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6.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7.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15"/>
  </bookViews>
  <sheets>
    <sheet name="फ़िटनेस योजना" sheetId="1" r:id="rId1"/>
    <sheet name="गतिविधि लॉग" sheetId="2" r:id="rId2"/>
    <sheet name="आहार लॉग" sheetId="3" r:id="rId3"/>
  </sheets>
  <definedNames>
    <definedName name="Age">'फ़िटनेस योजना'!$C$5</definedName>
    <definedName name="AllComplete">AND(Height&gt;0,CurrentWeight&gt;0)</definedName>
    <definedName name="BMI">IF(UnitOfMeasure="इम्पीरियल",BMIWeight*703,BMIWeight)</definedName>
    <definedName name="BMIHeight">Height*Height</definedName>
    <definedName name="BMIWeight">CurrentWeight/BMIHeight</definedName>
    <definedName name="Category1">'गतिविधि लॉग'!$B$4</definedName>
    <definedName name="Category2">'गतिविधि लॉग'!$B$5</definedName>
    <definedName name="Category3">'गतिविधि लॉग'!$B$6</definedName>
    <definedName name="Category4">'गतिविधि लॉग'!$B$7</definedName>
    <definedName name="Category5">'गतिविधि लॉग'!$B$8</definedName>
    <definedName name="CurrentWeight">'फ़िटनेस योजना'!$C$12</definedName>
    <definedName name="DateLookup">'आहार लॉग'!$D$5</definedName>
    <definedName name="Gender">'फ़िटनेस योजना'!$C$4</definedName>
    <definedName name="Goal1">'फ़िटनेस योजना'!$D$13</definedName>
    <definedName name="Goal1Label">'फ़िटनेस योजना'!$B$13</definedName>
    <definedName name="Goal2">'फ़िटनेस योजना'!$D$14</definedName>
    <definedName name="Goal2Label">'फ़िटनेस योजना'!$B$14</definedName>
    <definedName name="Goal3">'फ़िटनेस योजना'!$D$15</definedName>
    <definedName name="Goal3Label">'फ़िटनेस योजना'!$B$15</definedName>
    <definedName name="Goal4">'फ़िटनेस योजना'!$D$16</definedName>
    <definedName name="Goal4Label">'फ़िटनेस योजना'!$B$16</definedName>
    <definedName name="GoalWeight">'फ़िटनेस योजना'!$D$12</definedName>
    <definedName name="GrandTotal">SUM(ActivityLog[दूरी])</definedName>
    <definedName name="Height">'फ़िटनेस योजना'!$C$6</definedName>
    <definedName name="OtherTotal">GrandTotal-SUM('गतिविधि लॉग'!$C$4:$C$7)</definedName>
    <definedName name="_xlnm.Print_Titles" localSheetId="2">'आहार लॉग'!$7:$7</definedName>
    <definedName name="_xlnm.Print_Titles" localSheetId="1">'गतिविधि लॉग'!$10:$10</definedName>
    <definedName name="_xlnm.Print_Titles" localSheetId="0">'फ़िटनेस योजना'!$18:$19</definedName>
    <definedName name="UnitOfMeasure">'फ़िटनेस योजना'!$C$7</definedName>
    <definedName name="WeightLabel">'फ़िटनेस योजना'!$B$12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R18" i="1" l="1"/>
  <c r="N18" i="1"/>
  <c r="J18" i="1"/>
  <c r="F18" i="1"/>
  <c r="B18" i="1"/>
  <c r="F3" i="1"/>
  <c r="F10" i="1"/>
  <c r="C8" i="2" l="1"/>
  <c r="F3" i="3" l="1"/>
  <c r="G3" i="3"/>
  <c r="H3" i="3"/>
  <c r="I3" i="3"/>
  <c r="J3" i="3"/>
  <c r="K3" i="3"/>
  <c r="L3" i="3"/>
  <c r="E3" i="3"/>
  <c r="F5" i="3"/>
  <c r="G5" i="3"/>
  <c r="H5" i="3"/>
  <c r="I5" i="3"/>
  <c r="J5" i="3"/>
  <c r="K5" i="3"/>
  <c r="L5" i="3"/>
  <c r="E5" i="3"/>
  <c r="D5" i="3" s="1"/>
  <c r="C8" i="1"/>
  <c r="C4" i="2"/>
  <c r="C5" i="2"/>
  <c r="C6" i="2"/>
  <c r="C7" i="2"/>
</calcChain>
</file>

<file path=xl/comments1.xml><?xml version="1.0" encoding="utf-8"?>
<comments xmlns="http://schemas.openxmlformats.org/spreadsheetml/2006/main">
  <authors>
    <author>लेखक</author>
  </authors>
  <commentList>
    <comment ref="C8" authorId="0" shapeId="0">
      <text>
        <r>
          <rPr>
            <b/>
            <sz val="9"/>
            <color indexed="81"/>
            <rFont val="Nirmala UI"/>
            <family val="2"/>
          </rPr>
          <t>BMI युक्ति:</t>
        </r>
        <r>
          <rPr>
            <sz val="9"/>
            <color indexed="81"/>
            <rFont val="Nirmala UI"/>
            <family val="2"/>
          </rPr>
          <t xml:space="preserve"> सामान्य BMI सीमा 18.5 से 25 तक है.</t>
        </r>
      </text>
    </comment>
    <comment ref="B11" authorId="0" shapeId="0">
      <text>
        <r>
          <rPr>
            <b/>
            <sz val="9"/>
            <color indexed="81"/>
            <rFont val="Nirmala UI"/>
            <family val="2"/>
          </rPr>
          <t xml:space="preserve">इसे अनुकूलित करें! </t>
        </r>
        <r>
          <rPr>
            <sz val="9"/>
            <color indexed="81"/>
            <rFont val="Nirmala UI"/>
            <family val="2"/>
          </rPr>
          <t>आप अपनी फ़िटनेस आवश्यकताओं को ट्रैक करने के लिए नीचे दिए गए किसी भी वज़न प्रकार को परिवर्तित कर सकते हैं. आपकी फ़िटनेस योजना में BMI जैसे अन्य डेटा निर्धारित करने के लिए वज़न का उपयोग किया जाता है जिसे परिवर्तित नहीं किया जाना चाहिए.</t>
        </r>
      </text>
    </comment>
  </commentList>
</comments>
</file>

<file path=xl/comments2.xml><?xml version="1.0" encoding="utf-8"?>
<comments xmlns="http://schemas.openxmlformats.org/spreadsheetml/2006/main">
  <authors>
    <author>लेखक</author>
  </authors>
  <commentList>
    <comment ref="B3" authorId="0" shapeId="0">
      <text>
        <r>
          <rPr>
            <b/>
            <sz val="9"/>
            <color indexed="81"/>
            <rFont val="Nirmala UI"/>
            <family val="2"/>
          </rPr>
          <t xml:space="preserve">इसे अनुकूलित करें! </t>
        </r>
        <r>
          <rPr>
            <sz val="9"/>
            <color indexed="81"/>
            <rFont val="Nirmala UI"/>
            <family val="2"/>
          </rPr>
          <t>सर्वाधिक की जाने वाली गतिविधियों को ट्रैक करने के लिए अपनी प्रविष्टियों को नीचे दी गई प्रविष्टियों से बदलें.</t>
        </r>
      </text>
    </comment>
  </commentList>
</comments>
</file>

<file path=xl/comments3.xml><?xml version="1.0" encoding="utf-8"?>
<comments xmlns="http://schemas.openxmlformats.org/spreadsheetml/2006/main">
  <authors>
    <author>लेखक</author>
  </authors>
  <commentList>
    <comment ref="D5" authorId="0" shapeId="0">
      <text>
        <r>
          <rPr>
            <b/>
            <sz val="9"/>
            <color indexed="81"/>
            <rFont val="Nirmala UI"/>
            <family val="2"/>
          </rPr>
          <t xml:space="preserve">आहार लॉग युक्ति: </t>
        </r>
        <r>
          <rPr>
            <sz val="9"/>
            <color indexed="81"/>
            <rFont val="Nirmala UI"/>
            <family val="2"/>
          </rPr>
          <t xml:space="preserve">किसी विशिष्ट दिन या दिनांक सीमा का कुल योग प्रदर्शित करने के लिए, नीचे दी गई तालिका के दिनांक स्तंभ के  </t>
        </r>
        <r>
          <rPr>
            <b/>
            <sz val="9"/>
            <color indexed="81"/>
            <rFont val="Nirmala UI"/>
            <family val="2"/>
          </rPr>
          <t xml:space="preserve">दाईं </t>
        </r>
        <r>
          <rPr>
            <sz val="9"/>
            <color indexed="81"/>
            <rFont val="Nirmala UI"/>
            <family val="2"/>
          </rPr>
          <t>ओर दिए गए फ़िल्टर तीर का उपयोग करें.</t>
        </r>
        <r>
          <rPr>
            <b/>
            <sz val="9"/>
            <color indexed="81"/>
            <rFont val="Nirmala UI"/>
            <family val="2"/>
          </rPr>
          <t xml:space="preserve"> </t>
        </r>
      </text>
    </comment>
    <comment ref="E7" authorId="0" shapeId="0">
      <text>
        <r>
          <rPr>
            <b/>
            <sz val="9"/>
            <color indexed="81"/>
            <rFont val="Nirmala UI"/>
            <family val="2"/>
          </rPr>
          <t xml:space="preserve">इसे अनुकूलित करें! </t>
        </r>
        <r>
          <rPr>
            <sz val="9"/>
            <color indexed="81"/>
            <rFont val="Nirmala UI"/>
            <family val="2"/>
          </rPr>
          <t>अपनी विशिष्ट पोषण संबंधी आवश्यकताओं को ट्रैक करने के लिए आप इन तालिका शीर्षकों को परिवर्तित कर सकते हैं.</t>
        </r>
      </text>
    </comment>
  </commentList>
</comments>
</file>

<file path=xl/sharedStrings.xml><?xml version="1.0" encoding="utf-8"?>
<sst xmlns="http://schemas.openxmlformats.org/spreadsheetml/2006/main" count="98" uniqueCount="69">
  <si>
    <t>BMI:</t>
  </si>
  <si>
    <t xml:space="preserve">       </t>
  </si>
  <si>
    <t xml:space="preserve"> </t>
  </si>
  <si>
    <t>फ़िटनेस योजना</t>
  </si>
  <si>
    <t>मेरे बारे में:</t>
  </si>
  <si>
    <t>लिंग:</t>
  </si>
  <si>
    <t>आयु:</t>
  </si>
  <si>
    <t>ऊँचाई:</t>
  </si>
  <si>
    <t>इकाई:</t>
  </si>
  <si>
    <t>प्रारंभिक कथन:</t>
  </si>
  <si>
    <t>प्रकार</t>
  </si>
  <si>
    <t>वर्तमान</t>
  </si>
  <si>
    <t>लक्ष्य</t>
  </si>
  <si>
    <t>वज़न</t>
  </si>
  <si>
    <t>कमर</t>
  </si>
  <si>
    <t>बाइसेप्स</t>
  </si>
  <si>
    <t>कुल्हे</t>
  </si>
  <si>
    <t>जांघ</t>
  </si>
  <si>
    <t>दिनांक</t>
  </si>
  <si>
    <t>समय</t>
  </si>
  <si>
    <t>आकार</t>
  </si>
  <si>
    <t>मीट्रिक</t>
  </si>
  <si>
    <t>गतिविधि लॉग</t>
  </si>
  <si>
    <t>गतिविधियाँ</t>
  </si>
  <si>
    <t>कुल योग</t>
  </si>
  <si>
    <t>इकाई</t>
  </si>
  <si>
    <t>बाइकिंग</t>
  </si>
  <si>
    <t>दौड़ना</t>
  </si>
  <si>
    <t>चलना</t>
  </si>
  <si>
    <t>तैराकी</t>
  </si>
  <si>
    <t>अन्य</t>
  </si>
  <si>
    <t>गतिविधि</t>
  </si>
  <si>
    <t>प्रारंभ समय</t>
  </si>
  <si>
    <t>अवधि</t>
  </si>
  <si>
    <t>दूरी</t>
  </si>
  <si>
    <t>कैलोरीज़</t>
  </si>
  <si>
    <t>नोट</t>
  </si>
  <si>
    <t>गर्म और नम</t>
  </si>
  <si>
    <t>किलोमीटर</t>
  </si>
  <si>
    <t>मीटर</t>
  </si>
  <si>
    <t>चरण</t>
  </si>
  <si>
    <t>आहार लॉग</t>
  </si>
  <si>
    <t xml:space="preserve">मेरा पोषण लक्ष्य </t>
  </si>
  <si>
    <t>भोजन</t>
  </si>
  <si>
    <t>आहार</t>
  </si>
  <si>
    <t>वसा</t>
  </si>
  <si>
    <t>कोलेस्टरॉल</t>
  </si>
  <si>
    <t>सोडियम</t>
  </si>
  <si>
    <t>कार्बोहाईड्रेट</t>
  </si>
  <si>
    <t>प्रोटीन</t>
  </si>
  <si>
    <t>शक्कर</t>
  </si>
  <si>
    <t>फ़ाइबर</t>
  </si>
  <si>
    <t>नाश्ता</t>
  </si>
  <si>
    <t>ग्रीक योगर्ट</t>
  </si>
  <si>
    <t>अल्पाहार</t>
  </si>
  <si>
    <t>सेब</t>
  </si>
  <si>
    <t>दोपहर का भोजन</t>
  </si>
  <si>
    <t>मैंगो पिको लेटस रैप</t>
  </si>
  <si>
    <t>रात का भोजन</t>
  </si>
  <si>
    <t>श्रिम्प टैकोज़ (2)</t>
  </si>
  <si>
    <t>कच्ची अखरोट</t>
  </si>
  <si>
    <t>स्टील-कट ओटमील</t>
  </si>
  <si>
    <t>संतरा</t>
  </si>
  <si>
    <t>जूशिनि विथ पेस्टो</t>
  </si>
  <si>
    <t>बेक्ड कॉड</t>
  </si>
  <si>
    <t>मिक्स्ड ग्रिल्ड वेजेटेबल्स</t>
  </si>
  <si>
    <t>आइसक्रीम संडे</t>
  </si>
  <si>
    <t>प्रतिदिन का सेवन:</t>
  </si>
  <si>
    <t>स्री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</si>
</sst>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00"/>
    <numFmt numFmtId="166" formatCode="[h]:mm:ss;@"/>
    <numFmt numFmtId="167" formatCode="[$-1000000]h:mm;@"/>
  </numFmts>
  <fonts count="26" x14ac:knownFonts="1">
    <font>
      <sz val="10"/>
      <color theme="3"/>
      <name val="Nirmala UI"/>
      <family val="2"/>
    </font>
    <font>
      <sz val="10"/>
      <color theme="3"/>
      <name val="Nirmala UI"/>
      <family val="2"/>
    </font>
    <font>
      <sz val="11"/>
      <color rgb="FF006100"/>
      <name val="Nirmala UI"/>
      <family val="2"/>
    </font>
    <font>
      <sz val="11"/>
      <color rgb="FF9C6500"/>
      <name val="Nirmala UI"/>
      <family val="2"/>
    </font>
    <font>
      <sz val="11"/>
      <color rgb="FF9C0006"/>
      <name val="Nirmala UI"/>
      <family val="2"/>
    </font>
    <font>
      <b/>
      <sz val="11"/>
      <color rgb="FF3F3F3F"/>
      <name val="Nirmala UI"/>
      <family val="2"/>
    </font>
    <font>
      <sz val="11"/>
      <color rgb="FF3F3F76"/>
      <name val="Nirmala UI"/>
      <family val="2"/>
    </font>
    <font>
      <b/>
      <sz val="11"/>
      <color theme="0"/>
      <name val="Nirmala UI"/>
      <family val="2"/>
    </font>
    <font>
      <sz val="11"/>
      <color rgb="FFFF0000"/>
      <name val="Nirmala UI"/>
      <family val="2"/>
    </font>
    <font>
      <b/>
      <sz val="11"/>
      <color rgb="FFFA7D00"/>
      <name val="Nirmala UI"/>
      <family val="2"/>
    </font>
    <font>
      <sz val="11"/>
      <color rgb="FFFA7D00"/>
      <name val="Nirmala UI"/>
      <family val="2"/>
    </font>
    <font>
      <i/>
      <sz val="11"/>
      <color rgb="FF7F7F7F"/>
      <name val="Nirmala UI"/>
      <family val="2"/>
    </font>
    <font>
      <b/>
      <sz val="11"/>
      <color theme="1"/>
      <name val="Nirmala UI"/>
      <family val="2"/>
    </font>
    <font>
      <b/>
      <sz val="12"/>
      <color theme="0"/>
      <name val="Nirmala UI"/>
      <family val="2"/>
    </font>
    <font>
      <b/>
      <sz val="13"/>
      <color theme="3"/>
      <name val="Nirmala UI"/>
      <family val="2"/>
    </font>
    <font>
      <b/>
      <sz val="11"/>
      <color theme="3"/>
      <name val="Nirmala UI"/>
      <family val="2"/>
    </font>
    <font>
      <b/>
      <sz val="36"/>
      <color theme="4"/>
      <name val="Nirmala UI"/>
      <family val="2"/>
    </font>
    <font>
      <sz val="11"/>
      <color theme="0"/>
      <name val="Nirmala UI"/>
      <family val="2"/>
    </font>
    <font>
      <sz val="11"/>
      <color theme="3"/>
      <name val="Nirmala UI"/>
      <family val="2"/>
    </font>
    <font>
      <sz val="8"/>
      <color rgb="FFFF0000"/>
      <name val="Nirmala UI"/>
      <family val="2"/>
    </font>
    <font>
      <b/>
      <sz val="9"/>
      <color indexed="81"/>
      <name val="Nirmala UI"/>
      <family val="2"/>
    </font>
    <font>
      <sz val="9"/>
      <color indexed="81"/>
      <name val="Nirmala UI"/>
      <family val="2"/>
    </font>
    <font>
      <b/>
      <sz val="10"/>
      <color theme="0"/>
      <name val="Nirmala UI"/>
      <family val="2"/>
    </font>
    <font>
      <sz val="11"/>
      <color theme="4" tint="-0.249977111117893"/>
      <name val="Nirmala UI"/>
      <family val="2"/>
    </font>
    <font>
      <sz val="10"/>
      <color theme="4" tint="-0.499984740745262"/>
      <name val="Nirmala UI"/>
      <family val="2"/>
    </font>
    <font>
      <sz val="36"/>
      <color theme="8"/>
      <name val="Nirmala UI"/>
      <family val="2"/>
    </font>
  </fonts>
  <fills count="1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8">
    <xf numFmtId="0" fontId="0" fillId="0" borderId="0">
      <alignment vertical="center"/>
    </xf>
    <xf numFmtId="0" fontId="16" fillId="0" borderId="0" applyNumberFormat="0" applyFill="0" applyBorder="0" applyAlignment="0" applyProtection="0"/>
    <xf numFmtId="0" fontId="13" fillId="3" borderId="0" applyNumberFormat="0" applyProtection="0">
      <alignment horizontal="left" vertical="center" indent="1"/>
    </xf>
    <xf numFmtId="0" fontId="14" fillId="0" borderId="0" applyNumberFormat="0" applyFill="0" applyBorder="0" applyAlignment="0" applyProtection="0"/>
    <xf numFmtId="0" fontId="15" fillId="0" borderId="1" applyNumberFormat="0" applyFill="0" applyAlignment="0" applyProtection="0"/>
    <xf numFmtId="0" fontId="15" fillId="0" borderId="0" applyNumberFormat="0" applyFill="0" applyBorder="0" applyAlignment="0" applyProtection="0"/>
    <xf numFmtId="0" fontId="2" fillId="4"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6" fillId="7" borderId="2" applyNumberFormat="0" applyAlignment="0" applyProtection="0"/>
    <xf numFmtId="0" fontId="5" fillId="8" borderId="3" applyNumberFormat="0" applyAlignment="0" applyProtection="0"/>
    <xf numFmtId="0" fontId="9" fillId="8" borderId="2" applyNumberFormat="0" applyAlignment="0" applyProtection="0"/>
    <xf numFmtId="0" fontId="10" fillId="0" borderId="4" applyNumberFormat="0" applyFill="0" applyAlignment="0" applyProtection="0"/>
    <xf numFmtId="0" fontId="7" fillId="9" borderId="5" applyNumberFormat="0" applyAlignment="0" applyProtection="0"/>
    <xf numFmtId="0" fontId="8" fillId="0" borderId="0" applyNumberFormat="0" applyFill="0" applyBorder="0" applyAlignment="0" applyProtection="0"/>
    <xf numFmtId="0" fontId="1" fillId="10" borderId="6" applyNumberFormat="0" applyAlignment="0" applyProtection="0"/>
    <xf numFmtId="0" fontId="11" fillId="0" borderId="0" applyNumberFormat="0" applyFill="0" applyBorder="0" applyAlignment="0" applyProtection="0"/>
    <xf numFmtId="0" fontId="12" fillId="0" borderId="7" applyNumberFormat="0" applyFill="0" applyAlignment="0" applyProtection="0"/>
  </cellStyleXfs>
  <cellXfs count="53">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1"/>
    </xf>
    <xf numFmtId="0" fontId="0" fillId="0" borderId="0" xfId="0" applyNumberFormat="1" applyFont="1" applyFill="1" applyBorder="1" applyAlignment="1">
      <alignment horizontal="right" vertical="center" indent="1"/>
    </xf>
    <xf numFmtId="166" fontId="0" fillId="0" borderId="0" xfId="0" applyNumberFormat="1" applyFont="1" applyFill="1" applyBorder="1" applyAlignment="1">
      <alignment horizontal="right" vertical="center" indent="1"/>
    </xf>
    <xf numFmtId="0" fontId="0" fillId="0" borderId="0" xfId="0" applyFont="1" applyFill="1" applyBorder="1" applyAlignment="1"/>
    <xf numFmtId="14" fontId="0" fillId="0" borderId="0" xfId="0" applyNumberFormat="1" applyFont="1" applyFill="1" applyBorder="1" applyAlignment="1">
      <alignment horizontal="right" vertical="center" indent="2"/>
    </xf>
    <xf numFmtId="0" fontId="0" fillId="0" borderId="0" xfId="0" applyFont="1">
      <alignment vertical="center"/>
    </xf>
    <xf numFmtId="0" fontId="13" fillId="3" borderId="0" xfId="2" applyFont="1">
      <alignment horizontal="left" vertical="center" indent="1"/>
    </xf>
    <xf numFmtId="0" fontId="17" fillId="3" borderId="0" xfId="0" applyFont="1" applyFill="1" applyAlignment="1">
      <alignment horizontal="left" indent="1"/>
    </xf>
    <xf numFmtId="0" fontId="0" fillId="3" borderId="0" xfId="0" applyFont="1" applyFill="1">
      <alignment vertical="center"/>
    </xf>
    <xf numFmtId="0" fontId="18" fillId="0" borderId="0" xfId="0" applyFont="1" applyAlignment="1">
      <alignment horizontal="left" vertical="center" indent="1"/>
    </xf>
    <xf numFmtId="0" fontId="0" fillId="0" borderId="0" xfId="0" applyFont="1" applyAlignment="1">
      <alignment horizontal="left" indent="1"/>
    </xf>
    <xf numFmtId="0" fontId="0" fillId="0" borderId="0" xfId="0" applyFont="1" applyAlignment="1">
      <alignment horizontal="left"/>
    </xf>
    <xf numFmtId="0" fontId="0" fillId="0" borderId="0" xfId="0" applyFont="1" applyAlignment="1"/>
    <xf numFmtId="2" fontId="0" fillId="0" borderId="0" xfId="0" applyNumberFormat="1" applyFont="1" applyAlignment="1">
      <alignment horizontal="left"/>
    </xf>
    <xf numFmtId="0" fontId="19" fillId="0" borderId="0" xfId="0" applyFont="1">
      <alignment vertical="center"/>
    </xf>
    <xf numFmtId="0" fontId="17" fillId="3" borderId="0" xfId="0" applyFont="1" applyFill="1" applyAlignment="1">
      <alignment vertical="center"/>
    </xf>
    <xf numFmtId="0" fontId="12" fillId="0" borderId="0" xfId="0" applyFont="1" applyAlignment="1">
      <alignment horizontal="left" vertical="center" indent="1"/>
    </xf>
    <xf numFmtId="0" fontId="12" fillId="0" borderId="0" xfId="0" applyFont="1" applyAlignment="1">
      <alignment horizontal="center" vertical="center"/>
    </xf>
    <xf numFmtId="0" fontId="0" fillId="0" borderId="0" xfId="0" applyFont="1" applyAlignment="1">
      <alignment horizontal="center"/>
    </xf>
    <xf numFmtId="14" fontId="0" fillId="0" borderId="0" xfId="0" applyNumberFormat="1" applyFont="1">
      <alignment vertical="center"/>
    </xf>
    <xf numFmtId="164" fontId="0" fillId="0" borderId="0" xfId="0" applyNumberFormat="1" applyFont="1">
      <alignment vertical="center"/>
    </xf>
    <xf numFmtId="167" fontId="0" fillId="0" borderId="0" xfId="0" applyNumberFormat="1" applyFont="1">
      <alignment vertical="center"/>
    </xf>
    <xf numFmtId="167" fontId="0" fillId="0" borderId="0" xfId="0" applyNumberFormat="1" applyFont="1" applyFill="1" applyBorder="1" applyAlignment="1">
      <alignment horizontal="right" vertical="center" indent="1"/>
    </xf>
    <xf numFmtId="0" fontId="0" fillId="0" borderId="0" xfId="0" applyFont="1" applyAlignment="1">
      <alignment vertical="center"/>
    </xf>
    <xf numFmtId="0" fontId="0" fillId="0" borderId="0" xfId="0" applyFont="1" applyAlignment="1">
      <alignment horizontal="left" vertical="center" indent="1"/>
    </xf>
    <xf numFmtId="0" fontId="0" fillId="0" borderId="0" xfId="0" applyFont="1" applyAlignment="1">
      <alignment horizontal="right" vertical="center" indent="1"/>
    </xf>
    <xf numFmtId="0" fontId="16" fillId="0" borderId="0" xfId="1" applyFont="1" applyAlignment="1">
      <alignment vertical="center"/>
    </xf>
    <xf numFmtId="0" fontId="1" fillId="0" borderId="0" xfId="0" applyFont="1">
      <alignment vertical="center"/>
    </xf>
    <xf numFmtId="0" fontId="22" fillId="3" borderId="0" xfId="0" applyFont="1" applyFill="1" applyBorder="1" applyAlignment="1">
      <alignment horizontal="center" vertical="center"/>
    </xf>
    <xf numFmtId="0" fontId="23" fillId="0" borderId="0" xfId="0" applyFont="1" applyAlignment="1">
      <alignment horizontal="center" vertical="center"/>
    </xf>
    <xf numFmtId="164" fontId="23" fillId="0" borderId="0" xfId="0" applyNumberFormat="1" applyFont="1" applyAlignment="1">
      <alignment horizontal="center" vertical="center"/>
    </xf>
    <xf numFmtId="14" fontId="24" fillId="0" borderId="0" xfId="0" applyNumberFormat="1" applyFont="1" applyAlignment="1">
      <alignment horizontal="right" vertical="center" indent="1"/>
    </xf>
    <xf numFmtId="0" fontId="1" fillId="0" borderId="0" xfId="0" applyFont="1" applyBorder="1" applyAlignment="1">
      <alignment horizontal="left" vertical="center" indent="2"/>
    </xf>
    <xf numFmtId="0" fontId="1" fillId="0" borderId="0" xfId="0" applyFont="1" applyBorder="1">
      <alignment vertical="center"/>
    </xf>
    <xf numFmtId="0" fontId="1" fillId="0" borderId="0" xfId="0" applyFont="1" applyBorder="1" applyAlignment="1">
      <alignment horizontal="center" vertical="center"/>
    </xf>
    <xf numFmtId="14" fontId="1" fillId="0" borderId="0" xfId="0" applyNumberFormat="1" applyFont="1" applyBorder="1" applyAlignment="1">
      <alignment horizontal="right" vertical="center" indent="1"/>
    </xf>
    <xf numFmtId="0" fontId="1" fillId="0" borderId="0" xfId="0" applyFont="1" applyBorder="1" applyAlignment="1">
      <alignment vertical="center"/>
    </xf>
    <xf numFmtId="0" fontId="14" fillId="0" borderId="0" xfId="3" applyFont="1" applyFill="1" applyAlignment="1">
      <alignment horizontal="left" vertical="center"/>
    </xf>
    <xf numFmtId="0" fontId="25" fillId="2" borderId="0" xfId="0" applyFont="1" applyFill="1" applyAlignment="1">
      <alignment horizontal="center"/>
    </xf>
    <xf numFmtId="0" fontId="25" fillId="2" borderId="0" xfId="0" applyFont="1" applyFill="1">
      <alignment vertical="center"/>
    </xf>
    <xf numFmtId="0" fontId="13" fillId="3" borderId="0" xfId="2" applyFont="1" applyAlignment="1">
      <alignment horizontal="center" vertical="center"/>
    </xf>
    <xf numFmtId="0" fontId="13" fillId="3" borderId="0" xfId="2" applyFont="1" applyAlignment="1">
      <alignment horizontal="left" vertical="center"/>
    </xf>
    <xf numFmtId="0" fontId="0" fillId="0" borderId="0" xfId="0" applyFont="1" applyAlignment="1">
      <alignment horizontal="center" vertical="center"/>
    </xf>
    <xf numFmtId="165" fontId="0" fillId="0" borderId="0" xfId="0" applyNumberFormat="1" applyFont="1" applyAlignment="1">
      <alignment horizontal="right" vertical="center" indent="5"/>
    </xf>
    <xf numFmtId="0" fontId="0" fillId="2" borderId="0" xfId="0" applyFont="1" applyFill="1">
      <alignment vertical="center"/>
    </xf>
    <xf numFmtId="0" fontId="0" fillId="2" borderId="0" xfId="0" applyFont="1" applyFill="1" applyAlignment="1">
      <alignment horizontal="center"/>
    </xf>
    <xf numFmtId="165" fontId="0" fillId="2" borderId="0" xfId="0" applyNumberFormat="1" applyFont="1" applyFill="1">
      <alignment vertical="center"/>
    </xf>
    <xf numFmtId="49" fontId="0" fillId="0" borderId="0" xfId="0" applyNumberFormat="1" applyFont="1" applyFill="1" applyBorder="1" applyAlignment="1">
      <alignment horizontal="left" vertical="center"/>
    </xf>
    <xf numFmtId="0" fontId="16" fillId="0" borderId="0" xfId="1" applyFont="1" applyAlignment="1">
      <alignment vertical="center"/>
    </xf>
    <xf numFmtId="0" fontId="16" fillId="2" borderId="0" xfId="1" applyFont="1" applyFill="1" applyAlignment="1">
      <alignment vertical="center"/>
    </xf>
    <xf numFmtId="0" fontId="13" fillId="3" borderId="0" xfId="2" applyFont="1" applyAlignment="1">
      <alignment horizontal="left" vertical="center" indent="1"/>
    </xf>
  </cellXfs>
  <cellStyles count="18">
    <cellStyle name="Normal" xfId="0" builtinId="0" customBuiltin="1"/>
    <cellStyle name="अच्छा" xfId="6" builtinId="26" customBuiltin="1"/>
    <cellStyle name="आउटपुट" xfId="10" builtinId="21" customBuiltin="1"/>
    <cellStyle name="इनपुट" xfId="9" builtinId="20" customBuiltin="1"/>
    <cellStyle name="कक्ष जाँचें" xfId="13" builtinId="23" customBuiltin="1"/>
    <cellStyle name="कुल" xfId="17" builtinId="25" customBuiltin="1"/>
    <cellStyle name="चेतावनी पाठ" xfId="14" builtinId="11" customBuiltin="1"/>
    <cellStyle name="नोट" xfId="15" builtinId="10" customBuiltin="1"/>
    <cellStyle name="न्यूट्रल" xfId="8" builtinId="28" customBuiltin="1"/>
    <cellStyle name="परिकलन" xfId="11" builtinId="22" customBuiltin="1"/>
    <cellStyle name="बुरा" xfId="7" builtinId="27" customBuiltin="1"/>
    <cellStyle name="लिंक्ड कक्ष" xfId="12" builtinId="24" customBuiltin="1"/>
    <cellStyle name="व्याख्यात्मक पाठ" xfId="16" builtinId="53" customBuiltin="1"/>
    <cellStyle name="शीर्ष 1" xfId="2" builtinId="16" customBuiltin="1"/>
    <cellStyle name="शीर्ष 2" xfId="3" builtinId="17" customBuiltin="1"/>
    <cellStyle name="शीर्ष 3" xfId="4" builtinId="18" customBuiltin="1"/>
    <cellStyle name="शीर्ष 4" xfId="5" builtinId="19" customBuiltin="1"/>
    <cellStyle name="शीर्षक" xfId="1" builtinId="15" customBuiltin="1"/>
  </cellStyles>
  <dxfs count="72">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numFmt numFmtId="19" formatCode="dd/mm/yyyy"/>
      <alignment horizontal="righ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color rgb="FFFF0000"/>
      </font>
    </dxf>
    <dxf>
      <font>
        <strike val="0"/>
        <outline val="0"/>
        <shadow val="0"/>
        <u val="none"/>
        <vertAlign val="baseline"/>
        <name val="Nirmala UI"/>
        <scheme val="none"/>
      </font>
      <numFmt numFmtId="30" formatCode="@"/>
    </dxf>
    <dxf>
      <alignment horizontal="right" vertical="center" textRotation="0" wrapText="0" indent="1" justifyLastLine="0" shrinkToFit="0" readingOrder="0"/>
    </dxf>
    <dxf>
      <font>
        <strike val="0"/>
        <outline val="0"/>
        <shadow val="0"/>
        <u val="none"/>
        <vertAlign val="baseline"/>
        <name val="Nirmala UI"/>
        <scheme val="none"/>
      </font>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name val="Nirmala UI"/>
        <scheme val="none"/>
      </font>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name val="Nirmala UI"/>
        <scheme val="none"/>
      </font>
      <numFmt numFmtId="166" formatCode="[h]:mm:ss;@"/>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name val="Nirmala UI"/>
        <scheme val="none"/>
      </font>
      <numFmt numFmtId="167" formatCode="[$-1000000]h:mm;@"/>
      <alignment horizontal="right" vertical="center" textRotation="0" wrapText="0" indent="1" justifyLastLine="0" shrinkToFit="0" readingOrder="0"/>
    </dxf>
    <dxf>
      <font>
        <strike val="0"/>
        <outline val="0"/>
        <shadow val="0"/>
        <u val="none"/>
        <vertAlign val="baseline"/>
        <name val="Nirmala UI"/>
        <scheme val="none"/>
      </font>
    </dxf>
    <dxf>
      <font>
        <b/>
        <i val="0"/>
        <strike val="0"/>
        <condense val="0"/>
        <extend val="0"/>
        <outline val="0"/>
        <shadow val="0"/>
        <u val="none"/>
        <vertAlign val="baseline"/>
        <sz val="10"/>
        <color theme="3"/>
        <name val="Calibri"/>
        <scheme val="minor"/>
      </font>
    </dxf>
    <dxf>
      <font>
        <strike val="0"/>
        <outline val="0"/>
        <shadow val="0"/>
        <u val="none"/>
        <vertAlign val="baseline"/>
        <name val="Nirmala UI"/>
        <scheme val="none"/>
      </font>
      <numFmt numFmtId="19" formatCode="dd/mm/yyyy"/>
      <alignment horizontal="right" vertical="center" textRotation="0" wrapText="0" indent="2"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font>
    </dxf>
    <dxf>
      <font>
        <strike val="0"/>
        <outline val="0"/>
        <shadow val="0"/>
        <u val="none"/>
        <vertAlign val="baseline"/>
        <name val="Nirmala UI"/>
        <scheme val="none"/>
      </font>
      <numFmt numFmtId="164" formatCode="0.0"/>
    </dxf>
    <dxf>
      <font>
        <strike val="0"/>
        <outline val="0"/>
        <shadow val="0"/>
        <u val="none"/>
        <vertAlign val="baseline"/>
        <name val="Nirmala UI"/>
        <scheme val="none"/>
      </font>
      <numFmt numFmtId="167" formatCode="[$-1000000]h:mm;@"/>
    </dxf>
    <dxf>
      <font>
        <strike val="0"/>
        <outline val="0"/>
        <shadow val="0"/>
        <u val="none"/>
        <vertAlign val="baseline"/>
        <name val="Nirmala UI"/>
        <scheme val="none"/>
      </font>
      <numFmt numFmtId="19" formatCode="dd/mm/yyyy"/>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numFmt numFmtId="164" formatCode="0.0"/>
    </dxf>
    <dxf>
      <font>
        <strike val="0"/>
        <outline val="0"/>
        <shadow val="0"/>
        <u val="none"/>
        <vertAlign val="baseline"/>
        <name val="Nirmala UI"/>
        <scheme val="none"/>
      </font>
      <numFmt numFmtId="167" formatCode="[$-1000000]h:mm;@"/>
    </dxf>
    <dxf>
      <font>
        <strike val="0"/>
        <outline val="0"/>
        <shadow val="0"/>
        <u val="none"/>
        <vertAlign val="baseline"/>
        <name val="Nirmala UI"/>
        <scheme val="none"/>
      </font>
      <numFmt numFmtId="19" formatCode="dd/mm/yyyy"/>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numFmt numFmtId="164" formatCode="0.0"/>
    </dxf>
    <dxf>
      <font>
        <strike val="0"/>
        <outline val="0"/>
        <shadow val="0"/>
        <u val="none"/>
        <vertAlign val="baseline"/>
        <name val="Nirmala UI"/>
        <scheme val="none"/>
      </font>
      <numFmt numFmtId="167" formatCode="[$-1000000]h:mm;@"/>
    </dxf>
    <dxf>
      <font>
        <strike val="0"/>
        <outline val="0"/>
        <shadow val="0"/>
        <u val="none"/>
        <vertAlign val="baseline"/>
        <name val="Nirmala UI"/>
        <scheme val="none"/>
      </font>
      <numFmt numFmtId="19" formatCode="dd/mm/yyyy"/>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numFmt numFmtId="164" formatCode="0.0"/>
    </dxf>
    <dxf>
      <font>
        <strike val="0"/>
        <outline val="0"/>
        <shadow val="0"/>
        <u val="none"/>
        <vertAlign val="baseline"/>
        <name val="Nirmala UI"/>
        <scheme val="none"/>
      </font>
      <numFmt numFmtId="167" formatCode="[$-1000000]h:mm;@"/>
    </dxf>
    <dxf>
      <font>
        <strike val="0"/>
        <outline val="0"/>
        <shadow val="0"/>
        <u val="none"/>
        <vertAlign val="baseline"/>
        <name val="Nirmala UI"/>
        <scheme val="none"/>
      </font>
      <numFmt numFmtId="19" formatCode="dd/mm/yyyy"/>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numFmt numFmtId="164" formatCode="0.0"/>
    </dxf>
    <dxf>
      <font>
        <strike val="0"/>
        <outline val="0"/>
        <shadow val="0"/>
        <u val="none"/>
        <vertAlign val="baseline"/>
        <name val="Nirmala UI"/>
        <scheme val="none"/>
      </font>
      <numFmt numFmtId="167" formatCode="[$-1000000]h:mm;@"/>
    </dxf>
    <dxf>
      <font>
        <strike val="0"/>
        <outline val="0"/>
        <shadow val="0"/>
        <u val="none"/>
        <vertAlign val="baseline"/>
        <name val="Nirmala UI"/>
        <scheme val="none"/>
      </font>
      <numFmt numFmtId="19" formatCode="dd/mm/yyyy"/>
    </dxf>
    <dxf>
      <font>
        <strike val="0"/>
        <outline val="0"/>
        <shadow val="0"/>
        <u val="none"/>
        <vertAlign val="baseline"/>
        <name val="Nirmala UI"/>
        <scheme val="none"/>
      </font>
    </dxf>
    <dxf>
      <font>
        <strike val="0"/>
        <outline val="0"/>
        <shadow val="0"/>
        <u val="none"/>
        <vertAlign val="baseline"/>
        <name val="Nirmala UI"/>
        <scheme val="none"/>
      </font>
    </dxf>
    <dxf>
      <font>
        <color rgb="FFFF0000"/>
      </font>
    </dxf>
    <dxf>
      <font>
        <b/>
        <i val="0"/>
      </font>
    </dxf>
    <dxf>
      <font>
        <b/>
        <i val="0"/>
      </font>
    </dxf>
    <dxf>
      <font>
        <b/>
        <i val="0"/>
        <color theme="3"/>
      </font>
    </dxf>
    <dxf>
      <font>
        <b/>
        <i val="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फ़िटनेस योजना" pivot="0" count="2">
      <tableStyleElement type="wholeTable" dxfId="71"/>
      <tableStyleElement type="headerRow" dxfId="7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'फ़िटनेस योजना'!$B$13</c:f>
              <c:strCache>
                <c:ptCount val="1"/>
                <c:pt idx="0">
                  <c:v>कमर</c:v>
                </c:pt>
              </c:strCache>
            </c:strRef>
          </c:tx>
          <c:spPr>
            <a:ln w="15875" cap="rnd">
              <a:solidFill>
                <a:schemeClr val="accent2"/>
              </a:solidFill>
              <a:round/>
            </a:ln>
            <a:effectLst/>
          </c:spPr>
          <c:marker>
            <c:symbol val="circle"/>
            <c:size val="5"/>
            <c:spPr>
              <a:solidFill>
                <a:schemeClr val="bg1"/>
              </a:solidFill>
              <a:ln w="19050">
                <a:solidFill>
                  <a:schemeClr val="accent2"/>
                </a:solidFill>
              </a:ln>
              <a:effectLst/>
            </c:spPr>
          </c:marker>
          <c:val>
            <c:numRef>
              <c:f>'फ़िटनेस योजना'!$H$20:$H$23</c:f>
              <c:numCache>
                <c:formatCode>0.0</c:formatCode>
                <c:ptCount val="4"/>
                <c:pt idx="0">
                  <c:v>91.4</c:v>
                </c:pt>
                <c:pt idx="1">
                  <c:v>93.2</c:v>
                </c:pt>
                <c:pt idx="2">
                  <c:v>96.5</c:v>
                </c:pt>
                <c:pt idx="3">
                  <c:v>88.9</c:v>
                </c:pt>
              </c:numCache>
            </c:numRef>
          </c:val>
          <c:smooth val="0"/>
        </c:ser>
        <c:ser>
          <c:idx val="0"/>
          <c:order val="1"/>
          <c:tx>
            <c:strRef>
              <c:f>'फ़िटनेस योजना'!$B$14</c:f>
              <c:strCache>
                <c:ptCount val="1"/>
                <c:pt idx="0">
                  <c:v>बाइसेप्स</c:v>
                </c:pt>
              </c:strCache>
            </c:strRef>
          </c:tx>
          <c:spPr>
            <a:ln w="15875" cap="rnd">
              <a:solidFill>
                <a:schemeClr val="accent3"/>
              </a:solidFill>
              <a:round/>
            </a:ln>
            <a:effectLst/>
          </c:spPr>
          <c:marker>
            <c:symbol val="circle"/>
            <c:size val="5"/>
            <c:spPr>
              <a:solidFill>
                <a:schemeClr val="bg1"/>
              </a:solidFill>
              <a:ln w="19050">
                <a:solidFill>
                  <a:schemeClr val="accent3"/>
                </a:solidFill>
              </a:ln>
              <a:effectLst/>
            </c:spPr>
          </c:marker>
          <c:val>
            <c:numRef>
              <c:f>'फ़िटनेस योजना'!$L$20:$L$24</c:f>
              <c:numCache>
                <c:formatCode>0.0</c:formatCode>
                <c:ptCount val="5"/>
                <c:pt idx="0">
                  <c:v>34.299999999999997</c:v>
                </c:pt>
                <c:pt idx="1">
                  <c:v>34.299999999999997</c:v>
                </c:pt>
                <c:pt idx="2">
                  <c:v>34.5</c:v>
                </c:pt>
                <c:pt idx="3">
                  <c:v>35.1</c:v>
                </c:pt>
                <c:pt idx="4">
                  <c:v>35</c:v>
                </c:pt>
              </c:numCache>
            </c:numRef>
          </c:val>
          <c:smooth val="0"/>
        </c:ser>
        <c:ser>
          <c:idx val="2"/>
          <c:order val="2"/>
          <c:tx>
            <c:strRef>
              <c:f>'फ़िटनेस योजना'!$B$15</c:f>
              <c:strCache>
                <c:ptCount val="1"/>
                <c:pt idx="0">
                  <c:v>कुल्हे</c:v>
                </c:pt>
              </c:strCache>
            </c:strRef>
          </c:tx>
          <c:spPr>
            <a:ln w="15875" cap="rnd">
              <a:solidFill>
                <a:schemeClr val="accent1"/>
              </a:solidFill>
              <a:round/>
            </a:ln>
            <a:effectLst/>
          </c:spPr>
          <c:marker>
            <c:symbol val="circle"/>
            <c:size val="5"/>
            <c:spPr>
              <a:solidFill>
                <a:schemeClr val="bg1"/>
              </a:solidFill>
              <a:ln w="19050">
                <a:solidFill>
                  <a:schemeClr val="accent1"/>
                </a:solidFill>
              </a:ln>
              <a:effectLst/>
            </c:spPr>
          </c:marker>
          <c:val>
            <c:numRef>
              <c:f>'फ़िटनेस योजना'!$P$20:$P$22</c:f>
              <c:numCache>
                <c:formatCode>0.0</c:formatCode>
                <c:ptCount val="3"/>
                <c:pt idx="0">
                  <c:v>114.3</c:v>
                </c:pt>
                <c:pt idx="1">
                  <c:v>113.8</c:v>
                </c:pt>
                <c:pt idx="2">
                  <c:v>106.7</c:v>
                </c:pt>
              </c:numCache>
            </c:numRef>
          </c:val>
          <c:smooth val="0"/>
        </c:ser>
        <c:ser>
          <c:idx val="3"/>
          <c:order val="3"/>
          <c:tx>
            <c:strRef>
              <c:f>'फ़िटनेस योजना'!$B$16</c:f>
              <c:strCache>
                <c:ptCount val="1"/>
                <c:pt idx="0">
                  <c:v>जांघ</c:v>
                </c:pt>
              </c:strCache>
            </c:strRef>
          </c:tx>
          <c:spPr>
            <a:ln w="15875" cap="rnd">
              <a:solidFill>
                <a:schemeClr val="accent4"/>
              </a:solidFill>
              <a:round/>
            </a:ln>
            <a:effectLst/>
          </c:spPr>
          <c:marker>
            <c:symbol val="circle"/>
            <c:size val="5"/>
            <c:spPr>
              <a:solidFill>
                <a:schemeClr val="bg1"/>
              </a:solidFill>
              <a:ln w="19050">
                <a:solidFill>
                  <a:schemeClr val="accent4"/>
                </a:solidFill>
              </a:ln>
              <a:effectLst/>
            </c:spPr>
          </c:marker>
          <c:val>
            <c:numRef>
              <c:f>'फ़िटनेस योजना'!$T$20:$T$26</c:f>
              <c:numCache>
                <c:formatCode>0.0</c:formatCode>
                <c:ptCount val="7"/>
                <c:pt idx="0">
                  <c:v>55.9</c:v>
                </c:pt>
                <c:pt idx="1">
                  <c:v>53.3</c:v>
                </c:pt>
                <c:pt idx="2">
                  <c:v>52.1</c:v>
                </c:pt>
                <c:pt idx="3">
                  <c:v>53.3</c:v>
                </c:pt>
                <c:pt idx="4">
                  <c:v>55.9</c:v>
                </c:pt>
                <c:pt idx="5">
                  <c:v>53.3</c:v>
                </c:pt>
                <c:pt idx="6">
                  <c:v>51.6</c:v>
                </c:pt>
              </c:numCache>
            </c:numRef>
          </c:val>
          <c:smooth val="0"/>
        </c:ser>
        <c:ser>
          <c:idx val="4"/>
          <c:order val="4"/>
          <c:tx>
            <c:strRef>
              <c:f>'फ़िटनेस योजना'!$B$13</c:f>
              <c:strCache>
                <c:ptCount val="1"/>
                <c:pt idx="0">
                  <c:v>कमर</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2">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'फ़िटनेस योजना'!$H$20</c:f>
              <c:numCache>
                <c:formatCode>0.0</c:formatCode>
                <c:ptCount val="1"/>
                <c:pt idx="0">
                  <c:v>91.4</c:v>
                </c:pt>
              </c:numCache>
            </c:numRef>
          </c:val>
          <c:smooth val="0"/>
        </c:ser>
        <c:ser>
          <c:idx val="6"/>
          <c:order val="6"/>
          <c:tx>
            <c:strRef>
              <c:f>'फ़िटनेस योजना'!$B$15</c:f>
              <c:strCache>
                <c:ptCount val="1"/>
                <c:pt idx="0">
                  <c:v>कुल्हे</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1">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'फ़िटनेस योजना'!$P$20</c:f>
              <c:numCache>
                <c:formatCode>0.0</c:formatCode>
                <c:ptCount val="1"/>
                <c:pt idx="0">
                  <c:v>114.3</c:v>
                </c:pt>
              </c:numCache>
            </c:numRef>
          </c:val>
          <c:smooth val="0"/>
        </c:ser>
        <c:ser>
          <c:idx val="7"/>
          <c:order val="7"/>
          <c:tx>
            <c:strRef>
              <c:f>'फ़िटनेस योजना'!$B$16</c:f>
              <c:strCache>
                <c:ptCount val="1"/>
                <c:pt idx="0">
                  <c:v>जांघ</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'फ़िटनेस योजना'!$T$20</c:f>
              <c:numCache>
                <c:formatCode>0.0</c:formatCode>
                <c:ptCount val="1"/>
                <c:pt idx="0">
                  <c:v>55.9</c:v>
                </c:pt>
              </c:numCache>
            </c:numRef>
          </c:val>
          <c:smooth val="0"/>
        </c:ser>
        <c:dLbls>
          <c:showLegendKey val="0"/>
          <c:showVal val="0"/>
          <c:showCatName val="0"/>
          <c:showSerName val="0"/>
          <c:showPercent val="0"/>
          <c:showBubbleSize val="0"/>
        </c:dLbls>
        <c:marker val="1"/>
        <c:smooth val="0"/>
        <c:axId val="128303520"/>
        <c:axId val="128304080"/>
      </c:lineChart>
      <c:lineChart>
        <c:grouping val="standard"/>
        <c:varyColors val="0"/>
        <c:ser>
          <c:idx val="5"/>
          <c:order val="5"/>
          <c:tx>
            <c:strRef>
              <c:f>'फ़िटनेस योजना'!$B$14</c:f>
              <c:strCache>
                <c:ptCount val="1"/>
                <c:pt idx="0">
                  <c:v>बाइसेप्स</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Pt>
            <c:idx val="0"/>
            <c:marker>
              <c:symbol val="circle"/>
              <c:size val="5"/>
              <c:spPr>
                <a:noFill/>
                <a:ln w="9525">
                  <a:noFill/>
                </a:ln>
                <a:effectLst/>
              </c:spPr>
            </c:marker>
            <c:bubble3D val="0"/>
            <c:spPr>
              <a:ln w="28575" cap="rnd">
                <a:noFill/>
                <a:round/>
              </a:ln>
              <a:effectLst/>
            </c:spPr>
          </c:dPt>
          <c:dLbls>
            <c:spPr>
              <a:noFill/>
              <a:ln>
                <a:noFill/>
              </a:ln>
              <a:effectLst/>
            </c:spPr>
            <c:txPr>
              <a:bodyPr rot="0" spcFirstLastPara="1" vertOverflow="ellipsis" vert="horz" wrap="square" anchor="ctr" anchorCtr="1"/>
              <a:lstStyle/>
              <a:p>
                <a:pPr>
                  <a:defRPr sz="1000" b="0" i="0" u="none" strike="noStrike" kern="1200" baseline="0">
                    <a:solidFill>
                      <a:schemeClr val="accent3">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'फ़िटनेस योजना'!$L$20</c:f>
              <c:numCache>
                <c:formatCode>0.0</c:formatCode>
                <c:ptCount val="1"/>
                <c:pt idx="0">
                  <c:v>34.299999999999997</c:v>
                </c:pt>
              </c:numCache>
            </c:numRef>
          </c:val>
          <c:smooth val="0"/>
        </c:ser>
        <c:dLbls>
          <c:showLegendKey val="0"/>
          <c:showVal val="0"/>
          <c:showCatName val="0"/>
          <c:showSerName val="0"/>
          <c:showPercent val="0"/>
          <c:showBubbleSize val="0"/>
        </c:dLbls>
        <c:marker val="1"/>
        <c:smooth val="0"/>
        <c:axId val="128305200"/>
        <c:axId val="128304640"/>
      </c:lineChart>
      <c:catAx>
        <c:axId val="128303520"/>
        <c:scaling>
          <c:orientation val="minMax"/>
        </c:scaling>
        <c:delete val="1"/>
        <c:axPos val="b"/>
        <c:numFmt formatCode="m/d/yyyy" sourceLinked="1"/>
        <c:majorTickMark val="out"/>
        <c:minorTickMark val="none"/>
        <c:tickLblPos val="nextTo"/>
        <c:crossAx val="128304080"/>
        <c:crosses val="autoZero"/>
        <c:auto val="1"/>
        <c:lblAlgn val="ctr"/>
        <c:lblOffset val="100"/>
        <c:noMultiLvlLbl val="0"/>
      </c:catAx>
      <c:valAx>
        <c:axId val="128304080"/>
        <c:scaling>
          <c:orientation val="minMax"/>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03520"/>
        <c:crosses val="autoZero"/>
        <c:crossBetween val="between"/>
      </c:valAx>
      <c:valAx>
        <c:axId val="128304640"/>
        <c:scaling>
          <c:orientation val="minMax"/>
          <c:min val="10"/>
        </c:scaling>
        <c:delete val="1"/>
        <c:axPos val="r"/>
        <c:numFmt formatCode="0.0" sourceLinked="1"/>
        <c:majorTickMark val="out"/>
        <c:minorTickMark val="none"/>
        <c:tickLblPos val="nextTo"/>
        <c:crossAx val="128305200"/>
        <c:crosses val="max"/>
        <c:crossBetween val="between"/>
      </c:valAx>
      <c:catAx>
        <c:axId val="128305200"/>
        <c:scaling>
          <c:orientation val="minMax"/>
        </c:scaling>
        <c:delete val="1"/>
        <c:axPos val="t"/>
        <c:majorTickMark val="out"/>
        <c:minorTickMark val="none"/>
        <c:tickLblPos val="nextTo"/>
        <c:crossAx val="128304640"/>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'फ़िटनेस योजना'!$B$12</c:f>
              <c:strCache>
                <c:ptCount val="1"/>
                <c:pt idx="0">
                  <c:v>वज़न</c:v>
                </c:pt>
              </c:strCache>
            </c:strRef>
          </c:tx>
          <c:spPr>
            <a:solidFill>
              <a:schemeClr val="accent1">
                <a:lumMod val="60000"/>
                <a:lumOff val="40000"/>
              </a:schemeClr>
            </a:solidFill>
            <a:ln w="25400">
              <a:noFill/>
            </a:ln>
            <a:effectLst/>
          </c:spPr>
          <c:val>
            <c:numRef>
              <c:f>'फ़िटनेस योजना'!$D$20:$D$25</c:f>
              <c:numCache>
                <c:formatCode>0.0</c:formatCode>
                <c:ptCount val="6"/>
                <c:pt idx="0">
                  <c:v>70.3</c:v>
                </c:pt>
                <c:pt idx="1">
                  <c:v>70</c:v>
                </c:pt>
                <c:pt idx="2">
                  <c:v>69.900000000000006</c:v>
                </c:pt>
                <c:pt idx="3">
                  <c:v>69.7</c:v>
                </c:pt>
                <c:pt idx="4">
                  <c:v>70</c:v>
                </c:pt>
                <c:pt idx="5">
                  <c:v>69.8</c:v>
                </c:pt>
              </c:numCache>
            </c:numRef>
          </c:val>
        </c:ser>
        <c:dLbls>
          <c:showLegendKey val="0"/>
          <c:showVal val="0"/>
          <c:showCatName val="0"/>
          <c:showSerName val="0"/>
          <c:showPercent val="0"/>
          <c:showBubbleSize val="0"/>
        </c:dLbls>
        <c:axId val="129092496"/>
        <c:axId val="129093056"/>
      </c:areaChart>
      <c:catAx>
        <c:axId val="129092496"/>
        <c:scaling>
          <c:orientation val="minMax"/>
        </c:scaling>
        <c:delete val="1"/>
        <c:axPos val="b"/>
        <c:numFmt formatCode="m/d/yyyy" sourceLinked="1"/>
        <c:majorTickMark val="out"/>
        <c:minorTickMark val="none"/>
        <c:tickLblPos val="nextTo"/>
        <c:crossAx val="129093056"/>
        <c:crosses val="autoZero"/>
        <c:auto val="1"/>
        <c:lblAlgn val="ctr"/>
        <c:lblOffset val="100"/>
        <c:noMultiLvlLbl val="1"/>
      </c:catAx>
      <c:valAx>
        <c:axId val="129093056"/>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92496"/>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361950</xdr:rowOff>
    </xdr:from>
    <xdr:to>
      <xdr:col>20</xdr:col>
      <xdr:colOff>104775</xdr:colOff>
      <xdr:row>8</xdr:row>
      <xdr:rowOff>200025</xdr:rowOff>
    </xdr:to>
    <xdr:graphicFrame macro="">
      <xdr:nvGraphicFramePr>
        <xdr:cNvPr id="3" name="शरीर का आकार" descr="कूल्हे, कमर, जांघ, बाइसेप, इत्यादि जैसी प्रत्येक प्रारंभिक स्थिति की प्रगति को ट्रैक करने वाला लाइन चार्ट." title="शरीर का आकार"/>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10</xdr:row>
      <xdr:rowOff>38100</xdr:rowOff>
    </xdr:from>
    <xdr:to>
      <xdr:col>20</xdr:col>
      <xdr:colOff>142875</xdr:colOff>
      <xdr:row>16</xdr:row>
      <xdr:rowOff>209550</xdr:rowOff>
    </xdr:to>
    <xdr:graphicFrame macro="">
      <xdr:nvGraphicFramePr>
        <xdr:cNvPr id="7" name="वज़न" descr="वज़न की प्रगति को ट्रैक करनेवाला क्षेत्र चार्ट." title="वज़न"/>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266700</xdr:colOff>
      <xdr:row>0</xdr:row>
      <xdr:rowOff>133350</xdr:rowOff>
    </xdr:from>
    <xdr:to>
      <xdr:col>19</xdr:col>
      <xdr:colOff>517017</xdr:colOff>
      <xdr:row>0</xdr:row>
      <xdr:rowOff>712834</xdr:rowOff>
    </xdr:to>
    <xdr:pic>
      <xdr:nvPicPr>
        <xdr:cNvPr id="2" name="चित्र 1" title="विभिन्न व्यायाम स्थितियों में किसी व्यक्ति के छायाचित्र का चिह्न"/>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85725</xdr:colOff>
      <xdr:row>0</xdr:row>
      <xdr:rowOff>712834</xdr:rowOff>
    </xdr:to>
    <xdr:pic>
      <xdr:nvPicPr>
        <xdr:cNvPr id="3" name="चित्र 2" title="विभिन्न व्यायाम स्थितियों में किसी व्यक्ति के छायाचित्र का चिह्न"/>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11</xdr:col>
      <xdr:colOff>69342</xdr:colOff>
      <xdr:row>0</xdr:row>
      <xdr:rowOff>712834</xdr:rowOff>
    </xdr:to>
    <xdr:pic>
      <xdr:nvPicPr>
        <xdr:cNvPr id="3" name="चित्र 2" title="विभिन्न व्यायाम स्थितियों में किसी व्यक्ति के छायाचित्र का चिह्न"/>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xml><?xml version="1.0" encoding="utf-8"?>
<table xmlns="http://schemas.openxmlformats.org/spreadsheetml/2006/main" id="3" name="Stat2" displayName="Stat2" ref="F19:H23" totalsRowShown="0" headerRowDxfId="63" dataDxfId="62">
  <autoFilter ref="F19:H23"/>
  <tableColumns count="3">
    <tableColumn id="1" name="दिनांक" dataDxfId="61"/>
    <tableColumn id="3" name="समय" dataDxfId="60"/>
    <tableColumn id="2" name="आकार" dataDxfId="59"/>
  </tableColumns>
  <tableStyleInfo name="फ़िटनेस योजना" showFirstColumn="0" showLastColumn="0" showRowStripes="1" showColumnStripes="0"/>
  <extLst>
    <ext xmlns:x14="http://schemas.microsoft.com/office/spreadsheetml/2009/9/main" uri="{504A1905-F514-4f6f-8877-14C23A59335A}">
      <x14:table altText="कथन 2 ट्रैकर" altTextSummary="कस्टम स्थिति के लिए दिनांक, समय और आकार जैसे स्थिति विवरण दें."/>
    </ext>
  </extLst>
</table>
</file>

<file path=xl/tables/table2.xml><?xml version="1.0" encoding="utf-8"?>
<table xmlns="http://schemas.openxmlformats.org/spreadsheetml/2006/main" id="1" name="Stat1" displayName="Stat1" ref="B19:D25" totalsRowShown="0" headerRowDxfId="58" dataDxfId="57">
  <autoFilter ref="B19:D25"/>
  <tableColumns count="3">
    <tableColumn id="1" name="दिनांक" dataDxfId="56"/>
    <tableColumn id="3" name="समय" dataDxfId="55"/>
    <tableColumn id="2" name="वज़न" dataDxfId="54"/>
  </tableColumns>
  <tableStyleInfo name="फ़िटनेस योजना" showFirstColumn="0" showLastColumn="0" showRowStripes="1" showColumnStripes="0"/>
  <extLst>
    <ext xmlns:x14="http://schemas.microsoft.com/office/spreadsheetml/2009/9/main" uri="{504A1905-F514-4f6f-8877-14C23A59335A}">
      <x14:table altText="कथन 1 ट्रैकर" altTextSummary="वज़न का विवरण, जैसे दिनांक, समय और वज़न."/>
    </ext>
  </extLst>
</table>
</file>

<file path=xl/tables/table3.xml><?xml version="1.0" encoding="utf-8"?>
<table xmlns="http://schemas.openxmlformats.org/spreadsheetml/2006/main" id="4" name="Stat3" displayName="Stat3" ref="J19:L24" totalsRowShown="0" headerRowDxfId="53" dataDxfId="52">
  <autoFilter ref="J19:L24"/>
  <tableColumns count="3">
    <tableColumn id="1" name="दिनांक" dataDxfId="51"/>
    <tableColumn id="3" name="समय" dataDxfId="50"/>
    <tableColumn id="2" name="आकार" dataDxfId="49"/>
  </tableColumns>
  <tableStyleInfo name="फ़िटनेस योजना" showFirstColumn="0" showLastColumn="0" showRowStripes="1" showColumnStripes="0"/>
  <extLst>
    <ext xmlns:x14="http://schemas.microsoft.com/office/spreadsheetml/2009/9/main" uri="{504A1905-F514-4f6f-8877-14C23A59335A}">
      <x14:table altText="कथन 3 ट्रैकर" altTextSummary="कस्टम स्थिति के लिए दिनांक, समय और आकार जैसे स्थिति विवरण दें."/>
    </ext>
  </extLst>
</table>
</file>

<file path=xl/tables/table4.xml><?xml version="1.0" encoding="utf-8"?>
<table xmlns="http://schemas.openxmlformats.org/spreadsheetml/2006/main" id="5" name="Stat4" displayName="Stat4" ref="N19:P22" totalsRowShown="0" headerRowDxfId="48" dataDxfId="47">
  <autoFilter ref="N19:P22"/>
  <tableColumns count="3">
    <tableColumn id="1" name="दिनांक" dataDxfId="46"/>
    <tableColumn id="3" name="समय" dataDxfId="45"/>
    <tableColumn id="2" name="आकार" dataDxfId="44"/>
  </tableColumns>
  <tableStyleInfo name="फ़िटनेस योजना" showFirstColumn="0" showLastColumn="0" showRowStripes="1" showColumnStripes="0"/>
  <extLst>
    <ext xmlns:x14="http://schemas.microsoft.com/office/spreadsheetml/2009/9/main" uri="{504A1905-F514-4f6f-8877-14C23A59335A}">
      <x14:table altText="कथन 4 ट्रैकर" altTextSummary="कस्टम स्थिति के लिए दिनांक, समय और आकार जैसे स्थिति विवरण दें."/>
    </ext>
  </extLst>
</table>
</file>

<file path=xl/tables/table5.xml><?xml version="1.0" encoding="utf-8"?>
<table xmlns="http://schemas.openxmlformats.org/spreadsheetml/2006/main" id="6" name="Stat5" displayName="Stat5" ref="R19:T26" totalsRowShown="0" headerRowDxfId="43" dataDxfId="42">
  <autoFilter ref="R19:T26"/>
  <tableColumns count="3">
    <tableColumn id="1" name="दिनांक" dataDxfId="41"/>
    <tableColumn id="3" name="समय" dataDxfId="40"/>
    <tableColumn id="2" name="आकार" dataDxfId="39"/>
  </tableColumns>
  <tableStyleInfo name="फ़िटनेस योजना" showFirstColumn="0" showLastColumn="0" showRowStripes="1" showColumnStripes="0"/>
  <extLst>
    <ext xmlns:x14="http://schemas.microsoft.com/office/spreadsheetml/2009/9/main" uri="{504A1905-F514-4f6f-8877-14C23A59335A}">
      <x14:table altText="कथन 5 ट्रैकर" altTextSummary="कस्टम स्थिति के लिए दिनांक, समय और आकार जैसे स्थिति विवरण दें."/>
    </ext>
  </extLst>
</table>
</file>

<file path=xl/tables/table6.xml><?xml version="1.0" encoding="utf-8"?>
<table xmlns="http://schemas.openxmlformats.org/spreadsheetml/2006/main" id="7" name="ActivityLog" displayName="ActivityLog" ref="B10:H15" headerRowDxfId="37" dataDxfId="36" totalsRowDxfId="35">
  <autoFilter ref="B10:H15"/>
  <tableColumns count="7">
    <tableColumn id="1" name="दिनांक" totalsRowLabel="TOTAL" dataDxfId="34" totalsRowDxfId="33"/>
    <tableColumn id="2" name="गतिविधि" dataDxfId="32"/>
    <tableColumn id="9" name="प्रारंभ समय" dataDxfId="31" totalsRowDxfId="30"/>
    <tableColumn id="10" name="अवधि" dataDxfId="29" totalsRowDxfId="28"/>
    <tableColumn id="3" name="दूरी" totalsRowFunction="sum" dataDxfId="27" totalsRowDxfId="26"/>
    <tableColumn id="5" name="कैलोरीज़" totalsRowFunction="sum" dataDxfId="25" totalsRowDxfId="24"/>
    <tableColumn id="7" name="नोट" totalsRowFunction="count" dataDxfId="23"/>
  </tableColumns>
  <tableStyleInfo name="फ़िटनेस योजना" showFirstColumn="0" showLastColumn="0" showRowStripes="1" showColumnStripes="0"/>
  <extLst>
    <ext xmlns:x14="http://schemas.microsoft.com/office/spreadsheetml/2009/9/main" uri="{504A1905-F514-4f6f-8877-14C23A59335A}">
      <x14:table altText="गतिविधि लॉग" altTextSummary="गतिविधि विवरण की सूची, जैसे दिनांक, गतिविधि, प्रारंभ समय, अवधि, दूरी, कैलोरीज़ और नोट."/>
    </ext>
  </extLst>
</table>
</file>

<file path=xl/tables/table7.xml><?xml version="1.0" encoding="utf-8"?>
<table xmlns="http://schemas.openxmlformats.org/spreadsheetml/2006/main" id="8" name="FoodLog" displayName="FoodLog" ref="B7:L18" headerRowDxfId="21" dataDxfId="20" totalsRowDxfId="19">
  <autoFilter ref="B7:L18"/>
  <tableColumns count="11">
    <tableColumn id="4" name="दिनांक" totalsRowLabel="Totals" dataDxfId="18"/>
    <tableColumn id="1" name="भोजन" dataDxfId="17"/>
    <tableColumn id="2" name="आहार" dataDxfId="16"/>
    <tableColumn id="3" name="कैलोरीज़" totalsRowFunction="sum" dataDxfId="15" totalsRowDxfId="14"/>
    <tableColumn id="5" name="वसा" totalsRowFunction="sum" dataDxfId="13" totalsRowDxfId="12"/>
    <tableColumn id="6" name="कोलेस्टरॉल" totalsRowFunction="sum" dataDxfId="11" totalsRowDxfId="10"/>
    <tableColumn id="7" name="सोडियम" totalsRowFunction="sum" dataDxfId="9" totalsRowDxfId="8"/>
    <tableColumn id="8" name="कार्बोहाईड्रेट" totalsRowFunction="sum" dataDxfId="7" totalsRowDxfId="6"/>
    <tableColumn id="9" name="प्रोटीन" totalsRowFunction="sum" dataDxfId="5" totalsRowDxfId="4"/>
    <tableColumn id="12" name="शक्कर" totalsRowFunction="sum" dataDxfId="3" totalsRowDxfId="2"/>
    <tableColumn id="13" name="फ़ाइबर" totalsRowFunction="sum" dataDxfId="1" totalsRowDxfId="0"/>
  </tableColumns>
  <tableStyleInfo name="फ़िटनेस योजना" showFirstColumn="0" showLastColumn="0" showRowStripes="1" showColumnStripes="0"/>
  <extLst>
    <ext xmlns:x14="http://schemas.microsoft.com/office/spreadsheetml/2009/9/main" uri="{504A1905-F514-4f6f-8877-14C23A59335A}">
      <x14:table altText="आहार लॉग" altTextSummary="आहार विवरण की सूची, जैसे कि छुहारे, भोजन, आहार और कस्टम पोषण-संबंधी लक्ष्य, जैसे कैलोरीज़, वसा, कोलेस्टरॉल, सोडियम, कार्बोहाईड्रेट, प्रोटीन, शक्कर, फ़ाइबर इत्यादि. "/>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B1:T26"/>
  <sheetViews>
    <sheetView showGridLines="0" tabSelected="1" zoomScaleNormal="100" workbookViewId="0"/>
  </sheetViews>
  <sheetFormatPr defaultRowHeight="18" customHeight="1" x14ac:dyDescent="0.25"/>
  <cols>
    <col min="1" max="1" width="3.28515625" style="7" customWidth="1"/>
    <col min="2" max="4" width="10.7109375" style="7" customWidth="1"/>
    <col min="5" max="5" width="2.7109375" style="7" customWidth="1"/>
    <col min="6" max="6" width="12.5703125" style="7" customWidth="1"/>
    <col min="7" max="7" width="9.42578125" style="7" customWidth="1"/>
    <col min="8" max="8" width="9.28515625" style="7" customWidth="1"/>
    <col min="9" max="9" width="2.7109375" style="7" customWidth="1"/>
    <col min="10" max="10" width="11.5703125" style="7" customWidth="1"/>
    <col min="11" max="11" width="9.42578125" style="7" customWidth="1"/>
    <col min="12" max="12" width="9.28515625" style="7" customWidth="1"/>
    <col min="13" max="13" width="2.7109375" style="7" customWidth="1"/>
    <col min="14" max="14" width="11.5703125" style="7" customWidth="1"/>
    <col min="15" max="15" width="9.42578125" style="7" customWidth="1"/>
    <col min="16" max="16" width="9.28515625" style="7" customWidth="1"/>
    <col min="17" max="17" width="2.7109375" style="7" customWidth="1"/>
    <col min="18" max="18" width="11.5703125" style="7" customWidth="1"/>
    <col min="19" max="19" width="9.42578125" style="7" customWidth="1"/>
    <col min="20" max="20" width="9.28515625" style="7" customWidth="1"/>
    <col min="21" max="21" width="3.28515625" style="7" customWidth="1"/>
    <col min="22" max="16384" width="9.140625" style="7"/>
  </cols>
  <sheetData>
    <row r="1" spans="2:6" ht="57.75" customHeight="1" x14ac:dyDescent="0.25">
      <c r="B1" s="50" t="s">
        <v>3</v>
      </c>
      <c r="C1" s="50"/>
      <c r="D1" s="50"/>
      <c r="E1" s="50"/>
      <c r="F1" s="50"/>
    </row>
    <row r="2" spans="2:6" ht="21" customHeight="1" x14ac:dyDescent="0.25">
      <c r="B2" s="50"/>
      <c r="C2" s="50"/>
      <c r="D2" s="50"/>
      <c r="E2" s="50"/>
      <c r="F2" s="50"/>
    </row>
    <row r="3" spans="2:6" ht="30.75" customHeight="1" x14ac:dyDescent="0.3">
      <c r="B3" s="8" t="s">
        <v>4</v>
      </c>
      <c r="C3" s="9"/>
      <c r="D3" s="10"/>
      <c r="F3" s="11" t="str">
        <f>"शरीर का आकार "&amp;IF(UnitOfMeasure="इम्पीरियल","(इंच)","(सेमी)")</f>
        <v>शरीर का आकार (सेमी)</v>
      </c>
    </row>
    <row r="4" spans="2:6" ht="21.75" customHeight="1" x14ac:dyDescent="0.25">
      <c r="B4" s="12" t="s">
        <v>5</v>
      </c>
      <c r="C4" s="13" t="s">
        <v>68</v>
      </c>
      <c r="D4" s="14"/>
    </row>
    <row r="5" spans="2:6" ht="21.75" customHeight="1" x14ac:dyDescent="0.25">
      <c r="B5" s="12" t="s">
        <v>6</v>
      </c>
      <c r="C5" s="13">
        <v>35</v>
      </c>
      <c r="D5" s="14"/>
    </row>
    <row r="6" spans="2:6" ht="21.75" customHeight="1" x14ac:dyDescent="0.25">
      <c r="B6" s="12" t="s">
        <v>7</v>
      </c>
      <c r="C6" s="13">
        <v>1.62</v>
      </c>
      <c r="D6" s="14"/>
    </row>
    <row r="7" spans="2:6" ht="21.75" customHeight="1" x14ac:dyDescent="0.25">
      <c r="B7" s="12" t="s">
        <v>8</v>
      </c>
      <c r="C7" s="5" t="s">
        <v>21</v>
      </c>
      <c r="D7" s="14"/>
    </row>
    <row r="8" spans="2:6" ht="21.75" customHeight="1" x14ac:dyDescent="0.25">
      <c r="B8" s="12" t="s">
        <v>0</v>
      </c>
      <c r="C8" s="15">
        <f>IF(AllComplete,BMI,"")</f>
        <v>26.672763298277697</v>
      </c>
      <c r="D8" s="14"/>
    </row>
    <row r="9" spans="2:6" ht="25.5" customHeight="1" x14ac:dyDescent="0.25">
      <c r="B9" s="16" t="str">
        <f>IF(AllComplete,"","BMI परिकलित करने के लिए ऊचाँई और वर्तमान वजन दर्ज करें")</f>
        <v/>
      </c>
    </row>
    <row r="10" spans="2:6" ht="30.75" customHeight="1" x14ac:dyDescent="0.25">
      <c r="B10" s="8" t="s">
        <v>9</v>
      </c>
      <c r="C10" s="17"/>
      <c r="D10" s="10"/>
      <c r="F10" s="11" t="str">
        <f>"वज़न " &amp;IF(UnitOfMeasure="इम्पीरियल","(पाउंड)","(किग्रा)")</f>
        <v>वज़न (किग्रा)</v>
      </c>
    </row>
    <row r="11" spans="2:6" ht="21.75" customHeight="1" x14ac:dyDescent="0.25">
      <c r="B11" s="18" t="s">
        <v>10</v>
      </c>
      <c r="C11" s="19" t="s">
        <v>11</v>
      </c>
      <c r="D11" s="19" t="s">
        <v>12</v>
      </c>
    </row>
    <row r="12" spans="2:6" ht="21.75" customHeight="1" x14ac:dyDescent="0.25">
      <c r="B12" s="12" t="s">
        <v>13</v>
      </c>
      <c r="C12" s="20">
        <v>70</v>
      </c>
      <c r="D12" s="20">
        <v>63</v>
      </c>
    </row>
    <row r="13" spans="2:6" ht="21.75" customHeight="1" x14ac:dyDescent="0.25">
      <c r="B13" s="12" t="s">
        <v>14</v>
      </c>
      <c r="C13" s="20">
        <v>91.44</v>
      </c>
      <c r="D13" s="20">
        <v>71</v>
      </c>
    </row>
    <row r="14" spans="2:6" ht="21.75" customHeight="1" x14ac:dyDescent="0.25">
      <c r="B14" s="12" t="s">
        <v>15</v>
      </c>
      <c r="C14" s="20">
        <v>34.29</v>
      </c>
      <c r="D14" s="20">
        <v>35</v>
      </c>
    </row>
    <row r="15" spans="2:6" ht="21.75" customHeight="1" x14ac:dyDescent="0.25">
      <c r="B15" s="12" t="s">
        <v>16</v>
      </c>
      <c r="C15" s="20">
        <v>114.3</v>
      </c>
      <c r="D15" s="20">
        <v>96</v>
      </c>
    </row>
    <row r="16" spans="2:6" ht="21.75" customHeight="1" x14ac:dyDescent="0.25">
      <c r="B16" s="12" t="s">
        <v>17</v>
      </c>
      <c r="C16" s="20">
        <v>55.88</v>
      </c>
      <c r="D16" s="20">
        <v>43</v>
      </c>
    </row>
    <row r="17" spans="2:20" ht="34.5" customHeight="1" x14ac:dyDescent="0.25"/>
    <row r="18" spans="2:20" ht="24.75" customHeight="1" x14ac:dyDescent="0.25">
      <c r="B18" s="39" t="str">
        <f>UPPER(CONCATENATE(WeightLabel, " ट्रैकर"))</f>
        <v>वज़न ट्रैकर</v>
      </c>
      <c r="C18" s="25"/>
      <c r="D18" s="25"/>
      <c r="E18" s="25"/>
      <c r="F18" s="39" t="str">
        <f>UPPER(CONCATENATE(Goal1Label," ट्रैकर"))</f>
        <v>कमर ट्रैकर</v>
      </c>
      <c r="G18" s="25"/>
      <c r="H18" s="25"/>
      <c r="I18" s="25"/>
      <c r="J18" s="39" t="str">
        <f>UPPER(CONCATENATE(Goal2Label," ट्रैकर"))</f>
        <v>बाइसेप्स ट्रैकर</v>
      </c>
      <c r="K18" s="25"/>
      <c r="L18" s="25"/>
      <c r="M18" s="25"/>
      <c r="N18" s="39" t="str">
        <f>UPPER(CONCATENATE(Goal3Label," ट्रैकर"))</f>
        <v>कुल्हे ट्रैकर</v>
      </c>
      <c r="O18" s="25"/>
      <c r="P18" s="25"/>
      <c r="Q18" s="25"/>
      <c r="R18" s="39" t="str">
        <f>UPPER(CONCATENATE(Goal4Label," ट्रैकर"))</f>
        <v>जांघ ट्रैकर</v>
      </c>
      <c r="S18" s="25"/>
      <c r="T18" s="25"/>
    </row>
    <row r="19" spans="2:20" ht="18" customHeight="1" x14ac:dyDescent="0.25">
      <c r="B19" s="7" t="s">
        <v>18</v>
      </c>
      <c r="C19" s="7" t="s">
        <v>19</v>
      </c>
      <c r="D19" s="7" t="s">
        <v>13</v>
      </c>
      <c r="F19" s="7" t="s">
        <v>18</v>
      </c>
      <c r="G19" s="7" t="s">
        <v>19</v>
      </c>
      <c r="H19" s="7" t="s">
        <v>20</v>
      </c>
      <c r="J19" s="7" t="s">
        <v>18</v>
      </c>
      <c r="K19" s="7" t="s">
        <v>19</v>
      </c>
      <c r="L19" s="7" t="s">
        <v>20</v>
      </c>
      <c r="N19" s="7" t="s">
        <v>18</v>
      </c>
      <c r="O19" s="7" t="s">
        <v>19</v>
      </c>
      <c r="P19" s="7" t="s">
        <v>20</v>
      </c>
      <c r="R19" s="7" t="s">
        <v>18</v>
      </c>
      <c r="S19" s="7" t="s">
        <v>19</v>
      </c>
      <c r="T19" s="7" t="s">
        <v>20</v>
      </c>
    </row>
    <row r="20" spans="2:20" ht="18" customHeight="1" x14ac:dyDescent="0.25">
      <c r="B20" s="21">
        <v>41809</v>
      </c>
      <c r="C20" s="23">
        <v>0.33333333333333331</v>
      </c>
      <c r="D20" s="22">
        <v>70.3</v>
      </c>
      <c r="F20" s="21">
        <v>41809</v>
      </c>
      <c r="G20" s="23">
        <v>0.33333333333333331</v>
      </c>
      <c r="H20" s="22">
        <v>91.4</v>
      </c>
      <c r="J20" s="21">
        <v>41809</v>
      </c>
      <c r="K20" s="23">
        <v>0.33333333333333331</v>
      </c>
      <c r="L20" s="22">
        <v>34.299999999999997</v>
      </c>
      <c r="N20" s="21">
        <v>41809</v>
      </c>
      <c r="O20" s="23">
        <v>0.33333333333333331</v>
      </c>
      <c r="P20" s="22">
        <v>114.3</v>
      </c>
      <c r="R20" s="21">
        <v>41809</v>
      </c>
      <c r="S20" s="23">
        <v>0.33333333333333331</v>
      </c>
      <c r="T20" s="22">
        <v>55.9</v>
      </c>
    </row>
    <row r="21" spans="2:20" ht="18" customHeight="1" x14ac:dyDescent="0.25">
      <c r="B21" s="21">
        <v>41816</v>
      </c>
      <c r="C21" s="23">
        <v>0.58333333333333337</v>
      </c>
      <c r="D21" s="22">
        <v>70</v>
      </c>
      <c r="F21" s="21">
        <v>41816</v>
      </c>
      <c r="G21" s="23">
        <v>0.58333333333333337</v>
      </c>
      <c r="H21" s="22">
        <v>93.2</v>
      </c>
      <c r="J21" s="21">
        <v>41816</v>
      </c>
      <c r="K21" s="23">
        <v>0.58333333333333337</v>
      </c>
      <c r="L21" s="22">
        <v>34.299999999999997</v>
      </c>
      <c r="N21" s="21">
        <v>41816</v>
      </c>
      <c r="O21" s="23">
        <v>0.58333333333333337</v>
      </c>
      <c r="P21" s="22">
        <v>113.8</v>
      </c>
      <c r="R21" s="21">
        <v>41816</v>
      </c>
      <c r="S21" s="23">
        <v>0.58333333333333337</v>
      </c>
      <c r="T21" s="22">
        <v>53.3</v>
      </c>
    </row>
    <row r="22" spans="2:20" ht="18" customHeight="1" x14ac:dyDescent="0.25">
      <c r="B22" s="21">
        <v>41823</v>
      </c>
      <c r="C22" s="23">
        <v>0.34375</v>
      </c>
      <c r="D22" s="22">
        <v>69.900000000000006</v>
      </c>
      <c r="F22" s="21">
        <v>41823</v>
      </c>
      <c r="G22" s="23">
        <v>0.34375</v>
      </c>
      <c r="H22" s="22">
        <v>96.5</v>
      </c>
      <c r="J22" s="21">
        <v>41823</v>
      </c>
      <c r="K22" s="23">
        <v>0.34375</v>
      </c>
      <c r="L22" s="22">
        <v>34.5</v>
      </c>
      <c r="N22" s="21">
        <v>41866</v>
      </c>
      <c r="O22" s="23">
        <v>0.41666666666666669</v>
      </c>
      <c r="P22" s="22">
        <v>106.7</v>
      </c>
      <c r="R22" s="21">
        <v>41823</v>
      </c>
      <c r="S22" s="23">
        <v>0.34375</v>
      </c>
      <c r="T22" s="22">
        <v>52.1</v>
      </c>
    </row>
    <row r="23" spans="2:20" ht="18" customHeight="1" x14ac:dyDescent="0.25">
      <c r="B23" s="21">
        <v>41830</v>
      </c>
      <c r="C23" s="23">
        <v>0.58333333333333337</v>
      </c>
      <c r="D23" s="22">
        <v>69.7</v>
      </c>
      <c r="F23" s="21">
        <v>41868</v>
      </c>
      <c r="G23" s="23">
        <v>0.41666666666666669</v>
      </c>
      <c r="H23" s="22">
        <v>88.9</v>
      </c>
      <c r="J23" s="21">
        <v>41830</v>
      </c>
      <c r="K23" s="23">
        <v>0.58333333333333337</v>
      </c>
      <c r="L23" s="22">
        <v>35.1</v>
      </c>
      <c r="R23" s="21">
        <v>41830</v>
      </c>
      <c r="S23" s="23">
        <v>0.58333333333333337</v>
      </c>
      <c r="T23" s="22">
        <v>53.3</v>
      </c>
    </row>
    <row r="24" spans="2:20" ht="18" customHeight="1" x14ac:dyDescent="0.25">
      <c r="B24" s="21">
        <v>41837</v>
      </c>
      <c r="C24" s="23">
        <v>0.33333333333333331</v>
      </c>
      <c r="D24" s="22">
        <v>70</v>
      </c>
      <c r="J24" s="21">
        <v>41868</v>
      </c>
      <c r="K24" s="23">
        <v>0.33333333333333331</v>
      </c>
      <c r="L24" s="22">
        <v>35</v>
      </c>
      <c r="R24" s="21">
        <v>41837</v>
      </c>
      <c r="S24" s="23">
        <v>0.33333333333333331</v>
      </c>
      <c r="T24" s="22">
        <v>55.9</v>
      </c>
    </row>
    <row r="25" spans="2:20" ht="18" customHeight="1" x14ac:dyDescent="0.25">
      <c r="B25" s="21">
        <v>41865</v>
      </c>
      <c r="C25" s="23">
        <v>0.35416666666666669</v>
      </c>
      <c r="D25" s="22">
        <v>69.8</v>
      </c>
      <c r="R25" s="21">
        <v>41851</v>
      </c>
      <c r="S25" s="23">
        <v>0.35416666666666669</v>
      </c>
      <c r="T25" s="22">
        <v>53.3</v>
      </c>
    </row>
    <row r="26" spans="2:20" ht="18" customHeight="1" x14ac:dyDescent="0.25">
      <c r="R26" s="21">
        <v>41868</v>
      </c>
      <c r="S26" s="23">
        <v>0.41666666666666669</v>
      </c>
      <c r="T26" s="22">
        <v>51.6</v>
      </c>
    </row>
  </sheetData>
  <mergeCells count="1">
    <mergeCell ref="B1:F2"/>
  </mergeCells>
  <conditionalFormatting sqref="B20:D25">
    <cfRule type="expression" dxfId="69" priority="14">
      <formula>$D20=GoalWeight</formula>
    </cfRule>
  </conditionalFormatting>
  <conditionalFormatting sqref="F20:H23">
    <cfRule type="expression" dxfId="68" priority="13">
      <formula>$H20=Goal1</formula>
    </cfRule>
  </conditionalFormatting>
  <conditionalFormatting sqref="J20:L24">
    <cfRule type="expression" dxfId="67" priority="12">
      <formula>$L20=Goal2</formula>
    </cfRule>
  </conditionalFormatting>
  <conditionalFormatting sqref="N20:P22">
    <cfRule type="expression" dxfId="66" priority="11">
      <formula>$P20=Goal3</formula>
    </cfRule>
  </conditionalFormatting>
  <conditionalFormatting sqref="R20:T26">
    <cfRule type="expression" dxfId="65" priority="10">
      <formula>$T20=Goal4</formula>
    </cfRule>
  </conditionalFormatting>
  <conditionalFormatting sqref="C8">
    <cfRule type="expression" dxfId="64" priority="9">
      <formula>OR($C$8&lt;18.5,$C$8&gt;25)</formula>
    </cfRule>
  </conditionalFormatting>
  <dataValidations count="3">
    <dataValidation type="list" allowBlank="1" showInputMessage="1" sqref="C4">
      <formula1>"पुरूष,स्री"</formula1>
    </dataValidation>
    <dataValidation type="list" allowBlank="1" showInputMessage="1" sqref="C7">
      <formula1>"इम्पीरियल,मीट्रिक"</formula1>
    </dataValidation>
    <dataValidation type="custom" errorStyle="warning" allowBlank="1" showInputMessage="1" sqref="B12">
      <formula1>"Weight"</formula1>
    </dataValidation>
  </dataValidations>
  <printOptions horizontalCentered="1"/>
  <pageMargins left="0.25" right="0.25" top="0.75" bottom="0.75" header="0.3" footer="0.3"/>
  <pageSetup scale="67" fitToHeight="0" orientation="portrait" r:id="rId1"/>
  <headerFooter differentFirst="1">
    <oddFooter>Page &amp;P of &amp;N</oddFooter>
  </headerFooter>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I15"/>
  <sheetViews>
    <sheetView showGridLines="0" workbookViewId="0">
      <selection activeCell="B28" sqref="B28"/>
    </sheetView>
  </sheetViews>
  <sheetFormatPr defaultRowHeight="18" customHeight="1" x14ac:dyDescent="0.25"/>
  <cols>
    <col min="1" max="1" width="3.28515625" style="46" customWidth="1"/>
    <col min="2" max="2" width="16.28515625" style="46" customWidth="1"/>
    <col min="3" max="3" width="22.28515625" style="46" customWidth="1"/>
    <col min="4" max="4" width="15.28515625" style="46" customWidth="1"/>
    <col min="5" max="5" width="13.85546875" style="47" customWidth="1"/>
    <col min="6" max="6" width="13.85546875" style="46" customWidth="1"/>
    <col min="7" max="7" width="13.140625" style="46" customWidth="1"/>
    <col min="8" max="8" width="30.85546875" style="48" customWidth="1"/>
    <col min="9" max="9" width="3.28515625" style="7" customWidth="1"/>
    <col min="10" max="16384" width="9.140625" style="7"/>
  </cols>
  <sheetData>
    <row r="1" spans="1:9" ht="57.75" customHeight="1" x14ac:dyDescent="0.9">
      <c r="A1" s="7"/>
      <c r="B1" s="51" t="s">
        <v>22</v>
      </c>
      <c r="C1" s="51"/>
      <c r="D1" s="51"/>
      <c r="E1" s="40"/>
      <c r="F1" s="41"/>
      <c r="G1" s="7"/>
      <c r="H1" s="7"/>
      <c r="I1" s="7" t="s">
        <v>2</v>
      </c>
    </row>
    <row r="2" spans="1:9" ht="21" customHeight="1" x14ac:dyDescent="0.25">
      <c r="A2" s="7"/>
      <c r="B2" s="51"/>
      <c r="C2" s="51"/>
      <c r="D2" s="51"/>
      <c r="E2" s="7"/>
      <c r="F2" s="7"/>
      <c r="G2" s="7"/>
      <c r="H2" s="7"/>
    </row>
    <row r="3" spans="1:9" ht="30.75" customHeight="1" x14ac:dyDescent="0.25">
      <c r="A3" s="7"/>
      <c r="B3" s="8" t="s">
        <v>23</v>
      </c>
      <c r="C3" s="42" t="s">
        <v>24</v>
      </c>
      <c r="D3" s="43" t="s">
        <v>25</v>
      </c>
      <c r="E3" s="7"/>
      <c r="F3" s="7"/>
      <c r="G3" s="7"/>
      <c r="H3" s="7"/>
    </row>
    <row r="4" spans="1:9" ht="21.75" customHeight="1" x14ac:dyDescent="0.25">
      <c r="A4" s="7"/>
      <c r="B4" s="26" t="s">
        <v>26</v>
      </c>
      <c r="C4" s="44">
        <f>SUMIF(ActivityLog[गतिविधि],Category1,ActivityLog[दूरी])</f>
        <v>18.440000000000001</v>
      </c>
      <c r="D4" s="25" t="s">
        <v>38</v>
      </c>
      <c r="E4" s="7"/>
      <c r="F4" s="7"/>
      <c r="G4" s="7"/>
      <c r="H4" s="7"/>
    </row>
    <row r="5" spans="1:9" ht="21.75" customHeight="1" x14ac:dyDescent="0.25">
      <c r="A5" s="7"/>
      <c r="B5" s="26" t="s">
        <v>27</v>
      </c>
      <c r="C5" s="44">
        <f>SUMIF(ActivityLog[गतिविधि],Category2,ActivityLog[दूरी])</f>
        <v>0</v>
      </c>
      <c r="D5" s="25" t="s">
        <v>38</v>
      </c>
      <c r="E5" s="7"/>
      <c r="F5" s="7"/>
      <c r="G5" s="7"/>
      <c r="H5" s="7"/>
    </row>
    <row r="6" spans="1:9" ht="21.75" customHeight="1" x14ac:dyDescent="0.25">
      <c r="A6" s="7"/>
      <c r="B6" s="26" t="s">
        <v>28</v>
      </c>
      <c r="C6" s="44">
        <f>SUMIF(ActivityLog[गतिविधि],Category3,ActivityLog[दूरी])</f>
        <v>1227</v>
      </c>
      <c r="D6" s="25" t="s">
        <v>40</v>
      </c>
      <c r="E6" s="7"/>
      <c r="F6" s="7"/>
      <c r="G6" s="7"/>
      <c r="H6" s="7"/>
    </row>
    <row r="7" spans="1:9" ht="21.75" customHeight="1" x14ac:dyDescent="0.25">
      <c r="A7" s="7"/>
      <c r="B7" s="26" t="s">
        <v>29</v>
      </c>
      <c r="C7" s="44">
        <f>SUMIF(ActivityLog[गतिविधि],Category4,ActivityLog[दूरी])</f>
        <v>1700</v>
      </c>
      <c r="D7" s="25" t="s">
        <v>39</v>
      </c>
      <c r="E7" s="7"/>
      <c r="F7" s="7"/>
      <c r="G7" s="7"/>
      <c r="H7" s="7"/>
    </row>
    <row r="8" spans="1:9" ht="21.75" customHeight="1" x14ac:dyDescent="0.25">
      <c r="A8" s="7"/>
      <c r="B8" s="26" t="s">
        <v>30</v>
      </c>
      <c r="C8" s="44">
        <f>SUMIF(ActivityLog[गतिविधि],Category5,ActivityLog[दूरी])</f>
        <v>7.29</v>
      </c>
      <c r="D8" s="25" t="s">
        <v>38</v>
      </c>
      <c r="E8" s="7"/>
      <c r="F8" s="7"/>
      <c r="G8" s="7"/>
      <c r="H8" s="7"/>
    </row>
    <row r="9" spans="1:9" ht="18" customHeight="1" x14ac:dyDescent="0.25">
      <c r="A9" s="7"/>
      <c r="B9" s="7"/>
      <c r="C9" s="45"/>
      <c r="D9" s="7"/>
      <c r="E9" s="7"/>
      <c r="F9" s="7"/>
      <c r="G9" s="7"/>
      <c r="H9" s="7"/>
    </row>
    <row r="10" spans="1:9" ht="18" customHeight="1" x14ac:dyDescent="0.25">
      <c r="B10" s="7" t="s">
        <v>18</v>
      </c>
      <c r="C10" s="7" t="s">
        <v>31</v>
      </c>
      <c r="D10" s="7" t="s">
        <v>32</v>
      </c>
      <c r="E10" s="7" t="s">
        <v>33</v>
      </c>
      <c r="F10" s="26" t="s">
        <v>34</v>
      </c>
      <c r="G10" s="7" t="s">
        <v>35</v>
      </c>
      <c r="H10" s="7" t="s">
        <v>36</v>
      </c>
    </row>
    <row r="11" spans="1:9" ht="18" customHeight="1" x14ac:dyDescent="0.25">
      <c r="B11" s="6">
        <v>41870</v>
      </c>
      <c r="C11" s="1" t="s">
        <v>26</v>
      </c>
      <c r="D11" s="24">
        <v>0.54166666666666663</v>
      </c>
      <c r="E11" s="4">
        <v>1.5972222222222276E-2</v>
      </c>
      <c r="F11" s="2">
        <v>5.89</v>
      </c>
      <c r="G11" s="3">
        <v>173</v>
      </c>
      <c r="H11" s="49" t="s">
        <v>37</v>
      </c>
    </row>
    <row r="12" spans="1:9" ht="18" customHeight="1" x14ac:dyDescent="0.25">
      <c r="B12" s="6">
        <v>41871</v>
      </c>
      <c r="C12" s="1" t="s">
        <v>26</v>
      </c>
      <c r="D12" s="24">
        <v>0.6875</v>
      </c>
      <c r="E12" s="4">
        <v>6.25E-2</v>
      </c>
      <c r="F12" s="2">
        <v>12.55</v>
      </c>
      <c r="G12" s="3">
        <v>344</v>
      </c>
      <c r="H12" s="49"/>
    </row>
    <row r="13" spans="1:9" ht="18" customHeight="1" x14ac:dyDescent="0.25">
      <c r="B13" s="6">
        <v>41872</v>
      </c>
      <c r="C13" s="1" t="s">
        <v>29</v>
      </c>
      <c r="D13" s="24">
        <v>0.41666666666666669</v>
      </c>
      <c r="E13" s="4">
        <v>2.0833333333333332E-2</v>
      </c>
      <c r="F13" s="2">
        <v>1700</v>
      </c>
      <c r="G13" s="3">
        <v>237</v>
      </c>
      <c r="H13" s="49"/>
    </row>
    <row r="14" spans="1:9" ht="18" customHeight="1" x14ac:dyDescent="0.25">
      <c r="B14" s="6">
        <v>41876</v>
      </c>
      <c r="C14" s="1" t="s">
        <v>28</v>
      </c>
      <c r="D14" s="24">
        <v>0.5625</v>
      </c>
      <c r="E14" s="4">
        <v>2.4305555555555556E-2</v>
      </c>
      <c r="F14" s="2">
        <v>1227</v>
      </c>
      <c r="G14" s="3">
        <v>150</v>
      </c>
      <c r="H14" s="49"/>
    </row>
    <row r="15" spans="1:9" ht="18" customHeight="1" x14ac:dyDescent="0.25">
      <c r="B15" s="6">
        <v>41878</v>
      </c>
      <c r="C15" s="1" t="s">
        <v>30</v>
      </c>
      <c r="D15" s="24">
        <v>0.59652777777777777</v>
      </c>
      <c r="E15" s="4">
        <v>2.0833333333333332E-2</v>
      </c>
      <c r="F15" s="2">
        <v>7.29</v>
      </c>
      <c r="G15" s="3">
        <v>115</v>
      </c>
      <c r="H15" s="49"/>
    </row>
  </sheetData>
  <mergeCells count="1">
    <mergeCell ref="B1:D2"/>
  </mergeCells>
  <conditionalFormatting sqref="B11:H15">
    <cfRule type="expression" dxfId="38" priority="1">
      <formula>$B11="yes"</formula>
    </cfRule>
  </conditionalFormatting>
  <dataValidations count="2">
    <dataValidation type="list" allowBlank="1" showInputMessage="1" sqref="D4:D8">
      <formula1>"मील,किलोमीटर,चरण,लैप,यार्ड,मीटर,रिपोर्ट्स"</formula1>
    </dataValidation>
    <dataValidation type="list" allowBlank="1" showInputMessage="1" showErrorMessage="1" sqref="C11:C15">
      <formula1>$B$4:$B$8</formula1>
    </dataValidation>
  </dataValidations>
  <printOptions horizontalCentered="1"/>
  <pageMargins left="0.25" right="0.25" top="0.75" bottom="0.75" header="0.3" footer="0.3"/>
  <pageSetup scale="87" fitToHeight="0" orientation="portrait" r:id="rId1"/>
  <headerFooter differentFirst="1">
    <oddFooter>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pageSetUpPr fitToPage="1"/>
  </sheetPr>
  <dimension ref="A1:L18"/>
  <sheetViews>
    <sheetView showGridLines="0" workbookViewId="0"/>
  </sheetViews>
  <sheetFormatPr defaultRowHeight="18" customHeight="1" x14ac:dyDescent="0.25"/>
  <cols>
    <col min="1" max="1" width="3.28515625" style="29" customWidth="1"/>
    <col min="2" max="2" width="14.7109375" style="29" customWidth="1"/>
    <col min="3" max="3" width="16.7109375" style="29" customWidth="1"/>
    <col min="4" max="4" width="29.85546875" style="29" customWidth="1"/>
    <col min="5" max="5" width="15" style="29" customWidth="1"/>
    <col min="6" max="6" width="10.7109375" style="29" customWidth="1"/>
    <col min="7" max="7" width="16.7109375" style="29" customWidth="1"/>
    <col min="8" max="8" width="14.28515625" style="29" customWidth="1"/>
    <col min="9" max="9" width="17.7109375" style="29" customWidth="1"/>
    <col min="10" max="10" width="12.28515625" style="29" customWidth="1"/>
    <col min="11" max="11" width="12.140625" style="29" customWidth="1"/>
    <col min="12" max="12" width="13.7109375" style="29" customWidth="1"/>
    <col min="13" max="16384" width="9.140625" style="29"/>
  </cols>
  <sheetData>
    <row r="1" spans="1:12" s="28" customFormat="1" ht="57.75" customHeight="1" x14ac:dyDescent="0.25">
      <c r="A1" s="28" t="s">
        <v>1</v>
      </c>
      <c r="B1" s="50" t="s">
        <v>41</v>
      </c>
      <c r="C1" s="50"/>
      <c r="D1" s="50"/>
    </row>
    <row r="2" spans="1:12" ht="21" customHeight="1" x14ac:dyDescent="0.25">
      <c r="B2" s="50"/>
      <c r="C2" s="50"/>
      <c r="D2" s="50"/>
    </row>
    <row r="3" spans="1:12" ht="18" customHeight="1" x14ac:dyDescent="0.25">
      <c r="E3" s="30" t="str">
        <f>(FoodLog[[#Headers],[कैलोरीज़]])</f>
        <v>कैलोरीज़</v>
      </c>
      <c r="F3" s="30" t="str">
        <f>(FoodLog[[#Headers],[वसा]])</f>
        <v>वसा</v>
      </c>
      <c r="G3" s="30" t="str">
        <f>(FoodLog[[#Headers],[कोलेस्टरॉल]])</f>
        <v>कोलेस्टरॉल</v>
      </c>
      <c r="H3" s="30" t="str">
        <f>(FoodLog[[#Headers],[सोडियम]])</f>
        <v>सोडियम</v>
      </c>
      <c r="I3" s="30" t="str">
        <f>(FoodLog[[#Headers],[कार्बोहाईड्रेट]])</f>
        <v>कार्बोहाईड्रेट</v>
      </c>
      <c r="J3" s="30" t="str">
        <f>(FoodLog[[#Headers],[प्रोटीन]])</f>
        <v>प्रोटीन</v>
      </c>
      <c r="K3" s="30" t="str">
        <f>(FoodLog[[#Headers],[शक्कर]])</f>
        <v>शक्कर</v>
      </c>
      <c r="L3" s="30" t="str">
        <f>(FoodLog[[#Headers],[फ़ाइबर]])</f>
        <v>फ़ाइबर</v>
      </c>
    </row>
    <row r="4" spans="1:12" ht="16.5" customHeight="1" x14ac:dyDescent="0.25">
      <c r="B4" s="52" t="s">
        <v>42</v>
      </c>
      <c r="C4" s="52"/>
      <c r="D4" s="27" t="s">
        <v>67</v>
      </c>
      <c r="E4" s="31">
        <v>1800</v>
      </c>
      <c r="F4" s="32">
        <v>40</v>
      </c>
      <c r="G4" s="32">
        <v>225</v>
      </c>
      <c r="H4" s="32">
        <v>2100</v>
      </c>
      <c r="I4" s="32">
        <v>130</v>
      </c>
      <c r="J4" s="32">
        <v>56</v>
      </c>
      <c r="K4" s="32">
        <v>25</v>
      </c>
      <c r="L4" s="32">
        <v>25</v>
      </c>
    </row>
    <row r="5" spans="1:12" ht="16.5" customHeight="1" x14ac:dyDescent="0.25">
      <c r="B5" s="52"/>
      <c r="C5" s="52"/>
      <c r="D5" s="33" t="str">
        <f>IF(E5=SUM(FoodLog[कैलोरीज़]),"कुल सेवन:","फ़िल्टर किए गए सेवन:")</f>
        <v>कुल सेवन:</v>
      </c>
      <c r="E5" s="31">
        <f>SUBTOTAL(109,FoodLog[कैलोरीज़])</f>
        <v>3090</v>
      </c>
      <c r="F5" s="32">
        <f>SUBTOTAL(109,FoodLog[वसा])</f>
        <v>74.27000000000001</v>
      </c>
      <c r="G5" s="32">
        <f>SUBTOTAL(109,FoodLog[कोलेस्टरॉल])</f>
        <v>139.6</v>
      </c>
      <c r="H5" s="32">
        <f>SUBTOTAL(109,FoodLog[सोडियम])</f>
        <v>1400.7</v>
      </c>
      <c r="I5" s="32">
        <f>SUBTOTAL(109,FoodLog[कार्बोहाईड्रेट])</f>
        <v>208.56</v>
      </c>
      <c r="J5" s="32">
        <f>SUBTOTAL(109,FoodLog[प्रोटीन])</f>
        <v>68.81</v>
      </c>
      <c r="K5" s="32">
        <f>SUBTOTAL(109,FoodLog[शक्कर])</f>
        <v>84.1</v>
      </c>
      <c r="L5" s="32">
        <f>SUBTOTAL(109,FoodLog[फ़ाइबर])</f>
        <v>24.5</v>
      </c>
    </row>
    <row r="7" spans="1:12" ht="18" customHeight="1" x14ac:dyDescent="0.25">
      <c r="B7" s="34" t="s">
        <v>18</v>
      </c>
      <c r="C7" s="35" t="s">
        <v>43</v>
      </c>
      <c r="D7" s="35" t="s">
        <v>44</v>
      </c>
      <c r="E7" s="36" t="s">
        <v>35</v>
      </c>
      <c r="F7" s="36" t="s">
        <v>45</v>
      </c>
      <c r="G7" s="36" t="s">
        <v>46</v>
      </c>
      <c r="H7" s="36" t="s">
        <v>47</v>
      </c>
      <c r="I7" s="36" t="s">
        <v>48</v>
      </c>
      <c r="J7" s="36" t="s">
        <v>49</v>
      </c>
      <c r="K7" s="36" t="s">
        <v>50</v>
      </c>
      <c r="L7" s="36" t="s">
        <v>51</v>
      </c>
    </row>
    <row r="8" spans="1:12" ht="18" customHeight="1" x14ac:dyDescent="0.25">
      <c r="B8" s="37">
        <v>41870</v>
      </c>
      <c r="C8" s="38" t="s">
        <v>52</v>
      </c>
      <c r="D8" s="38" t="s">
        <v>53</v>
      </c>
      <c r="E8" s="36">
        <v>130</v>
      </c>
      <c r="F8" s="36">
        <v>8</v>
      </c>
      <c r="G8" s="36">
        <v>10</v>
      </c>
      <c r="H8" s="36">
        <v>60</v>
      </c>
      <c r="I8" s="36">
        <v>16</v>
      </c>
      <c r="J8" s="36">
        <v>11</v>
      </c>
      <c r="K8" s="36">
        <v>5</v>
      </c>
      <c r="L8" s="36">
        <v>0</v>
      </c>
    </row>
    <row r="9" spans="1:12" ht="18" customHeight="1" x14ac:dyDescent="0.25">
      <c r="B9" s="37">
        <v>41870</v>
      </c>
      <c r="C9" s="38" t="s">
        <v>54</v>
      </c>
      <c r="D9" s="38" t="s">
        <v>55</v>
      </c>
      <c r="E9" s="36">
        <v>65</v>
      </c>
      <c r="F9" s="36">
        <v>0.2</v>
      </c>
      <c r="G9" s="36"/>
      <c r="H9" s="36"/>
      <c r="I9" s="36">
        <v>17.3</v>
      </c>
      <c r="J9" s="36">
        <v>0.3</v>
      </c>
      <c r="K9" s="36"/>
      <c r="L9" s="36"/>
    </row>
    <row r="10" spans="1:12" ht="18" customHeight="1" x14ac:dyDescent="0.25">
      <c r="B10" s="37">
        <v>41870</v>
      </c>
      <c r="C10" s="38" t="s">
        <v>56</v>
      </c>
      <c r="D10" s="38" t="s">
        <v>57</v>
      </c>
      <c r="E10" s="36">
        <v>220</v>
      </c>
      <c r="F10" s="36">
        <v>0.5</v>
      </c>
      <c r="G10" s="36"/>
      <c r="H10" s="36">
        <v>200</v>
      </c>
      <c r="I10" s="36">
        <v>30</v>
      </c>
      <c r="J10" s="36">
        <v>6</v>
      </c>
      <c r="K10" s="36">
        <v>4</v>
      </c>
      <c r="L10" s="36">
        <v>9</v>
      </c>
    </row>
    <row r="11" spans="1:12" ht="18" customHeight="1" x14ac:dyDescent="0.25">
      <c r="B11" s="37">
        <v>41870</v>
      </c>
      <c r="C11" s="38" t="s">
        <v>58</v>
      </c>
      <c r="D11" s="38" t="s">
        <v>59</v>
      </c>
      <c r="E11" s="36">
        <v>600</v>
      </c>
      <c r="F11" s="36">
        <v>0.5</v>
      </c>
      <c r="G11" s="36"/>
      <c r="H11" s="36">
        <v>300</v>
      </c>
      <c r="I11" s="36">
        <v>22</v>
      </c>
      <c r="J11" s="36">
        <v>9.8000000000000007</v>
      </c>
      <c r="K11" s="36"/>
      <c r="L11" s="36"/>
    </row>
    <row r="12" spans="1:12" ht="18" customHeight="1" x14ac:dyDescent="0.25">
      <c r="B12" s="37">
        <v>41870</v>
      </c>
      <c r="C12" s="38" t="s">
        <v>54</v>
      </c>
      <c r="D12" s="38" t="s">
        <v>60</v>
      </c>
      <c r="E12" s="36">
        <v>210</v>
      </c>
      <c r="F12" s="36">
        <v>20</v>
      </c>
      <c r="G12" s="36"/>
      <c r="H12" s="36"/>
      <c r="I12" s="36">
        <v>3</v>
      </c>
      <c r="J12" s="36">
        <v>5</v>
      </c>
      <c r="K12" s="36"/>
      <c r="L12" s="36">
        <v>3</v>
      </c>
    </row>
    <row r="13" spans="1:12" ht="18" customHeight="1" x14ac:dyDescent="0.25">
      <c r="B13" s="37">
        <v>41871</v>
      </c>
      <c r="C13" s="38" t="s">
        <v>52</v>
      </c>
      <c r="D13" s="38" t="s">
        <v>61</v>
      </c>
      <c r="E13" s="36">
        <v>220</v>
      </c>
      <c r="F13" s="36">
        <v>3</v>
      </c>
      <c r="G13" s="36"/>
      <c r="H13" s="36"/>
      <c r="I13" s="36">
        <v>29</v>
      </c>
      <c r="J13" s="36">
        <v>7</v>
      </c>
      <c r="K13" s="36"/>
      <c r="L13" s="36">
        <v>5</v>
      </c>
    </row>
    <row r="14" spans="1:12" ht="18" customHeight="1" x14ac:dyDescent="0.25">
      <c r="B14" s="37">
        <v>41871</v>
      </c>
      <c r="C14" s="38" t="s">
        <v>54</v>
      </c>
      <c r="D14" s="38" t="s">
        <v>62</v>
      </c>
      <c r="E14" s="36">
        <v>85</v>
      </c>
      <c r="F14" s="36">
        <v>0</v>
      </c>
      <c r="G14" s="36"/>
      <c r="H14" s="36">
        <v>0</v>
      </c>
      <c r="I14" s="36">
        <v>21</v>
      </c>
      <c r="J14" s="36">
        <v>1</v>
      </c>
      <c r="K14" s="36">
        <v>17</v>
      </c>
      <c r="L14" s="36">
        <v>4</v>
      </c>
    </row>
    <row r="15" spans="1:12" ht="18" customHeight="1" x14ac:dyDescent="0.25">
      <c r="B15" s="37">
        <v>41871</v>
      </c>
      <c r="C15" s="38" t="s">
        <v>56</v>
      </c>
      <c r="D15" s="38" t="s">
        <v>63</v>
      </c>
      <c r="E15" s="36">
        <v>340</v>
      </c>
      <c r="F15" s="36">
        <v>7</v>
      </c>
      <c r="G15" s="36">
        <v>3</v>
      </c>
      <c r="H15" s="36">
        <v>63</v>
      </c>
      <c r="I15" s="36">
        <v>1</v>
      </c>
      <c r="J15" s="36">
        <v>2</v>
      </c>
      <c r="K15" s="36"/>
      <c r="L15" s="36">
        <v>2</v>
      </c>
    </row>
    <row r="16" spans="1:12" ht="18" customHeight="1" x14ac:dyDescent="0.25">
      <c r="B16" s="37">
        <v>41871</v>
      </c>
      <c r="C16" s="38" t="s">
        <v>58</v>
      </c>
      <c r="D16" s="38" t="s">
        <v>64</v>
      </c>
      <c r="E16" s="36">
        <v>470</v>
      </c>
      <c r="F16" s="36">
        <v>4.07</v>
      </c>
      <c r="G16" s="36">
        <v>49</v>
      </c>
      <c r="H16" s="36">
        <v>460</v>
      </c>
      <c r="I16" s="36">
        <v>0.46</v>
      </c>
      <c r="J16" s="36">
        <v>23.71</v>
      </c>
      <c r="K16" s="36">
        <v>0.1</v>
      </c>
      <c r="L16" s="36"/>
    </row>
    <row r="17" spans="2:12" ht="18" customHeight="1" x14ac:dyDescent="0.25">
      <c r="B17" s="37">
        <v>41871</v>
      </c>
      <c r="C17" s="38" t="s">
        <v>58</v>
      </c>
      <c r="D17" s="38" t="s">
        <v>65</v>
      </c>
      <c r="E17" s="36">
        <v>220</v>
      </c>
      <c r="F17" s="36">
        <v>7</v>
      </c>
      <c r="G17" s="36"/>
      <c r="H17" s="36"/>
      <c r="I17" s="36">
        <v>5</v>
      </c>
      <c r="J17" s="36">
        <v>3</v>
      </c>
      <c r="K17" s="36"/>
      <c r="L17" s="36"/>
    </row>
    <row r="18" spans="2:12" ht="18" customHeight="1" x14ac:dyDescent="0.25">
      <c r="B18" s="37">
        <v>41871</v>
      </c>
      <c r="C18" s="38" t="s">
        <v>54</v>
      </c>
      <c r="D18" s="38" t="s">
        <v>66</v>
      </c>
      <c r="E18" s="36">
        <v>530</v>
      </c>
      <c r="F18" s="36">
        <v>24</v>
      </c>
      <c r="G18" s="36">
        <v>77.599999999999994</v>
      </c>
      <c r="H18" s="36">
        <v>317.7</v>
      </c>
      <c r="I18" s="36">
        <v>63.8</v>
      </c>
      <c r="J18" s="36">
        <v>0</v>
      </c>
      <c r="K18" s="36">
        <v>58</v>
      </c>
      <c r="L18" s="36">
        <v>1.5</v>
      </c>
    </row>
  </sheetData>
  <mergeCells count="2">
    <mergeCell ref="B4:C5"/>
    <mergeCell ref="B1:D2"/>
  </mergeCells>
  <conditionalFormatting sqref="E5:L5">
    <cfRule type="expression" dxfId="22" priority="16">
      <formula>AND($E$5&lt;&gt;SUM($E$8:$E$18),E$5&gt;E$4)</formula>
    </cfRule>
  </conditionalFormatting>
  <printOptions horizontalCentered="1"/>
  <pageMargins left="0.25" right="0.25" top="0.75" bottom="0.75" header="0.3" footer="0.3"/>
  <pageSetup scale="65" fitToHeight="0" orientation="portrait" r:id="rId1"/>
  <headerFooter differentFirst="1">
    <oddFooter>Page &amp;P of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कार्यपत्रक</vt:lpstr>
      </vt:variant>
      <vt:variant>
        <vt:i4>3</vt:i4>
      </vt:variant>
      <vt:variant>
        <vt:lpstr>नामांकित श्रेणियाँ</vt:lpstr>
      </vt:variant>
      <vt:variant>
        <vt:i4>24</vt:i4>
      </vt:variant>
    </vt:vector>
  </HeadingPairs>
  <TitlesOfParts>
    <vt:vector size="27" baseType="lpstr">
      <vt:lpstr>फ़िटनेस योजना</vt:lpstr>
      <vt:lpstr>गतिविधि लॉग</vt:lpstr>
      <vt:lpstr>आहार लॉग</vt:lpstr>
      <vt:lpstr>Age</vt:lpstr>
      <vt:lpstr>Category1</vt:lpstr>
      <vt:lpstr>Category2</vt:lpstr>
      <vt:lpstr>Category3</vt:lpstr>
      <vt:lpstr>Category4</vt:lpstr>
      <vt:lpstr>Category5</vt:lpstr>
      <vt:lpstr>CurrentWeight</vt:lpstr>
      <vt:lpstr>DateLookup</vt:lpstr>
      <vt:lpstr>Gender</vt:lpstr>
      <vt:lpstr>Goal1</vt:lpstr>
      <vt:lpstr>Goal1Label</vt:lpstr>
      <vt:lpstr>Goal2</vt:lpstr>
      <vt:lpstr>Goal2Label</vt:lpstr>
      <vt:lpstr>Goal3</vt:lpstr>
      <vt:lpstr>Goal3Label</vt:lpstr>
      <vt:lpstr>Goal4</vt:lpstr>
      <vt:lpstr>Goal4Label</vt:lpstr>
      <vt:lpstr>GoalWeight</vt:lpstr>
      <vt:lpstr>Height</vt:lpstr>
      <vt:lpstr>'आहार लॉग'!Print_Titles</vt:lpstr>
      <vt:lpstr>'गतिविधि लॉग'!Print_Titles</vt:lpstr>
      <vt:lpstr>'फ़िटनेस योजना'!Print_Titles</vt:lpstr>
      <vt:lpstr>UnitOfMeasure</vt:lpstr>
      <vt:lpstr>WeightLabel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2014-04-08T04:41:01Z</dcterms:created>
  <dcterms:modified xsi:type="dcterms:W3CDTF">2014-04-11T06:25:34Z</dcterms:modified>
</cp:coreProperties>
</file>