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B4CE2B85-A336-4C08-A8F5-ACDE1175596C}" xr6:coauthVersionLast="32" xr6:coauthVersionMax="32" xr10:uidLastSave="{00000000-0000-0000-0000-000000000000}"/>
  <bookViews>
    <workbookView xWindow="0" yWindow="0" windowWidth="21600" windowHeight="9510" xr2:uid="{00000000-000D-0000-FFFF-FFFF00000000}"/>
  </bookViews>
  <sheets>
    <sheet name="לוח מחוונים" sheetId="1" r:id="rId1"/>
    <sheet name="מכירות" sheetId="2" r:id="rId2"/>
    <sheet name="הכנסות" sheetId="5" r:id="rId3"/>
    <sheet name="הוצאות" sheetId="3" r:id="rId4"/>
    <sheet name="מסים" sheetId="4" r:id="rId5"/>
    <sheet name="קטגוריות" sheetId="7" r:id="rId6"/>
  </sheets>
  <definedNames>
    <definedName name="Company_Name">'לוח מחוונים'!$B$2</definedName>
    <definedName name="Net_Profit">'לוח מחוונים'!$E$19</definedName>
    <definedName name="RowTitleRegion1..C3">מכירות!$B$3</definedName>
    <definedName name="RowTitleRegion1..C3.3">הכנסות!$B$3</definedName>
    <definedName name="RowTitleRegion1..C3.4">הוצאות!$B$3</definedName>
    <definedName name="RowTitleRegion1..C3.5">מסים!$B$3</definedName>
    <definedName name="RowTitleRegion1..C4">'לוח מחוונים'!$B$3</definedName>
    <definedName name="RowTitleRegion2..H20">'לוח מחוונים'!$B$16</definedName>
    <definedName name="Sales_Revenue">SUMIFS(SalesRevenue[תקופה נוכחית],SalesRevenue[סוג רווח],"רווח ממכירות")</definedName>
    <definedName name="Total_Cost_Sales">'לוח מחוונים'!$E$8</definedName>
    <definedName name="Total_General_and_Administrative">'לוח מחוונים'!$E$11</definedName>
    <definedName name="Total_Gross_Profit">'לוח מחוונים'!$E$16</definedName>
    <definedName name="Total_Income_Operations">'לוח מחוונים'!$E$18</definedName>
    <definedName name="Total_Operating_Expenses">'לוח מחוונים'!$E$17</definedName>
    <definedName name="Total_Other_Expenses">'לוח מחוונים'!$E$12</definedName>
    <definedName name="Total_Other_Income">'לוח מחוונים'!$E$13</definedName>
    <definedName name="Total_Research_and_Development">'לוח מחוונים'!$E$10</definedName>
    <definedName name="Total_Sales_and_Marketing">'לוח מחוונים'!$E$9</definedName>
    <definedName name="Total_Sales_Revenue">'לוח מחוונים'!$E$7</definedName>
    <definedName name="Total_Taxes">'לוח מחוונים'!$E$14</definedName>
    <definedName name="Workbook_Dates">'לוח מחוונים'!$C$1</definedName>
    <definedName name="Workbook_Title">'לוח מחוונים'!$B$1</definedName>
    <definedName name="_xlnm.Print_Titles" localSheetId="3">הוצאות!$4:$4</definedName>
    <definedName name="_xlnm.Print_Titles" localSheetId="2">הכנסות!$4:$4</definedName>
    <definedName name="_xlnm.Print_Titles" localSheetId="0">'לוח מחוונים'!$6:$6</definedName>
    <definedName name="_xlnm.Print_Titles" localSheetId="1">מכירות!$4:$4</definedName>
    <definedName name="_xlnm.Print_Titles" localSheetId="4">מסים!$4:$4</definedName>
    <definedName name="_xlnm.Print_Titles" localSheetId="5">קטגוריות!$1:$1</definedName>
    <definedName name="כותרת1">לוח_מחוונים[[#Headers],[סיכום]]</definedName>
    <definedName name="כותרת2">SalesRevenue[[#Headers],[סוג רווח]]</definedName>
    <definedName name="כותרת3">הכנסות[[#Headers],[סוג הכנסה]]</definedName>
    <definedName name="כותרת4">OperatingExpenses[[#Headers],[סוג הוצאה]]</definedName>
    <definedName name="כותרת5">מסים[[#Headers],[סוג]]</definedName>
    <definedName name="כותרת6">קטגוריות[[#Headers],[קטגוריות]]</definedName>
  </definedNames>
  <calcPr calcId="162913"/>
</workbook>
</file>

<file path=xl/calcChain.xml><?xml version="1.0" encoding="utf-8"?>
<calcChain xmlns="http://schemas.openxmlformats.org/spreadsheetml/2006/main">
  <c r="H13" i="1" l="1"/>
  <c r="D13" i="1"/>
  <c r="E13" i="1"/>
  <c r="G12" i="1"/>
  <c r="H12" i="1"/>
  <c r="D12" i="1"/>
  <c r="E12" i="1"/>
  <c r="C12" i="1"/>
  <c r="C11" i="1"/>
  <c r="D11" i="1"/>
  <c r="E11" i="1"/>
  <c r="G11" i="1"/>
  <c r="H11" i="1"/>
  <c r="H10" i="1"/>
  <c r="G10" i="1"/>
  <c r="E10" i="1"/>
  <c r="D10" i="1"/>
  <c r="C10" i="1"/>
  <c r="H9" i="1"/>
  <c r="G9" i="1"/>
  <c r="E9" i="1"/>
  <c r="D9" i="1"/>
  <c r="C9" i="1"/>
  <c r="H8" i="1"/>
  <c r="G8" i="1"/>
  <c r="E8" i="1"/>
  <c r="D8" i="1"/>
  <c r="C8" i="1"/>
  <c r="E7" i="1"/>
  <c r="D7" i="1"/>
  <c r="C7" i="1"/>
  <c r="I6" i="2"/>
  <c r="I7" i="2"/>
  <c r="I8" i="2"/>
  <c r="I9" i="2"/>
  <c r="I10" i="2"/>
  <c r="I11" i="2"/>
  <c r="I12" i="2"/>
  <c r="I5" i="2"/>
  <c r="H7" i="1" s="1"/>
  <c r="H6" i="2"/>
  <c r="H7" i="2"/>
  <c r="H8" i="2"/>
  <c r="H9" i="2"/>
  <c r="H10" i="2"/>
  <c r="H11" i="2"/>
  <c r="H12" i="2"/>
  <c r="H5" i="2"/>
  <c r="G7" i="1" s="1"/>
  <c r="C3" i="5"/>
  <c r="C3" i="3"/>
  <c r="I6" i="5"/>
  <c r="I5" i="5"/>
  <c r="H6" i="5"/>
  <c r="H5" i="5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5" i="3"/>
  <c r="F9" i="1" s="1"/>
  <c r="I6" i="4"/>
  <c r="I7" i="4"/>
  <c r="I8" i="4"/>
  <c r="I9" i="4"/>
  <c r="I5" i="4"/>
  <c r="F10" i="1" l="1"/>
  <c r="F11" i="1"/>
  <c r="H6" i="4"/>
  <c r="H7" i="4"/>
  <c r="H8" i="4"/>
  <c r="H9" i="4"/>
  <c r="H5" i="4"/>
  <c r="F10" i="4"/>
  <c r="E10" i="4"/>
  <c r="D14" i="1" s="1"/>
  <c r="D10" i="4"/>
  <c r="C14" i="1" s="1"/>
  <c r="C3" i="4" l="1"/>
  <c r="E14" i="1"/>
  <c r="C3" i="2"/>
  <c r="G6" i="5" l="1"/>
  <c r="G7" i="4"/>
  <c r="G9" i="4" l="1"/>
  <c r="I10" i="4" l="1"/>
  <c r="H14" i="1" s="1"/>
  <c r="G5" i="4"/>
  <c r="G6" i="4"/>
  <c r="G8" i="4"/>
  <c r="G5" i="5"/>
  <c r="B2" i="4"/>
  <c r="B1" i="4"/>
  <c r="B2" i="3"/>
  <c r="B1" i="3"/>
  <c r="B2" i="5"/>
  <c r="B1" i="5"/>
  <c r="B2" i="2"/>
  <c r="B1" i="2"/>
  <c r="G10" i="4" l="1"/>
  <c r="F14" i="1" s="1"/>
  <c r="H10" i="4"/>
  <c r="G14" i="1" s="1"/>
  <c r="C17" i="1"/>
  <c r="E17" i="1"/>
  <c r="F17" i="1" s="1"/>
  <c r="D17" i="1"/>
  <c r="D16" i="1"/>
  <c r="C16" i="1"/>
  <c r="E16" i="1"/>
  <c r="C3" i="1" s="1"/>
  <c r="C18" i="1" l="1"/>
  <c r="H17" i="1"/>
  <c r="D18" i="1"/>
  <c r="D19" i="1" s="1"/>
  <c r="G16" i="1"/>
  <c r="G17" i="1"/>
  <c r="E18" i="1"/>
  <c r="H16" i="1"/>
  <c r="F16" i="1"/>
  <c r="G18" i="1" l="1"/>
  <c r="E19" i="1"/>
  <c r="C4" i="1" s="1"/>
  <c r="H18" i="1"/>
  <c r="F18" i="1"/>
  <c r="F19" i="1" l="1"/>
  <c r="H19" i="1"/>
  <c r="D13" i="2"/>
  <c r="F13" i="2"/>
  <c r="E13" i="2"/>
  <c r="H13" i="2"/>
  <c r="I13" i="2"/>
  <c r="G7" i="5"/>
  <c r="F13" i="1" s="1"/>
  <c r="F7" i="5"/>
  <c r="I7" i="5"/>
  <c r="H7" i="5"/>
  <c r="G13" i="1" s="1"/>
  <c r="E7" i="5"/>
  <c r="D7" i="5"/>
  <c r="C13" i="1" s="1"/>
  <c r="C19" i="1" s="1"/>
  <c r="G19" i="1" s="1"/>
  <c r="H25" i="3"/>
  <c r="I25" i="3"/>
  <c r="E25" i="3"/>
  <c r="D25" i="3"/>
  <c r="G25" i="3"/>
  <c r="F12" i="1" s="1"/>
  <c r="F25" i="3"/>
  <c r="G6" i="2" l="1"/>
  <c r="G8" i="2"/>
  <c r="G10" i="2"/>
  <c r="G12" i="2"/>
  <c r="G7" i="2"/>
  <c r="G9" i="2"/>
  <c r="F8" i="1" s="1"/>
  <c r="G11" i="2"/>
  <c r="G5" i="2"/>
  <c r="F7" i="1" l="1"/>
  <c r="G13" i="2"/>
</calcChain>
</file>

<file path=xl/sharedStrings.xml><?xml version="1.0" encoding="utf-8"?>
<sst xmlns="http://schemas.openxmlformats.org/spreadsheetml/2006/main" count="146" uniqueCount="74">
  <si>
    <t>דוח רווח והפסד</t>
  </si>
  <si>
    <t>שם החברה</t>
  </si>
  <si>
    <t>שולי רווח גולמי נוכחיים  [ש/ר]</t>
  </si>
  <si>
    <t>רווח נוכחי על מכירות  [ב/ר]</t>
  </si>
  <si>
    <t>אל תשנה את הקטגוריות בגליון עבודה זה. הנוסחאות עלולות להיפגע. השתמש בגליון העבודה 'קטגוריות' כדי להוסיף קטגוריות ולעדכן את גליונות העבודה המתאימים בערכים. גליון עבודה זה יתעדכן באופן אוטומטי.</t>
  </si>
  <si>
    <t>סיכום</t>
  </si>
  <si>
    <t>סה"כ רווח ממכירות  [ר]</t>
  </si>
  <si>
    <t>סה"כ עלות מכירות  [ע]</t>
  </si>
  <si>
    <t>סה"כ הוצאות מכירה ושיווק  [מ]</t>
  </si>
  <si>
    <t>סה"כ הוצאות מחקר ופיתוח  [פ]</t>
  </si>
  <si>
    <t>סה"כ הוצאות הנהלה וכלליות  [ה]</t>
  </si>
  <si>
    <t>סה"כ הוצאות תפעוליות אחרות  [ת]</t>
  </si>
  <si>
    <t>הכנסות אחרות  [כ]</t>
  </si>
  <si>
    <t>סה"כ מסים  [ס]</t>
  </si>
  <si>
    <t>רווח ברוטו  [ש=ר-ע]</t>
  </si>
  <si>
    <t>סה"כ הוצאות תפעוליות  [צ=מ+פ+ה+ת]</t>
  </si>
  <si>
    <t>הכנסה תפעולית  [ל=ר-צ]</t>
  </si>
  <si>
    <t>רווח נטו  [נ=ל+כ-ס]</t>
  </si>
  <si>
    <t>עבור [החודש או השנה] שהסתיים/שהסתיימה ב- [שנה-חודש-יום]</t>
  </si>
  <si>
    <t>באלפים</t>
  </si>
  <si>
    <t>סה"כ תקופה קודמת</t>
  </si>
  <si>
    <t>סה"כ תקציב</t>
  </si>
  <si>
    <t>סה"כ תקופה
נוכחית</t>
  </si>
  <si>
    <t>סה"כ תקופה נוכחית כאחוז מהמכירות</t>
  </si>
  <si>
    <t>סה"כ אחוז שינוי מהתקופה הקודמת</t>
  </si>
  <si>
    <t>סה"כ אחוז שינוי מהתקציב</t>
  </si>
  <si>
    <t>רווח ממכירות</t>
  </si>
  <si>
    <t>סוג רווח</t>
  </si>
  <si>
    <t>עלות מכירות</t>
  </si>
  <si>
    <t>סה"כ רווח ממכירות</t>
  </si>
  <si>
    <t>תיאור</t>
  </si>
  <si>
    <t>מוצר/שירות 1</t>
  </si>
  <si>
    <t>מוצר/שירות 2</t>
  </si>
  <si>
    <t>מוצר/שירות 3</t>
  </si>
  <si>
    <t>מוצר/שירות 4</t>
  </si>
  <si>
    <t>תקופה קודמת</t>
  </si>
  <si>
    <t>תקציב</t>
  </si>
  <si>
    <t>תקופה נוכחית</t>
  </si>
  <si>
    <t>תקופה נוכחית כאחוז מהמכירות</t>
  </si>
  <si>
    <t>אחוז שינוי מהתקופה הקודמת</t>
  </si>
  <si>
    <t>אחוז שינוי מהתקציב</t>
  </si>
  <si>
    <t>הכנסות</t>
  </si>
  <si>
    <t>סוג הכנסה</t>
  </si>
  <si>
    <t>סה"כ הכנסות ממכירות</t>
  </si>
  <si>
    <t>הכנסות אחרות</t>
  </si>
  <si>
    <t>הוצאות תפעוליות</t>
  </si>
  <si>
    <t>סוג הוצאה</t>
  </si>
  <si>
    <t>מכירות ושיווק</t>
  </si>
  <si>
    <t>מחקר ופיתוח</t>
  </si>
  <si>
    <t>הנהלה וכלליות</t>
  </si>
  <si>
    <t>סה"כ הוצאות תפעוליות</t>
  </si>
  <si>
    <t>פרסום</t>
  </si>
  <si>
    <t>שיווק ישיר</t>
  </si>
  <si>
    <t>הוצאות אחרות (ציין)</t>
  </si>
  <si>
    <t>רשיונות טכנולוגיה</t>
  </si>
  <si>
    <t xml:space="preserve">פטנטים </t>
  </si>
  <si>
    <t>שכר ומשכורת</t>
  </si>
  <si>
    <t>שירותים חיצוניים</t>
  </si>
  <si>
    <t>ציוד</t>
  </si>
  <si>
    <t>ארוחות ובידור</t>
  </si>
  <si>
    <t>שכ"ד</t>
  </si>
  <si>
    <t>טלפון</t>
  </si>
  <si>
    <t>שירותים ציבוריים</t>
  </si>
  <si>
    <t>פחת</t>
  </si>
  <si>
    <t>ביטוח</t>
  </si>
  <si>
    <t>תיקונים ותחזוקה</t>
  </si>
  <si>
    <t>מסים</t>
  </si>
  <si>
    <t>סוג</t>
  </si>
  <si>
    <t>סה"כ מסים</t>
  </si>
  <si>
    <t>מס הכנסה</t>
  </si>
  <si>
    <t>מס שכר</t>
  </si>
  <si>
    <t>מסי נדל"ן</t>
  </si>
  <si>
    <t>מסים אחרים (ציין)</t>
  </si>
  <si>
    <t>קטגוריות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</si>
</sst>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24" x14ac:knownFonts="1">
    <font>
      <sz val="11"/>
      <name val="Tahoma"/>
      <family val="2"/>
    </font>
    <font>
      <sz val="11"/>
      <name val="Tahoma"/>
      <family val="2"/>
    </font>
    <font>
      <b/>
      <sz val="16"/>
      <color theme="1" tint="0.14996795556505021"/>
      <name val="Tahoma"/>
      <family val="2"/>
    </font>
    <font>
      <sz val="12"/>
      <color theme="1" tint="0.14993743705557422"/>
      <name val="Tahoma"/>
      <family val="2"/>
    </font>
    <font>
      <sz val="11"/>
      <color theme="1" tint="0.14990691854609822"/>
      <name val="Tahoma"/>
      <family val="2"/>
    </font>
    <font>
      <sz val="11"/>
      <color theme="1"/>
      <name val="Tahoma"/>
      <family val="2"/>
    </font>
    <font>
      <sz val="10"/>
      <name val="Tahoma"/>
      <family val="2"/>
    </font>
    <font>
      <b/>
      <sz val="11"/>
      <color theme="1"/>
      <name val="Tahoma"/>
      <family val="2"/>
    </font>
    <font>
      <sz val="11"/>
      <color theme="1" tint="0.14996795556505021"/>
      <name val="Tahoma"/>
      <family val="2"/>
    </font>
    <font>
      <b/>
      <sz val="11"/>
      <color theme="0"/>
      <name val="Tahoma"/>
      <family val="2"/>
    </font>
    <font>
      <sz val="11"/>
      <color rgb="FF006100"/>
      <name val="Tahoma"/>
      <family val="2"/>
    </font>
    <font>
      <sz val="11"/>
      <color rgb="FF9C570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sz val="11"/>
      <color theme="1" tint="0.14993743705557422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b/>
      <sz val="16"/>
      <color theme="1" tint="0.14993743705557422"/>
      <name val="Tahoma"/>
      <family val="2"/>
    </font>
    <font>
      <b/>
      <sz val="12"/>
      <color theme="1" tint="0.14990691854609822"/>
      <name val="Tahoma"/>
      <family val="2"/>
    </font>
    <font>
      <sz val="12"/>
      <color theme="1" tint="0.14990691854609822"/>
      <name val="Tahoma"/>
      <family val="2"/>
    </font>
    <font>
      <sz val="11"/>
      <color theme="1" tint="0.1498764000366222"/>
      <name val="Tahoma"/>
      <family val="2"/>
    </font>
    <font>
      <sz val="11"/>
      <color theme="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>
      <alignment wrapText="1" readingOrder="2"/>
    </xf>
    <xf numFmtId="0" fontId="20" fillId="0" borderId="0" applyNumberFormat="0" applyFill="0" applyProtection="0">
      <alignment vertical="center"/>
    </xf>
    <xf numFmtId="0" fontId="21" fillId="0" borderId="0" applyNumberFormat="0" applyFill="0" applyProtection="0">
      <alignment vertical="center"/>
    </xf>
    <xf numFmtId="0" fontId="15" fillId="0" borderId="0" applyNumberFormat="0" applyFill="0" applyProtection="0">
      <alignment vertical="center" readingOrder="2"/>
    </xf>
    <xf numFmtId="0" fontId="22" fillId="0" borderId="0" applyNumberFormat="0" applyFill="0" applyProtection="0">
      <alignment vertical="center" wrapText="1"/>
    </xf>
    <xf numFmtId="44" fontId="1" fillId="0" borderId="0" applyFont="0" applyFill="0" applyBorder="0" applyAlignment="0" applyProtection="0"/>
    <xf numFmtId="10" fontId="1" fillId="0" borderId="0" applyFont="0" applyFill="0" applyBorder="0" applyProtection="0">
      <alignment horizontal="right"/>
    </xf>
    <xf numFmtId="0" fontId="7" fillId="2" borderId="0" applyNumberFormat="0" applyBorder="0" applyAlignment="0" applyProtection="0"/>
    <xf numFmtId="0" fontId="19" fillId="0" borderId="0" applyNumberFormat="0" applyFill="0" applyBorder="0" applyProtection="0">
      <alignment vertical="center"/>
    </xf>
    <xf numFmtId="10" fontId="5" fillId="3" borderId="0" applyBorder="0" applyProtection="0">
      <alignment horizontal="right"/>
    </xf>
    <xf numFmtId="0" fontId="15" fillId="0" borderId="0" applyNumberFormat="0" applyFill="0" applyBorder="0" applyProtection="0">
      <alignment wrapText="1" readingOrder="2"/>
    </xf>
    <xf numFmtId="10" fontId="5" fillId="4" borderId="0" applyBorder="0" applyProtection="0">
      <alignment horizontal="right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6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7" fillId="9" borderId="2" applyNumberFormat="0" applyAlignment="0" applyProtection="0"/>
    <xf numFmtId="0" fontId="16" fillId="10" borderId="3" applyNumberFormat="0" applyAlignment="0" applyProtection="0"/>
    <xf numFmtId="0" fontId="13" fillId="10" borderId="2" applyNumberFormat="0" applyAlignment="0" applyProtection="0"/>
    <xf numFmtId="0" fontId="18" fillId="0" borderId="4" applyNumberFormat="0" applyFill="0" applyAlignment="0" applyProtection="0"/>
    <xf numFmtId="0" fontId="9" fillId="11" borderId="5" applyNumberFormat="0" applyAlignment="0" applyProtection="0"/>
    <xf numFmtId="0" fontId="14" fillId="0" borderId="0" applyNumberFormat="0" applyFill="0" applyBorder="0" applyAlignment="0" applyProtection="0"/>
    <xf numFmtId="0" fontId="1" fillId="12" borderId="6" applyNumberFormat="0" applyFont="0" applyAlignment="0" applyProtection="0"/>
    <xf numFmtId="0" fontId="7" fillId="0" borderId="7" applyNumberFormat="0" applyFill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2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3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3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29">
    <xf numFmtId="0" fontId="0" fillId="0" borderId="0" xfId="0">
      <alignment wrapText="1" readingOrder="2"/>
    </xf>
    <xf numFmtId="0" fontId="1" fillId="0" borderId="0" xfId="0" applyFont="1" applyAlignment="1">
      <alignment horizontal="right" wrapText="1" readingOrder="2"/>
    </xf>
    <xf numFmtId="0" fontId="1" fillId="0" borderId="0" xfId="0" applyFont="1">
      <alignment wrapText="1" readingOrder="2"/>
    </xf>
    <xf numFmtId="0" fontId="1" fillId="0" borderId="0" xfId="0" applyFont="1" applyFill="1" applyBorder="1" applyAlignment="1">
      <alignment horizontal="right" wrapText="1" readingOrder="2"/>
    </xf>
    <xf numFmtId="0" fontId="2" fillId="0" borderId="0" xfId="8" applyFont="1" applyAlignment="1">
      <alignment horizontal="right" vertical="center" readingOrder="2"/>
    </xf>
    <xf numFmtId="0" fontId="3" fillId="0" borderId="0" xfId="2" applyFont="1" applyAlignment="1">
      <alignment horizontal="right" vertical="center" readingOrder="2"/>
    </xf>
    <xf numFmtId="0" fontId="4" fillId="0" borderId="0" xfId="4" applyFont="1" applyAlignment="1">
      <alignment horizontal="right" vertical="center" wrapText="1" readingOrder="2"/>
    </xf>
    <xf numFmtId="44" fontId="4" fillId="0" borderId="0" xfId="5" applyFont="1" applyAlignment="1">
      <alignment horizontal="right" vertical="center" readingOrder="2"/>
    </xf>
    <xf numFmtId="44" fontId="1" fillId="0" borderId="0" xfId="5" applyFont="1" applyFill="1" applyAlignment="1">
      <alignment horizontal="left" readingOrder="2"/>
    </xf>
    <xf numFmtId="44" fontId="1" fillId="0" borderId="0" xfId="5" applyFont="1" applyFill="1" applyBorder="1" applyAlignment="1">
      <alignment horizontal="left" readingOrder="2"/>
    </xf>
    <xf numFmtId="10" fontId="5" fillId="4" borderId="0" xfId="11" applyFont="1" applyBorder="1" applyAlignment="1">
      <alignment horizontal="left" readingOrder="2"/>
    </xf>
    <xf numFmtId="10" fontId="5" fillId="5" borderId="0" xfId="0" applyNumberFormat="1" applyFont="1" applyFill="1" applyAlignment="1">
      <alignment horizontal="left" readingOrder="2"/>
    </xf>
    <xf numFmtId="10" fontId="5" fillId="4" borderId="0" xfId="11" applyFont="1" applyAlignment="1">
      <alignment horizontal="left" readingOrder="2"/>
    </xf>
    <xf numFmtId="44" fontId="1" fillId="0" borderId="0" xfId="5" applyFont="1" applyAlignment="1">
      <alignment horizontal="left" readingOrder="2"/>
    </xf>
    <xf numFmtId="10" fontId="1" fillId="0" borderId="0" xfId="6" applyFont="1" applyAlignment="1">
      <alignment horizontal="left" readingOrder="2"/>
    </xf>
    <xf numFmtId="0" fontId="7" fillId="2" borderId="1" xfId="7" applyFont="1" applyFill="1" applyBorder="1" applyAlignment="1">
      <alignment horizontal="right" readingOrder="2"/>
    </xf>
    <xf numFmtId="44" fontId="7" fillId="2" borderId="1" xfId="5" applyFont="1" applyFill="1" applyBorder="1" applyAlignment="1">
      <alignment horizontal="left" readingOrder="2"/>
    </xf>
    <xf numFmtId="10" fontId="7" fillId="2" borderId="1" xfId="6" applyFont="1" applyFill="1" applyBorder="1" applyAlignment="1">
      <alignment horizontal="left" readingOrder="2"/>
    </xf>
    <xf numFmtId="0" fontId="7" fillId="2" borderId="1" xfId="7" applyNumberFormat="1" applyFont="1" applyBorder="1" applyAlignment="1">
      <alignment horizontal="right" readingOrder="2"/>
    </xf>
    <xf numFmtId="0" fontId="0" fillId="0" borderId="0" xfId="0" applyFont="1" applyFill="1" applyAlignment="1">
      <alignment horizontal="right" wrapText="1" readingOrder="2"/>
    </xf>
    <xf numFmtId="44" fontId="6" fillId="0" borderId="0" xfId="0" applyNumberFormat="1" applyFont="1" applyFill="1" applyBorder="1" applyAlignment="1">
      <alignment horizontal="left" readingOrder="2"/>
    </xf>
    <xf numFmtId="44" fontId="6" fillId="0" borderId="0" xfId="0" applyNumberFormat="1" applyFont="1" applyFill="1" applyAlignment="1">
      <alignment horizontal="left" readingOrder="2"/>
    </xf>
    <xf numFmtId="0" fontId="0" fillId="0" borderId="0" xfId="0" applyFont="1" applyAlignment="1">
      <alignment horizontal="right" wrapText="1" readingOrder="2"/>
    </xf>
    <xf numFmtId="44" fontId="0" fillId="0" borderId="0" xfId="0" applyNumberFormat="1" applyFont="1" applyFill="1" applyAlignment="1">
      <alignment horizontal="left" readingOrder="2"/>
    </xf>
    <xf numFmtId="44" fontId="0" fillId="0" borderId="0" xfId="0" applyNumberFormat="1" applyFont="1" applyAlignment="1">
      <alignment horizontal="left" readingOrder="2"/>
    </xf>
    <xf numFmtId="0" fontId="0" fillId="0" borderId="0" xfId="0" applyAlignment="1">
      <alignment wrapText="1" readingOrder="2"/>
    </xf>
    <xf numFmtId="0" fontId="8" fillId="0" borderId="0" xfId="3" applyFont="1" applyAlignment="1">
      <alignment horizontal="right" vertical="center" readingOrder="2"/>
    </xf>
    <xf numFmtId="0" fontId="8" fillId="0" borderId="0" xfId="10" applyFont="1" applyFill="1" applyAlignment="1">
      <alignment horizontal="right" wrapText="1" readingOrder="2"/>
    </xf>
    <xf numFmtId="0" fontId="1" fillId="0" borderId="0" xfId="0" applyFont="1" applyAlignment="1">
      <alignment horizontal="right" wrapText="1" readingOrder="2"/>
    </xf>
  </cellXfs>
  <cellStyles count="46">
    <cellStyle name="20% - הדגשה1" xfId="11" builtinId="30" customBuiltin="1"/>
    <cellStyle name="20% - הדגשה2" xfId="29" builtinId="34" customBuiltin="1"/>
    <cellStyle name="20% - הדגשה3" xfId="33" builtinId="38" customBuiltin="1"/>
    <cellStyle name="20% - הדגשה4" xfId="36" builtinId="42" customBuiltin="1"/>
    <cellStyle name="20% - הדגשה5" xfId="40" builtinId="46" customBuiltin="1"/>
    <cellStyle name="20% - הדגשה6" xfId="7" builtinId="50" customBuiltin="1"/>
    <cellStyle name="40% - הדגשה1" xfId="9" builtinId="31" customBuiltin="1"/>
    <cellStyle name="40% - הדגשה2" xfId="30" builtinId="35" customBuiltin="1"/>
    <cellStyle name="40% - הדגשה3" xfId="34" builtinId="39" customBuiltin="1"/>
    <cellStyle name="40% - הדגשה4" xfId="37" builtinId="43" customBuiltin="1"/>
    <cellStyle name="40% - הדגשה5" xfId="41" builtinId="47" customBuiltin="1"/>
    <cellStyle name="40% - הדגשה6" xfId="44" builtinId="51" customBuiltin="1"/>
    <cellStyle name="60% - הדגשה1" xfId="27" builtinId="32" customBuiltin="1"/>
    <cellStyle name="60% - הדגשה2" xfId="31" builtinId="36" customBuiltin="1"/>
    <cellStyle name="60% - הדגשה3" xfId="35" builtinId="40" customBuiltin="1"/>
    <cellStyle name="60% - הדגשה4" xfId="38" builtinId="44" customBuiltin="1"/>
    <cellStyle name="60% - הדגשה5" xfId="42" builtinId="48" customBuiltin="1"/>
    <cellStyle name="60% - הדגשה6" xfId="45" builtinId="52" customBuiltin="1"/>
    <cellStyle name="Comma" xfId="12" builtinId="3" customBuiltin="1"/>
    <cellStyle name="Currency" xfId="5" builtinId="4" customBuiltin="1"/>
    <cellStyle name="Normal" xfId="0" builtinId="0" customBuiltin="1"/>
    <cellStyle name="Percent" xfId="6" builtinId="5" customBuiltin="1"/>
    <cellStyle name="הדגשה1" xfId="26" builtinId="29" customBuiltin="1"/>
    <cellStyle name="הדגשה2" xfId="28" builtinId="33" customBuiltin="1"/>
    <cellStyle name="הדגשה3" xfId="32" builtinId="37" customBuiltin="1"/>
    <cellStyle name="הדגשה5" xfId="39" builtinId="45" customBuiltin="1"/>
    <cellStyle name="הדגשה6" xfId="43" builtinId="49" customBuiltin="1"/>
    <cellStyle name="הערה" xfId="24" builtinId="10" customBuiltin="1"/>
    <cellStyle name="חישוב" xfId="20" builtinId="22" customBuiltin="1"/>
    <cellStyle name="טוב" xfId="15" builtinId="26" customBuiltin="1"/>
    <cellStyle name="טקסט אזהרה" xfId="23" builtinId="11" customBuiltin="1"/>
    <cellStyle name="טקסט הסברי" xfId="10" builtinId="53" customBuiltin="1"/>
    <cellStyle name="כותרת" xfId="8" builtinId="15" customBuiltin="1"/>
    <cellStyle name="כותרת 1" xfId="1" builtinId="16" customBuiltin="1"/>
    <cellStyle name="כותרת 2" xfId="2" builtinId="17" customBuiltin="1"/>
    <cellStyle name="כותרת 3" xfId="3" builtinId="18" customBuiltin="1"/>
    <cellStyle name="כותרת 4" xfId="4" builtinId="19" customBuiltin="1"/>
    <cellStyle name="מטבע [0]" xfId="14" builtinId="7" customBuiltin="1"/>
    <cellStyle name="ניטראלי" xfId="17" builtinId="28" customBuiltin="1"/>
    <cellStyle name="סה&quot;כ" xfId="25" builtinId="25" customBuiltin="1"/>
    <cellStyle name="פלט" xfId="19" builtinId="21" customBuiltin="1"/>
    <cellStyle name="פסיק [0]" xfId="13" builtinId="6" customBuiltin="1"/>
    <cellStyle name="קלט" xfId="18" builtinId="20" customBuiltin="1"/>
    <cellStyle name="רע" xfId="16" builtinId="27" customBuiltin="1"/>
    <cellStyle name="תא מסומן" xfId="22" builtinId="23" customBuiltin="1"/>
    <cellStyle name="תא מקושר" xfId="21" builtinId="24" customBuiltin="1"/>
  </cellStyles>
  <dxfs count="82"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numFmt numFmtId="34" formatCode="_ &quot;₪&quot;\ * #,##0.00_ ;_ &quot;₪&quot;\ * \-#,##0.00_ ;_ &quot;₪&quot;\ * &quot;-&quot;??_ ;_ @_ 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numFmt numFmtId="34" formatCode="_ &quot;₪&quot;\ * #,##0.00_ ;_ &quot;₪&quot;\ * \-#,##0.00_ ;_ &quot;₪&quot;\ * &quot;-&quot;??_ ;_ @_ 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none"/>
      </font>
      <numFmt numFmtId="34" formatCode="_ &quot;₪&quot;\ * #,##0.00_ ;_ &quot;₪&quot;\ * \-#,##0.00_ ;_ &quot;₪&quot;\ * &quot;-&quot;??_ ;_ @_ 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34" formatCode="_ &quot;₪&quot;\ * #,##0.00_ ;_ &quot;₪&quot;\ * \-#,##0.00_ ;_ &quot;₪&quot;\ * &quot;-&quot;??_ ;_ @_ 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34" formatCode="_ &quot;₪&quot;\ * #,##0.00_ ;_ &quot;₪&quot;\ * \-#,##0.00_ ;_ &quot;₪&quot;\ * &quot;-&quot;??_ ;_ @_ 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34" formatCode="_ &quot;₪&quot;\ * #,##0.00_ ;_ &quot;₪&quot;\ * \-#,##0.00_ ;_ &quot;₪&quot;\ * &quot;-&quot;??_ ;_ @_ 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34" formatCode="_ &quot;₪&quot;\ * #,##0.00_ ;_ &quot;₪&quot;\ * \-#,##0.00_ ;_ &quot;₪&quot;\ * &quot;-&quot;??_ ;_ @_ "/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34" formatCode="_ &quot;₪&quot;\ * #,##0.00_ ;_ &quot;₪&quot;\ * \-#,##0.00_ ;_ &quot;₪&quot;\ * &quot;-&quot;??_ ;_ @_ "/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34" formatCode="_ &quot;₪&quot;\ * #,##0.00_ ;_ &quot;₪&quot;\ * \-#,##0.00_ ;_ &quot;₪&quot;\ * &quot;-&quot;??_ ;_ @_ "/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alignment horizontal="right" vertical="bottom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34" formatCode="_ &quot;₪&quot;\ * #,##0.00_ ;_ &quot;₪&quot;\ * \-#,##0.00_ ;_ &quot;₪&quot;\ * &quot;-&quot;??_ ;_ @_ "/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34" formatCode="_ &quot;₪&quot;\ * #,##0.00_ ;_ &quot;₪&quot;\ * \-#,##0.00_ ;_ &quot;₪&quot;\ * &quot;-&quot;??_ ;_ @_ "/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34" formatCode="_ &quot;₪&quot;\ * #,##0.00_ ;_ &quot;₪&quot;\ * \-#,##0.00_ ;_ &quot;₪&quot;\ * &quot;-&quot;??_ ;_ @_ "/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alignment horizontal="right" vertical="bottom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alignment horizontal="right" vertical="bottom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color theme="4" tint="-0.499984740745262"/>
      </font>
    </dxf>
    <dxf>
      <font>
        <b/>
        <color theme="1"/>
      </font>
      <border>
        <top style="double">
          <color theme="4" tint="-0.499984740745262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</dxfs>
  <tableStyles count="1" defaultTableStyle="דוח רווח והפסד" defaultPivotStyle="PivotStyleLight16">
    <tableStyle name="דוח רווח והפסד" pivot="0" count="7" xr9:uid="{00000000-0011-0000-FFFF-FFFF00000000}">
      <tableStyleElement type="wholeTable" dxfId="81"/>
      <tableStyleElement type="headerRow" dxfId="80"/>
      <tableStyleElement type="totalRow" dxfId="79"/>
      <tableStyleElement type="firstColumn" dxfId="78"/>
      <tableStyleElement type="lastColumn" dxfId="77"/>
      <tableStyleElement type="firstRowStripe" dxfId="76"/>
      <tableStyleElement type="firstColumnStripe" dxfId="7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1076326</xdr:colOff>
      <xdr:row>0</xdr:row>
      <xdr:rowOff>9525</xdr:rowOff>
    </xdr:from>
    <xdr:to>
      <xdr:col>7</xdr:col>
      <xdr:colOff>1352549</xdr:colOff>
      <xdr:row>3</xdr:row>
      <xdr:rowOff>142875</xdr:rowOff>
    </xdr:to>
    <xdr:pic>
      <xdr:nvPicPr>
        <xdr:cNvPr id="3" name="החלף בסמל חברה">
          <a:extLst>
            <a:ext uri="{FF2B5EF4-FFF2-40B4-BE49-F238E27FC236}">
              <a16:creationId xmlns:a16="http://schemas.microsoft.com/office/drawing/2014/main" id="{6693DEC6-DA40-4EB2-BA88-0C947ABA2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241701" y="9525"/>
          <a:ext cx="1695448" cy="84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1371601</xdr:colOff>
      <xdr:row>0</xdr:row>
      <xdr:rowOff>9525</xdr:rowOff>
    </xdr:from>
    <xdr:to>
      <xdr:col>8</xdr:col>
      <xdr:colOff>1495424</xdr:colOff>
      <xdr:row>2</xdr:row>
      <xdr:rowOff>419100</xdr:rowOff>
    </xdr:to>
    <xdr:pic>
      <xdr:nvPicPr>
        <xdr:cNvPr id="3" name="החלף בסמל חברה">
          <a:extLst>
            <a:ext uri="{FF2B5EF4-FFF2-40B4-BE49-F238E27FC236}">
              <a16:creationId xmlns:a16="http://schemas.microsoft.com/office/drawing/2014/main" id="{CCA6DAE2-EBEB-4B28-99BA-2DD8011D0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565426" y="9525"/>
          <a:ext cx="1695448" cy="84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1371601</xdr:colOff>
      <xdr:row>0</xdr:row>
      <xdr:rowOff>9525</xdr:rowOff>
    </xdr:from>
    <xdr:to>
      <xdr:col>8</xdr:col>
      <xdr:colOff>1495424</xdr:colOff>
      <xdr:row>2</xdr:row>
      <xdr:rowOff>419100</xdr:rowOff>
    </xdr:to>
    <xdr:pic>
      <xdr:nvPicPr>
        <xdr:cNvPr id="3" name="החלף בסמל חברה">
          <a:extLst>
            <a:ext uri="{FF2B5EF4-FFF2-40B4-BE49-F238E27FC236}">
              <a16:creationId xmlns:a16="http://schemas.microsoft.com/office/drawing/2014/main" id="{5AE38112-E1F6-43E9-B920-17C77389F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565426" y="9525"/>
          <a:ext cx="1695448" cy="847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1371601</xdr:colOff>
      <xdr:row>0</xdr:row>
      <xdr:rowOff>9525</xdr:rowOff>
    </xdr:from>
    <xdr:to>
      <xdr:col>8</xdr:col>
      <xdr:colOff>1495424</xdr:colOff>
      <xdr:row>2</xdr:row>
      <xdr:rowOff>419100</xdr:rowOff>
    </xdr:to>
    <xdr:pic>
      <xdr:nvPicPr>
        <xdr:cNvPr id="3" name="החלף בסמל חברה">
          <a:extLst>
            <a:ext uri="{FF2B5EF4-FFF2-40B4-BE49-F238E27FC236}">
              <a16:creationId xmlns:a16="http://schemas.microsoft.com/office/drawing/2014/main" id="{37AF0D61-EB39-4017-8DC7-542947483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565426" y="9525"/>
          <a:ext cx="1695448" cy="8477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1371601</xdr:colOff>
      <xdr:row>0</xdr:row>
      <xdr:rowOff>9525</xdr:rowOff>
    </xdr:from>
    <xdr:to>
      <xdr:col>8</xdr:col>
      <xdr:colOff>1495424</xdr:colOff>
      <xdr:row>2</xdr:row>
      <xdr:rowOff>419100</xdr:rowOff>
    </xdr:to>
    <xdr:pic>
      <xdr:nvPicPr>
        <xdr:cNvPr id="3" name="החלף בסמל חברה">
          <a:extLst>
            <a:ext uri="{FF2B5EF4-FFF2-40B4-BE49-F238E27FC236}">
              <a16:creationId xmlns:a16="http://schemas.microsoft.com/office/drawing/2014/main" id="{D96A212B-7D34-4B76-B88F-B26ADBBED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565426" y="9525"/>
          <a:ext cx="1695448" cy="8477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לוח_מחוונים" displayName="לוח_מחוונים" ref="B6:H14" totalsRowShown="0" headerRowDxfId="74" dataDxfId="73">
  <autoFilter ref="B6:H1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סיכום" dataDxfId="72"/>
    <tableColumn id="2" xr3:uid="{00000000-0010-0000-0000-000002000000}" name="סה&quot;כ תקופה קודמת" dataDxfId="71"/>
    <tableColumn id="3" xr3:uid="{00000000-0010-0000-0000-000003000000}" name="סה&quot;כ תקציב" dataDxfId="70"/>
    <tableColumn id="4" xr3:uid="{00000000-0010-0000-0000-000004000000}" name="סה&quot;כ תקופה_x000a_נוכחית" dataDxfId="69"/>
    <tableColumn id="5" xr3:uid="{00000000-0010-0000-0000-000005000000}" name="סה&quot;כ תקופה נוכחית כאחוז מהמכירות" dataDxfId="68"/>
    <tableColumn id="6" xr3:uid="{00000000-0010-0000-0000-000006000000}" name="סה&quot;כ אחוז שינוי מהתקופה הקודמת" dataDxfId="67"/>
    <tableColumn id="7" xr3:uid="{00000000-0010-0000-0000-000007000000}" name="סה&quot;כ אחוז שינוי מהתקציב" dataDxfId="66"/>
  </tableColumns>
  <tableStyleInfo name="דוח רווח והפסד" showFirstColumn="0" showLastColumn="0" showRowStripes="0" showColumnStripes="0"/>
  <extLst>
    <ext xmlns:x14="http://schemas.microsoft.com/office/spreadsheetml/2009/9/main" uri="{504A1905-F514-4f6f-8877-14C23A59335A}">
      <x14:table altTextSummary="הזן סיכום בטבלה זו. סה&quot;כ התקופה הקודמת, סה&quot;כ התקציב, סה&quot;כ התקופה הנוכחית, סה&quot;כ אחוז השינוי מהתקופה הקודמת וסה&quot;כ אחוז השינוי מהתקציב מתעדכנים באופן אוטומטי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SalesRevenue" displayName="SalesRevenue" ref="B4:I13" totalsRowCount="1" headerRowDxfId="65" dataDxfId="64" totalsRowDxfId="63">
  <autoFilter ref="B4:I12" xr:uid="{0E75BB38-9733-4FCD-B5CF-B4DAB3A3C480}"/>
  <tableColumns count="8">
    <tableColumn id="1" xr3:uid="{00000000-0010-0000-0100-000001000000}" name="סוג רווח" totalsRowLabel="סה&quot;כ רווח ממכירות" totalsRowDxfId="62" dataCellStyle="Normal"/>
    <tableColumn id="8" xr3:uid="{00000000-0010-0000-0100-000008000000}" name="תיאור" totalsRowDxfId="61" dataCellStyle="Normal"/>
    <tableColumn id="2" xr3:uid="{00000000-0010-0000-0100-000002000000}" name="תקופה קודמת" totalsRowFunction="sum" dataDxfId="60" totalsRowDxfId="59" dataCellStyle="Currency"/>
    <tableColumn id="3" xr3:uid="{00000000-0010-0000-0100-000003000000}" name="תקציב" totalsRowFunction="sum" dataDxfId="58" totalsRowDxfId="57" dataCellStyle="Currency"/>
    <tableColumn id="4" xr3:uid="{00000000-0010-0000-0100-000004000000}" name="תקופה נוכחית" totalsRowFunction="sum" dataDxfId="56" totalsRowDxfId="55" dataCellStyle="Currency"/>
    <tableColumn id="5" xr3:uid="{00000000-0010-0000-0100-000005000000}" name="תקופה נוכחית כאחוז מהמכירות" totalsRowFunction="sum" dataDxfId="54" totalsRowDxfId="53">
      <calculatedColumnFormula>IFERROR(IF(SalesRevenue[[#Totals],[תקופה נוכחית]]=0,"-",SalesRevenue[תקופה נוכחית]/Sales_Revenue),"-")</calculatedColumnFormula>
    </tableColumn>
    <tableColumn id="6" xr3:uid="{00000000-0010-0000-0100-000006000000}" name="אחוז שינוי מהתקופה הקודמת" totalsRowFunction="sum" dataDxfId="52" totalsRowDxfId="51">
      <calculatedColumnFormula>IFERROR(IF(SalesRevenue[[#This Row],[תקופה קודמת]]=SalesRevenue[[#This Row],[תקופה נוכחית]],0,IF(SalesRevenue[[#This Row],[תקופה נוכחית]]&gt;SalesRevenue[[#This Row],[תקופה קודמת]],ABS((SalesRevenue[[#This Row],[תקופה נוכחית]]/SalesRevenue[[#This Row],[תקופה קודמת]])-1),IF(AND(SalesRevenue[[#This Row],[תקופה נוכחית]]&lt;SalesRevenue[[#This Row],[תקופה קודמת]],SalesRevenue[[#This Row],[תקופה קודמת]]&lt;0),-((SalesRevenue[[#This Row],[תקופה נוכחית]]/SalesRevenue[[#This Row],[תקופה קודמת]])-1),(SalesRevenue[[#This Row],[תקופה נוכחית]]/SalesRevenue[[#This Row],[תקופה קודמת]])-1))),"-")</calculatedColumnFormula>
    </tableColumn>
    <tableColumn id="7" xr3:uid="{00000000-0010-0000-0100-000007000000}" name="אחוז שינוי מהתקציב" totalsRowFunction="sum" dataDxfId="50" totalsRowDxfId="49">
      <calculatedColumnFormula>IFERROR(IF(SalesRevenue[[#This Row],[תקציב]]=SalesRevenue[[#This Row],[תקופה נוכחית]],0,IF(SalesRevenue[[#This Row],[תקופה נוכחית]]&gt;SalesRevenue[[#This Row],[תקציב]],ABS((SalesRevenue[[#This Row],[תקופה נוכחית]]/SalesRevenue[[#This Row],[תקציב]])-1),IF(AND(SalesRevenue[[#This Row],[תקופה נוכחית]]&lt;SalesRevenue[[#This Row],[תקציב]],SalesRevenue[[#This Row],[תקציב]]&lt;0),-((SalesRevenue[[#This Row],[תקופה נוכחית]]/SalesRevenue[[#This Row],[תקציב]])-1),(SalesRevenue[[#This Row],[תקופה נוכחית]]/SalesRevenue[[#This Row],[תקציב]])-1))),"-")</calculatedColumnFormula>
    </tableColumn>
  </tableColumns>
  <tableStyleInfo name="דוח רווח והפסד" showFirstColumn="1" showLastColumn="0" showRowStripes="0" showColumnStripes="0"/>
  <extLst>
    <ext xmlns:x14="http://schemas.microsoft.com/office/spreadsheetml/2009/9/main" uri="{504A1905-F514-4f6f-8877-14C23A59335A}">
      <x14:table altTextSummary="הזן סוג רווח, תיאור, תקופה קודמת ותקופה נוכחית ותקציב. התקופה הנוכחית כאחוז מהמכירות, אחוז השינוי מהתקופה הקודמת ואחוז השינוי מהתקציב מחושבים באופן אוטומטי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2000000}" name="הכנסות" displayName="הכנסות" ref="B4:I7" totalsRowCount="1" headerRowDxfId="48" dataDxfId="47" totalsRowDxfId="46" totalsRowCellStyle="Percent">
  <autoFilter ref="B4:I6" xr:uid="{BBC84D3D-2E90-4685-8E70-B3FE6AB3125C}"/>
  <tableColumns count="8">
    <tableColumn id="1" xr3:uid="{00000000-0010-0000-0200-000001000000}" name="סוג הכנסה" totalsRowLabel="סה&quot;כ הכנסות ממכירות" dataCellStyle="Normal"/>
    <tableColumn id="8" xr3:uid="{00000000-0010-0000-0200-000008000000}" name="תיאור" totalsRowDxfId="45" dataCellStyle="Normal"/>
    <tableColumn id="2" xr3:uid="{00000000-0010-0000-0200-000002000000}" name="תקופה קודמת" totalsRowFunction="sum" dataDxfId="44" totalsRowDxfId="43" dataCellStyle="Currency"/>
    <tableColumn id="3" xr3:uid="{00000000-0010-0000-0200-000003000000}" name="תקציב" totalsRowFunction="sum" dataDxfId="42" totalsRowDxfId="41" dataCellStyle="Currency"/>
    <tableColumn id="4" xr3:uid="{00000000-0010-0000-0200-000004000000}" name="תקופה נוכחית" totalsRowFunction="sum" dataDxfId="40" totalsRowDxfId="39" dataCellStyle="Currency"/>
    <tableColumn id="5" xr3:uid="{00000000-0010-0000-0200-000005000000}" name="תקופה נוכחית כאחוז מהמכירות" totalsRowFunction="sum" dataDxfId="38" totalsRowDxfId="37">
      <calculatedColumnFormula>IFERROR(IF(Sales_Revenue=0,"-",הכנסות[תקופה נוכחית]/Sales_Revenue),"-")</calculatedColumnFormula>
    </tableColumn>
    <tableColumn id="6" xr3:uid="{00000000-0010-0000-0200-000006000000}" name="אחוז שינוי מהתקופה הקודמת" totalsRowFunction="sum" dataDxfId="36" totalsRowDxfId="35">
      <calculatedColumnFormula>IFERROR(IF(הכנסות[[#This Row],[תקופה קודמת]]=הכנסות[[#This Row],[תקופה נוכחית]],0,IF(הכנסות[[#This Row],[תקופה נוכחית]]&gt;הכנסות[[#This Row],[תקופה קודמת]],ABS((הכנסות[[#This Row],[תקופה נוכחית]]/הכנסות[[#This Row],[תקופה קודמת]])-1),IF(AND(הכנסות[[#This Row],[תקופה נוכחית]]&lt;הכנסות[[#This Row],[תקופה קודמת]],הכנסות[[#This Row],[תקופה קודמת]]&lt;0),-((הכנסות[[#This Row],[תקופה נוכחית]]/הכנסות[[#This Row],[תקופה קודמת]])-1),(הכנסות[[#This Row],[תקופה נוכחית]]/הכנסות[[#This Row],[תקופה קודמת]])-1))),"-")</calculatedColumnFormula>
    </tableColumn>
    <tableColumn id="7" xr3:uid="{00000000-0010-0000-0200-000007000000}" name="אחוז שינוי מהתקציב" totalsRowFunction="sum" dataDxfId="34" totalsRowDxfId="33">
      <calculatedColumnFormula>IFERROR(IF(הכנסות[[#This Row],[תקציב]]=הכנסות[[#This Row],[תקופה נוכחית]],0,IF(הכנסות[[#This Row],[תקופה נוכחית]]&gt;הכנסות[[#This Row],[תקציב]],ABS((הכנסות[[#This Row],[תקופה נוכחית]]/הכנסות[[#This Row],[תקציב]])-1),IF(AND(הכנסות[[#This Row],[תקופה נוכחית]]&lt;הכנסות[[#This Row],[תקציב]],הכנסות[[#This Row],[תקציב]]&lt;0),-((הכנסות[[#This Row],[תקופה נוכחית]]/הכנסות[[#This Row],[תקציב]])-1),(הכנסות[[#This Row],[תקופה נוכחית]]/הכנסות[[#This Row],[תקציב]])-1))),"-")</calculatedColumnFormula>
    </tableColumn>
  </tableColumns>
  <tableStyleInfo name="דוח רווח והפסד" showFirstColumn="1" showLastColumn="0" showRowStripes="0" showColumnStripes="0"/>
  <extLst>
    <ext xmlns:x14="http://schemas.microsoft.com/office/spreadsheetml/2009/9/main" uri="{504A1905-F514-4f6f-8877-14C23A59335A}">
      <x14:table altTextSummary="הזן סוג הכנסה, תיאור, תקופה קודמת ותקופה נוכחית ותקציב. התקופה הנוכחית כאחוז מהמכירות, אחוז השינוי מהתקופה הקודמת ואחוז השינוי מהתקציב מחושבים באופן אוטומטי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3000000}" name="OperatingExpenses" displayName="OperatingExpenses" ref="B4:I25" totalsRowCount="1" headerRowDxfId="32" dataDxfId="31" totalsRowDxfId="30">
  <autoFilter ref="B4:I24" xr:uid="{3E683C69-4EB2-4931-A47A-0FF362519C30}"/>
  <tableColumns count="8">
    <tableColumn id="1" xr3:uid="{00000000-0010-0000-0300-000001000000}" name="סוג הוצאה" totalsRowLabel="סה&quot;כ הוצאות תפעוליות" totalsRowDxfId="29" dataCellStyle="Normal"/>
    <tableColumn id="8" xr3:uid="{00000000-0010-0000-0300-000008000000}" name="תיאור" totalsRowDxfId="28" dataCellStyle="Normal"/>
    <tableColumn id="2" xr3:uid="{00000000-0010-0000-0300-000002000000}" name="תקופה קודמת" totalsRowFunction="sum" dataDxfId="27" totalsRowDxfId="26" dataCellStyle="Currency"/>
    <tableColumn id="3" xr3:uid="{00000000-0010-0000-0300-000003000000}" name="תקציב" totalsRowFunction="sum" dataDxfId="25" totalsRowDxfId="24" dataCellStyle="Currency"/>
    <tableColumn id="4" xr3:uid="{00000000-0010-0000-0300-000004000000}" name="תקופה נוכחית" totalsRowFunction="sum" dataDxfId="23" totalsRowDxfId="22" dataCellStyle="Currency"/>
    <tableColumn id="5" xr3:uid="{00000000-0010-0000-0300-000005000000}" name="תקופה נוכחית כאחוז מהמכירות" totalsRowFunction="sum" dataDxfId="21" totalsRowDxfId="20">
      <calculatedColumnFormula>IFERROR(IF(Sales_Revenue=0,"-",OperatingExpenses[תקופה נוכחית]/Sales_Revenue),"-")</calculatedColumnFormula>
    </tableColumn>
    <tableColumn id="6" xr3:uid="{00000000-0010-0000-0300-000006000000}" name="אחוז שינוי מהתקופה הקודמת" totalsRowFunction="sum" dataDxfId="19" totalsRowDxfId="18">
      <calculatedColumnFormula>IFERROR(IF(OperatingExpenses[[#This Row],[תקופה קודמת]]=OperatingExpenses[[#This Row],[תקופה נוכחית]],0,IF(OperatingExpenses[[#This Row],[תקופה נוכחית]]&gt;OperatingExpenses[[#This Row],[תקופה קודמת]],ABS((OperatingExpenses[[#This Row],[תקופה נוכחית]]/OperatingExpenses[[#This Row],[תקופה קודמת]])-1),IF(AND(OperatingExpenses[[#This Row],[תקופה נוכחית]]&lt;OperatingExpenses[[#This Row],[תקופה קודמת]],OperatingExpenses[[#This Row],[תקופה קודמת]]&lt;0),-((OperatingExpenses[[#This Row],[תקופה נוכחית]]/OperatingExpenses[[#This Row],[תקופה קודמת]])-1),(OperatingExpenses[[#This Row],[תקופה נוכחית]]/OperatingExpenses[[#This Row],[תקופה קודמת]])-1))),"-")</calculatedColumnFormula>
    </tableColumn>
    <tableColumn id="7" xr3:uid="{00000000-0010-0000-0300-000007000000}" name="אחוז שינוי מהתקציב" totalsRowFunction="sum" dataDxfId="17" totalsRowDxfId="16">
      <calculatedColumnFormula>IFERROR(IF(OperatingExpenses[[#This Row],[תקציב]]=OperatingExpenses[[#This Row],[תקופה נוכחית]],0,IF(OperatingExpenses[[#This Row],[תקופה נוכחית]]&gt;OperatingExpenses[[#This Row],[תקציב]],ABS((OperatingExpenses[[#This Row],[תקופה נוכחית]]/OperatingExpenses[[#This Row],[תקציב]])-1),IF(AND(OperatingExpenses[[#This Row],[תקופה נוכחית]]&lt;OperatingExpenses[[#This Row],[תקציב]],OperatingExpenses[[#This Row],[תקציב]]&lt;0),-((OperatingExpenses[[#This Row],[תקופה נוכחית]]/OperatingExpenses[[#This Row],[תקציב]])-1),(OperatingExpenses[[#This Row],[תקופה נוכחית]]/OperatingExpenses[[#This Row],[תקציב]])-1))),"-")</calculatedColumnFormula>
    </tableColumn>
  </tableColumns>
  <tableStyleInfo name="דוח רווח והפסד" showFirstColumn="1" showLastColumn="0" showRowStripes="0" showColumnStripes="0"/>
  <extLst>
    <ext xmlns:x14="http://schemas.microsoft.com/office/spreadsheetml/2009/9/main" uri="{504A1905-F514-4f6f-8877-14C23A59335A}">
      <x14:table altTextSummary="הזן סוג הוצאה, תיאור, תקופה קודמת ותקופה נוכחית ותקציב. התקופה הנוכחית כאחוז מהמכירות, אחוז השינוי מהתקופה הקודמת ואחוז השינוי מהתקציב מחושבים באופן אוטומטי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4000000}" name="מסים" displayName="מסים" ref="B4:I10" totalsRowCount="1" headerRowDxfId="15" dataDxfId="14" totalsRowDxfId="13">
  <autoFilter ref="B4:I9" xr:uid="{00000000-0009-0000-0100-000018000000}"/>
  <tableColumns count="8">
    <tableColumn id="1" xr3:uid="{00000000-0010-0000-0400-000001000000}" name="סוג" totalsRowLabel="סה&quot;כ מסים" dataCellStyle="Normal"/>
    <tableColumn id="8" xr3:uid="{00000000-0010-0000-0400-000008000000}" name="תיאור" dataCellStyle="Normal"/>
    <tableColumn id="2" xr3:uid="{00000000-0010-0000-0400-000002000000}" name="תקופה קודמת" totalsRowFunction="sum" dataDxfId="12" totalsRowDxfId="11" dataCellStyle="Currency"/>
    <tableColumn id="3" xr3:uid="{00000000-0010-0000-0400-000003000000}" name="תקציב" totalsRowFunction="sum" dataDxfId="10" totalsRowDxfId="9" dataCellStyle="Currency"/>
    <tableColumn id="4" xr3:uid="{00000000-0010-0000-0400-000004000000}" name="תקופה נוכחית" totalsRowFunction="sum" dataDxfId="8" totalsRowDxfId="7" dataCellStyle="Currency"/>
    <tableColumn id="5" xr3:uid="{00000000-0010-0000-0400-000005000000}" name="תקופה נוכחית כאחוז מהמכירות" totalsRowFunction="custom" dataDxfId="6" totalsRowDxfId="5">
      <calculatedColumnFormula>IFERROR(IF(Sales_Revenue=0,"-",מסים[תקופה נוכחית]/Sales_Revenue),"-")</calculatedColumnFormula>
      <totalsRowFormula>IFERROR(SUBTOTAL(109,מסים[תקופה נוכחית כאחוז מהמכירות]),"-")</totalsRowFormula>
    </tableColumn>
    <tableColumn id="6" xr3:uid="{00000000-0010-0000-0400-000006000000}" name="אחוז שינוי מהתקופה הקודמת" totalsRowFunction="sum" dataDxfId="4" totalsRowDxfId="3">
      <calculatedColumnFormula>IFERROR(IF(מסים[[#This Row],[תקופה קודמת]]=מסים[[#This Row],[תקופה נוכחית]],0,IF(מסים[[#This Row],[תקופה נוכחית]]&gt;מסים[[#This Row],[תקופה קודמת]],ABS((מסים[[#This Row],[תקופה נוכחית]]/מסים[[#This Row],[תקופה קודמת]])-1),IF(AND(מסים[[#This Row],[תקופה נוכחית]]&lt;מסים[[#This Row],[תקופה קודמת]],מסים[[#This Row],[תקופה קודמת]]&lt;0),-((מסים[[#This Row],[תקופה נוכחית]]/מסים[[#This Row],[תקופה קודמת]])-1),(מסים[[#This Row],[תקופה נוכחית]]/מסים[[#This Row],[תקופה קודמת]])-1))),"-")</calculatedColumnFormula>
    </tableColumn>
    <tableColumn id="7" xr3:uid="{00000000-0010-0000-0400-000007000000}" name="אחוז שינוי מהתקציב" totalsRowFunction="sum" dataDxfId="2" totalsRowDxfId="1">
      <calculatedColumnFormula>IFERROR(IF(מסים[[#This Row],[תקציב]]=מסים[[#This Row],[תקופה נוכחית]],0,IF(מסים[[#This Row],[תקופה נוכחית]]&gt;מסים[[#This Row],[תקציב]],ABS((מסים[[#This Row],[תקופה נוכחית]]/מסים[[#This Row],[תקציב]])-1),IF(AND(מסים[[#This Row],[תקופה נוכחית]]&lt;מסים[[#This Row],[תקציב]],מסים[[#This Row],[תקציב]]&lt;0),-((מסים[[#This Row],[תקופה נוכחית]]/מסים[[#This Row],[תקציב]])-1),(מסים[[#This Row],[תקופה נוכחית]]/מסים[[#This Row],[תקציב]])-1))),"-")</calculatedColumnFormula>
    </tableColumn>
  </tableColumns>
  <tableStyleInfo name="דוח רווח והפסד" showFirstColumn="1" showLastColumn="0" showRowStripes="0" showColumnStripes="0"/>
  <extLst>
    <ext xmlns:x14="http://schemas.microsoft.com/office/spreadsheetml/2009/9/main" uri="{504A1905-F514-4f6f-8877-14C23A59335A}">
      <x14:table altTextSummary="הזן סוג מס, תיאור, תקופה קודמת ותקופה נוכחית ותקציב. התקופה הנוכחית כאחוז מהמכירות, אחוז השינוי מהתקופה הקודמת ואחוז השינוי מהתקציב מחושבים באופן אוטומטי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05000000}" name="קטגוריות" displayName="קטגוריות" ref="B1:B8" totalsRowShown="0" headerRowDxfId="0" dataCellStyle="Normal">
  <autoFilter ref="B1:B8" xr:uid="{00000000-0009-0000-0100-00001F000000}"/>
  <tableColumns count="1">
    <tableColumn id="1" xr3:uid="{00000000-0010-0000-0500-000001000000}" name="קטגוריות" dataCellStyle="Normal"/>
  </tableColumns>
  <tableStyleInfo name="דוח רווח והפסד" showFirstColumn="0" showLastColumn="0" showRowStripes="0" showColumnStripes="0"/>
  <extLst>
    <ext xmlns:x14="http://schemas.microsoft.com/office/spreadsheetml/2009/9/main" uri="{504A1905-F514-4f6f-8877-14C23A59335A}">
      <x14:table altTextSummary="הזן קטגוריות עבור מכירות, הכנסות, הוצאות ומסים בטבלה זו"/>
    </ext>
  </extLst>
</table>
</file>

<file path=xl/theme/theme1.xml><?xml version="1.0" encoding="utf-8"?>
<a:theme xmlns:a="http://schemas.openxmlformats.org/drawingml/2006/main" name="Office Theme">
  <a:themeElements>
    <a:clrScheme name="Profit and Loss Statemen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Profit and Loss Statement">
      <a:majorFont>
        <a:latin typeface="Franklin Gothic Medium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fitToPage="1"/>
  </sheetPr>
  <dimension ref="A1:H19"/>
  <sheetViews>
    <sheetView showGridLines="0" rightToLeft="1" tabSelected="1" zoomScaleNormal="100" workbookViewId="0"/>
  </sheetViews>
  <sheetFormatPr defaultRowHeight="30" customHeight="1" x14ac:dyDescent="0.2"/>
  <cols>
    <col min="1" max="1" width="2.625" style="2" customWidth="1"/>
    <col min="2" max="2" width="46.625" style="2" customWidth="1"/>
    <col min="3" max="8" width="18.625" style="2" customWidth="1"/>
    <col min="9" max="9" width="2.625" style="2" customWidth="1"/>
    <col min="10" max="16384" width="9" style="2"/>
  </cols>
  <sheetData>
    <row r="1" spans="1:8" ht="27" customHeight="1" x14ac:dyDescent="0.2">
      <c r="A1" s="1"/>
      <c r="B1" s="4" t="s">
        <v>0</v>
      </c>
      <c r="C1" s="26" t="s">
        <v>18</v>
      </c>
      <c r="D1" s="26"/>
      <c r="E1" s="26"/>
      <c r="F1" s="1"/>
      <c r="G1" s="28"/>
      <c r="H1" s="28"/>
    </row>
    <row r="2" spans="1:8" ht="15" x14ac:dyDescent="0.2">
      <c r="A2" s="1"/>
      <c r="B2" s="5" t="s">
        <v>1</v>
      </c>
      <c r="C2" s="1" t="s">
        <v>19</v>
      </c>
      <c r="D2" s="1"/>
      <c r="E2" s="1"/>
      <c r="F2" s="1"/>
      <c r="G2" s="28"/>
      <c r="H2" s="28"/>
    </row>
    <row r="3" spans="1:8" ht="14.25" x14ac:dyDescent="0.2">
      <c r="A3" s="1"/>
      <c r="B3" s="6" t="s">
        <v>2</v>
      </c>
      <c r="C3" s="14" t="str">
        <f>IFERROR(IF(Total_Gross_Profit=0,"-",Total_Gross_Profit/Total_Sales_Revenue),"-")</f>
        <v>-</v>
      </c>
      <c r="D3" s="1"/>
      <c r="E3" s="1"/>
      <c r="F3" s="1"/>
      <c r="G3" s="28"/>
      <c r="H3" s="28"/>
    </row>
    <row r="4" spans="1:8" ht="14.25" x14ac:dyDescent="0.2">
      <c r="A4" s="1"/>
      <c r="B4" s="6" t="s">
        <v>3</v>
      </c>
      <c r="C4" s="14" t="str">
        <f>IFERROR(IF(Net_Profit=0,"-",Net_Profit/Total_Sales_Revenue),"-")</f>
        <v>-</v>
      </c>
      <c r="D4" s="1"/>
      <c r="E4" s="1"/>
      <c r="F4" s="1"/>
      <c r="G4" s="28"/>
      <c r="H4" s="28"/>
    </row>
    <row r="5" spans="1:8" ht="45" customHeight="1" x14ac:dyDescent="0.2">
      <c r="A5" s="1"/>
      <c r="B5" s="27" t="s">
        <v>4</v>
      </c>
      <c r="C5" s="27"/>
      <c r="D5" s="27"/>
      <c r="E5" s="27"/>
      <c r="F5" s="27"/>
      <c r="G5" s="27"/>
      <c r="H5" s="27"/>
    </row>
    <row r="6" spans="1:8" ht="28.5" x14ac:dyDescent="0.2">
      <c r="A6" s="1"/>
      <c r="B6" s="3" t="s">
        <v>5</v>
      </c>
      <c r="C6" s="3" t="s">
        <v>20</v>
      </c>
      <c r="D6" s="3" t="s">
        <v>21</v>
      </c>
      <c r="E6" s="3" t="s">
        <v>22</v>
      </c>
      <c r="F6" s="3" t="s">
        <v>23</v>
      </c>
      <c r="G6" s="3" t="s">
        <v>24</v>
      </c>
      <c r="H6" s="3" t="s">
        <v>25</v>
      </c>
    </row>
    <row r="7" spans="1:8" ht="30" customHeight="1" x14ac:dyDescent="0.2">
      <c r="A7" s="1"/>
      <c r="B7" s="3" t="s">
        <v>6</v>
      </c>
      <c r="C7" s="9">
        <f>SUMIFS(SalesRevenue[תקופה קודמת],SalesRevenue[סוג רווח],"רווח ממכירות")</f>
        <v>0</v>
      </c>
      <c r="D7" s="9">
        <f>SUMIFS(SalesRevenue[תקציב],SalesRevenue[סוג רווח],"רווח ממכירות")</f>
        <v>0</v>
      </c>
      <c r="E7" s="9">
        <f>SUMIFS(SalesRevenue[תקופה נוכחית],SalesRevenue[סוג רווח],"רווח ממכירות")</f>
        <v>0</v>
      </c>
      <c r="F7" s="10">
        <f>SUMIFS(SalesRevenue[תקופה נוכחית כאחוז מהמכירות],SalesRevenue[סוג רווח],"רווח ממכירות")</f>
        <v>0</v>
      </c>
      <c r="G7" s="10">
        <f>SUMIFS(SalesRevenue[אחוז שינוי מהתקופה הקודמת],SalesRevenue[סוג רווח],"רווח ממכירות")</f>
        <v>0</v>
      </c>
      <c r="H7" s="10">
        <f>SUMIFS(SalesRevenue[אחוז שינוי מהתקציב],SalesRevenue[סוג רווח],"רווח ממכירות")</f>
        <v>0</v>
      </c>
    </row>
    <row r="8" spans="1:8" ht="30" customHeight="1" x14ac:dyDescent="0.2">
      <c r="A8" s="1"/>
      <c r="B8" s="3" t="s">
        <v>7</v>
      </c>
      <c r="C8" s="9">
        <f>SUMIFS(SalesRevenue[תקופה קודמת],SalesRevenue[סוג רווח],"עלות מכירות")</f>
        <v>0</v>
      </c>
      <c r="D8" s="9">
        <f>SUMIFS(SalesRevenue[תקציב],SalesRevenue[סוג רווח],"עלות מכירות")</f>
        <v>0</v>
      </c>
      <c r="E8" s="9">
        <f>SUMIFS(SalesRevenue[תקופה נוכחית],SalesRevenue[סוג רווח],"עלות מכירות")</f>
        <v>0</v>
      </c>
      <c r="F8" s="10">
        <f>SUMIFS(SalesRevenue[תקופה נוכחית כאחוז מהמכירות],SalesRevenue[סוג רווח],"עלות מכירות")</f>
        <v>0</v>
      </c>
      <c r="G8" s="10">
        <f>SUMIFS(SalesRevenue[אחוז שינוי מהתקופה הקודמת],SalesRevenue[סוג רווח],"עלות מכירות")</f>
        <v>0</v>
      </c>
      <c r="H8" s="10">
        <f>SUMIFS(SalesRevenue[אחוז שינוי מהתקציב],SalesRevenue[סוג רווח],"עלות מכירות")</f>
        <v>0</v>
      </c>
    </row>
    <row r="9" spans="1:8" ht="30" customHeight="1" x14ac:dyDescent="0.2">
      <c r="A9" s="1"/>
      <c r="B9" s="3" t="s">
        <v>8</v>
      </c>
      <c r="C9" s="9">
        <f>SUMIFS(OperatingExpenses[תקופה קודמת],OperatingExpenses[סוג הוצאה],"מכירות ושיווק")</f>
        <v>0</v>
      </c>
      <c r="D9" s="9">
        <f>SUMIFS(OperatingExpenses[תקציב],OperatingExpenses[סוג הוצאה],"מכירות ושיווק")</f>
        <v>0</v>
      </c>
      <c r="E9" s="9">
        <f>SUMIFS(OperatingExpenses[תקופה נוכחית],OperatingExpenses[סוג הוצאה],"מכירות ושיווק")</f>
        <v>0</v>
      </c>
      <c r="F9" s="10">
        <f>SUMIFS(OperatingExpenses[תקופה נוכחית כאחוז מהמכירות],OperatingExpenses[סוג הוצאה],"מכירות ושיווק")</f>
        <v>0</v>
      </c>
      <c r="G9" s="10">
        <f>SUMIFS(OperatingExpenses[אחוז שינוי מהתקופה הקודמת],OperatingExpenses[סוג הוצאה],"מכירות ושיווק")</f>
        <v>0</v>
      </c>
      <c r="H9" s="10">
        <f>SUMIFS(OperatingExpenses[אחוז שינוי מהתקציב],OperatingExpenses[סוג הוצאה],"מכירות ושיווק")</f>
        <v>0</v>
      </c>
    </row>
    <row r="10" spans="1:8" ht="30" customHeight="1" x14ac:dyDescent="0.2">
      <c r="A10" s="1"/>
      <c r="B10" s="3" t="s">
        <v>9</v>
      </c>
      <c r="C10" s="9">
        <f>SUMIFS(OperatingExpenses[תקופה קודמת],OperatingExpenses[סוג הוצאה],"מחקר ופיתוח")</f>
        <v>0</v>
      </c>
      <c r="D10" s="9">
        <f>SUMIFS(OperatingExpenses[תקציב],OperatingExpenses[סוג הוצאה],"מחקר ופיתוח")</f>
        <v>0</v>
      </c>
      <c r="E10" s="9">
        <f>SUMIFS(OperatingExpenses[תקופה נוכחית],OperatingExpenses[סוג הוצאה],"מחקר ופיתוח")</f>
        <v>0</v>
      </c>
      <c r="F10" s="10">
        <f>SUMIFS(OperatingExpenses[תקופה נוכחית כאחוז מהמכירות],OperatingExpenses[סוג הוצאה],"מחקר ופיתוח")</f>
        <v>0</v>
      </c>
      <c r="G10" s="10">
        <f>SUMIFS(OperatingExpenses[אחוז שינוי מהתקופה הקודמת],OperatingExpenses[סוג הוצאה],"מחקר ופיתוח")</f>
        <v>0</v>
      </c>
      <c r="H10" s="10">
        <f>SUMIFS(OperatingExpenses[אחוז שינוי מהתקציב],OperatingExpenses[סוג הוצאה],"מחקר ופיתוח")</f>
        <v>0</v>
      </c>
    </row>
    <row r="11" spans="1:8" ht="30" customHeight="1" x14ac:dyDescent="0.2">
      <c r="A11" s="1"/>
      <c r="B11" s="3" t="s">
        <v>10</v>
      </c>
      <c r="C11" s="9">
        <f>SUMIFS(OperatingExpenses[תקופה קודמת],OperatingExpenses[סוג הוצאה],"מחקר ופיתוח")</f>
        <v>0</v>
      </c>
      <c r="D11" s="9">
        <f>SUMIFS(OperatingExpenses[תקציב],OperatingExpenses[סוג הוצאה],"מחקר ופיתוח")</f>
        <v>0</v>
      </c>
      <c r="E11" s="9">
        <f>SUMIFS(OperatingExpenses[תקופה נוכחית],OperatingExpenses[סוג הוצאה],"מחקר ופיתוח")</f>
        <v>0</v>
      </c>
      <c r="F11" s="10">
        <f>SUMIFS(OperatingExpenses[תקופה נוכחית כאחוז מהמכירות],OperatingExpenses[סוג הוצאה],"מחקר ופיתוח")</f>
        <v>0</v>
      </c>
      <c r="G11" s="10">
        <f>SUMIFS(OperatingExpenses[אחוז שינוי מהתקופה הקודמת],OperatingExpenses[סוג הוצאה],"מחקר ופיתוח")</f>
        <v>0</v>
      </c>
      <c r="H11" s="10">
        <f>SUMIFS(OperatingExpenses[אחוז שינוי מהתקציב],OperatingExpenses[סוג הוצאה],"מחקר ופיתוח")</f>
        <v>0</v>
      </c>
    </row>
    <row r="12" spans="1:8" ht="30" customHeight="1" x14ac:dyDescent="0.2">
      <c r="A12" s="1"/>
      <c r="B12" s="3" t="s">
        <v>11</v>
      </c>
      <c r="C12" s="9">
        <f>OperatingExpenses[[#Totals],[תקופה קודמת]]-SUM(C9:C11)</f>
        <v>0</v>
      </c>
      <c r="D12" s="9">
        <f>OperatingExpenses[[#Totals],[תקציב]]-SUM(D9:D11)</f>
        <v>0</v>
      </c>
      <c r="E12" s="9">
        <f>OperatingExpenses[[#Totals],[תקופה נוכחית]]-SUM(E9:E11)</f>
        <v>0</v>
      </c>
      <c r="F12" s="10">
        <f>OperatingExpenses[[#Totals],[תקופה נוכחית כאחוז מהמכירות]]-SUM(F9:F11)</f>
        <v>0</v>
      </c>
      <c r="G12" s="10">
        <f>OperatingExpenses[[#Totals],[אחוז שינוי מהתקופה הקודמת]]-SUM(G9:G11)</f>
        <v>0</v>
      </c>
      <c r="H12" s="10">
        <f>OperatingExpenses[[#Totals],[אחוז שינוי מהתקציב]]-SUM(H9:H11)</f>
        <v>0</v>
      </c>
    </row>
    <row r="13" spans="1:8" ht="30" customHeight="1" x14ac:dyDescent="0.2">
      <c r="A13" s="1"/>
      <c r="B13" s="1" t="s">
        <v>12</v>
      </c>
      <c r="C13" s="9">
        <f>הכנסות[[#Totals],[תקופה קודמת]]</f>
        <v>0</v>
      </c>
      <c r="D13" s="9">
        <f>הכנסות[[#Totals],[תקציב]]</f>
        <v>0</v>
      </c>
      <c r="E13" s="9">
        <f>הכנסות[[#Totals],[תקופה נוכחית]]</f>
        <v>0</v>
      </c>
      <c r="F13" s="10">
        <f>הכנסות[[#Totals],[תקופה נוכחית כאחוז מהמכירות]]</f>
        <v>0</v>
      </c>
      <c r="G13" s="10">
        <f>הכנסות[[#Totals],[אחוז שינוי מהתקופה הקודמת]]</f>
        <v>0</v>
      </c>
      <c r="H13" s="10">
        <f>הכנסות[[#Totals],[אחוז שינוי מהתקציב]]</f>
        <v>0</v>
      </c>
    </row>
    <row r="14" spans="1:8" ht="30" customHeight="1" x14ac:dyDescent="0.2">
      <c r="A14" s="1"/>
      <c r="B14" s="3" t="s">
        <v>13</v>
      </c>
      <c r="C14" s="9">
        <f>מסים[[#Totals],[תקופה קודמת]]</f>
        <v>0</v>
      </c>
      <c r="D14" s="9">
        <f>מסים[[#Totals],[תקציב]]</f>
        <v>0</v>
      </c>
      <c r="E14" s="9">
        <f>מסים[[#Totals],[תקופה נוכחית]]</f>
        <v>0</v>
      </c>
      <c r="F14" s="10">
        <f>מסים[[#Totals],[תקופה נוכחית כאחוז מהמכירות]]</f>
        <v>0</v>
      </c>
      <c r="G14" s="10">
        <f>מסים[[#Totals],[אחוז שינוי מהתקופה הקודמת]]</f>
        <v>0</v>
      </c>
      <c r="H14" s="10">
        <f>מסים[[#Totals],[אחוז שינוי מהתקציב]]</f>
        <v>0</v>
      </c>
    </row>
    <row r="15" spans="1:8" ht="30" customHeight="1" x14ac:dyDescent="0.2">
      <c r="A15" s="1"/>
      <c r="B15" s="1"/>
      <c r="C15" s="1"/>
      <c r="D15" s="1"/>
      <c r="E15" s="1"/>
      <c r="F15" s="1"/>
      <c r="G15" s="1"/>
      <c r="H15" s="1"/>
    </row>
    <row r="16" spans="1:8" ht="30" customHeight="1" x14ac:dyDescent="0.2">
      <c r="A16" s="1"/>
      <c r="B16" s="15" t="s">
        <v>14</v>
      </c>
      <c r="C16" s="16">
        <f>IFERROR(C7-C8,"-")</f>
        <v>0</v>
      </c>
      <c r="D16" s="16">
        <f>IFERROR(D7-D8,"-")</f>
        <v>0</v>
      </c>
      <c r="E16" s="16">
        <f>IFERROR(Total_Sales_Revenue-Total_Cost_Sales,"-")</f>
        <v>0</v>
      </c>
      <c r="F16" s="17" t="str">
        <f>IFERROR(IF(Total_Sales_Revenue=0,"0.00%",Total_Gross_Profit/Total_Sales_Revenue),"-")</f>
        <v>0.00%</v>
      </c>
      <c r="G16" s="17">
        <f>IFERROR(IF(C16=Total_Gross_Profit,0,IF(Total_Gross_Profit&gt;C16,ABS((Total_Gross_Profit/C16)-1),IF(AND(Total_Gross_Profit&lt;C16,C16&lt;0),-((Total_Gross_Profit/C16)-1),(Total_Gross_Profit/C16)-1))),"-")</f>
        <v>0</v>
      </c>
      <c r="H16" s="17">
        <f>IFERROR(IF(D16=Total_Gross_Profit,0,IF(Total_Gross_Profit&gt;D16,ABS((Total_Gross_Profit/D16)-1),IF(AND(Total_Gross_Profit&lt;D16,D16&lt;0),-((Total_Gross_Profit/D16)-1),(Total_Gross_Profit/D16)-1))),"-")</f>
        <v>0</v>
      </c>
    </row>
    <row r="17" spans="1:8" ht="30" customHeight="1" x14ac:dyDescent="0.2">
      <c r="A17" s="1"/>
      <c r="B17" s="18" t="s">
        <v>15</v>
      </c>
      <c r="C17" s="16">
        <f>IFERROR(C9+C10+C11+C12,"-")</f>
        <v>0</v>
      </c>
      <c r="D17" s="16">
        <f>IFERROR(D9+D10+D11+D12,"-")</f>
        <v>0</v>
      </c>
      <c r="E17" s="16">
        <f>IFERROR(Total_Sales_and_Marketing+Total_Research_and_Development+Total_General_and_Administrative+Total_Other_Expenses,"-")</f>
        <v>0</v>
      </c>
      <c r="F17" s="17" t="str">
        <f>IFERROR(IF(Total_Sales_Revenue=0,"0.00%",Total_Operating_Expenses/Total_Sales_Revenue),"-")</f>
        <v>0.00%</v>
      </c>
      <c r="G17" s="17">
        <f>IFERROR(IF(C17=Total_Operating_Expenses,0,IF(Total_Operating_Expenses&gt;C17,ABS((Total_Operating_Expenses/C17)-1),IF(AND(Total_Operating_Expenses&lt;C17,C17&lt;0),-((Total_Operating_Expenses/C17)-1),(Total_Operating_Expenses/C17)-1))),"-")</f>
        <v>0</v>
      </c>
      <c r="H17" s="17">
        <f>IFERROR(IF(D17=Total_Operating_Expenses,0,IF(Total_Operating_Expenses&gt;D17,ABS((Total_Operating_Expenses/D17)-1),IF(AND(Total_Operating_Expenses&lt;D17,D17&lt;0),-((Total_Operating_Expenses/D17)-1),(Total_Operating_Expenses/D17)-1))),"-")</f>
        <v>0</v>
      </c>
    </row>
    <row r="18" spans="1:8" ht="30" customHeight="1" x14ac:dyDescent="0.2">
      <c r="A18" s="1"/>
      <c r="B18" s="15" t="s">
        <v>16</v>
      </c>
      <c r="C18" s="16">
        <f>IFERROR(C16-C17,"-")</f>
        <v>0</v>
      </c>
      <c r="D18" s="16">
        <f>IFERROR(D16-D17,"-")</f>
        <v>0</v>
      </c>
      <c r="E18" s="16">
        <f>IFERROR(Total_Gross_Profit-Total_Operating_Expenses,"-")</f>
        <v>0</v>
      </c>
      <c r="F18" s="17" t="str">
        <f>IFERROR(IF(Total_Sales_Revenue=0,"0.00%",Total_Income_Operations/Total_Sales_Revenue),"-")</f>
        <v>0.00%</v>
      </c>
      <c r="G18" s="17">
        <f>IFERROR(IF(C18=Total_Income_Operations,0,IF(Total_Income_Operations&gt;C18,ABS((Total_Income_Operations/C18)-1),IF(AND(Total_Income_Operations&lt;C18,C18&lt;0),-((Total_Income_Operations/C18)-1),(Total_Income_Operations/C18)-1))),"-")</f>
        <v>0</v>
      </c>
      <c r="H18" s="17">
        <f>IFERROR(IF(D18=Total_Income_Operations,0,IF(Total_Income_Operations&gt;D18,ABS((Total_Income_Operations/D18)-1),IF(AND(Total_Income_Operations&lt;D18,D18&lt;0),-((Total_Income_Operations/D18)-1),(Total_Income_Operations/D18)-1))),"-")</f>
        <v>0</v>
      </c>
    </row>
    <row r="19" spans="1:8" ht="30" customHeight="1" x14ac:dyDescent="0.2">
      <c r="A19" s="1"/>
      <c r="B19" s="15" t="s">
        <v>17</v>
      </c>
      <c r="C19" s="16">
        <f>IFERROR(C18+C13-C14,"-")</f>
        <v>0</v>
      </c>
      <c r="D19" s="16">
        <f>IFERROR(D18+D13-D14,"-")</f>
        <v>0</v>
      </c>
      <c r="E19" s="16">
        <f>Total_Income_Operations+Total_Other_Income-Total_Taxes</f>
        <v>0</v>
      </c>
      <c r="F19" s="17" t="str">
        <f>IFERROR(IF(Total_Sales_Revenue=0,"0.00%",Net_Profit/Total_Sales_Revenue),"-")</f>
        <v>0.00%</v>
      </c>
      <c r="G19" s="17">
        <f>IFERROR(IF(C19=Net_Profit,0,IF(Net_Profit&gt;C19,ABS((Net_Profit/C19)-1),IF(AND(Net_Profit&lt;C19,C19&lt;0),-((Net_Profit/C19)-1),(Net_Profit/C19)-1))),"-")</f>
        <v>0</v>
      </c>
      <c r="H19" s="17">
        <f>IFERROR(IF(D19=Net_Profit,0,IF(Net_Profit&gt;D19,ABS((Net_Profit/D19)-1),IF(AND(Net_Profit&lt;D19,D19&lt;0),-((Net_Profit/D19)-1),(Net_Profit/D19)-1))),"-")</f>
        <v>0</v>
      </c>
    </row>
  </sheetData>
  <mergeCells count="3">
    <mergeCell ref="C1:E1"/>
    <mergeCell ref="B5:H5"/>
    <mergeCell ref="G1:H4"/>
  </mergeCells>
  <phoneticPr fontId="0" type="noConversion"/>
  <dataValidations count="23">
    <dataValidation allowBlank="1" showInputMessage="1" showErrorMessage="1" prompt="צור דוח רווח והפסד בחוברת עבודה זו. שולי הרווח הגולמי הנוכחיים והרווח הנוכחי על מכירות מתעדכנים באופן אוטומטי בגליון עבודה זה בהתאם לערכים בגליונות העבודה האחרים" sqref="A1" xr:uid="{00000000-0002-0000-0000-000000000000}"/>
    <dataValidation allowBlank="1" showInputMessage="1" showErrorMessage="1" prompt="הכותרת של גליון עבודה זה מופיעה בתא זה. הזן תקופת התחלה ותקופת סיום בתאים משמאל. סמל החברה מתחיל בתא G1. הזן את שם החברה בתא שמתחת" sqref="B1" xr:uid="{00000000-0002-0000-0000-000001000000}"/>
    <dataValidation allowBlank="1" showInputMessage="1" showErrorMessage="1" prompt="הזן את תאריך ההתחלה בתור חודש או שנה ואחריו את תאריך הסיום בתור יום, חודש ושנה בתוך הסוגריים המרובעים בתא זה" sqref="C1:E1" xr:uid="{00000000-0002-0000-0000-000002000000}"/>
    <dataValidation allowBlank="1" showInputMessage="1" showErrorMessage="1" prompt="הזן את שם החברה בתא זה" sqref="B2" xr:uid="{00000000-0002-0000-0000-000003000000}"/>
    <dataValidation allowBlank="1" showInputMessage="1" showErrorMessage="1" prompt="שולי הרווח הגולמי הנוכחיים מתעדכנים באופן אוטומטי בתא משמאל" sqref="B3" xr:uid="{00000000-0002-0000-0000-000004000000}"/>
    <dataValidation allowBlank="1" showInputMessage="1" showErrorMessage="1" prompt="הרווח הנוכחי על מכירות מתעדכן באופן אוטומטי בתא משמאל" sqref="B4" xr:uid="{00000000-0002-0000-0000-000005000000}"/>
    <dataValidation allowBlank="1" showInputMessage="1" showErrorMessage="1" prompt="שולי הרווח הגולמי הנוכחיים והרווח הנוכחי על מכירות עבור התקופה הנוכחית מתעדכנים באופן אוטומטי באלפים בתאים שמתחת" sqref="C2" xr:uid="{00000000-0002-0000-0000-000006000000}"/>
    <dataValidation allowBlank="1" showInputMessage="1" showErrorMessage="1" prompt="שולי הרווח הגולמי הנוכחיים מתעדכנים באופן אוטומטי בתא זה" sqref="C3" xr:uid="{00000000-0002-0000-0000-000007000000}"/>
    <dataValidation allowBlank="1" showInputMessage="1" showErrorMessage="1" prompt="הרווח הנוכחי על מכירות מתעדכן באופן אוטומטי בתא זה" sqref="C4" xr:uid="{00000000-0002-0000-0000-000008000000}"/>
    <dataValidation allowBlank="1" showInputMessage="1" showErrorMessage="1" prompt="הוסף סמל חברה בתא זה" sqref="G1:H4" xr:uid="{00000000-0002-0000-0000-000009000000}"/>
    <dataValidation allowBlank="1" showInputMessage="1" showErrorMessage="1" prompt="הטבלה שמתחת מתעדכנת באופן אוטומטי בהתאם לערכים בגליונות העבודה האחרים" sqref="B5:H5" xr:uid="{00000000-0002-0000-0000-00000A000000}"/>
    <dataValidation allowBlank="1" showInputMessage="1" showErrorMessage="1" prompt="סיכום הסכומים הכוללים מכל גליונות העבודה מופיע בעמודה זו תחת כותרת זו. שינויים בעמודה זו עלולים לפגוע בנוסחאות שבגליון עבודה זה" sqref="B6" xr:uid="{00000000-0002-0000-0000-00000B000000}"/>
    <dataValidation allowBlank="1" showInputMessage="1" showErrorMessage="1" prompt="הסכום של 'סה&quot;כ תקופה קודמת' מתעדכן באופן אוטומטי בעמודה זו תחת כותרת זו בהתאם לערכים בגליונות האחרים" sqref="C6" xr:uid="{00000000-0002-0000-0000-00000C000000}"/>
    <dataValidation allowBlank="1" showInputMessage="1" showErrorMessage="1" prompt="הסכום של 'סה&quot;כ תקציב' מתעדכן באופן אוטומטי בעמודה זו תחת כותרת זו בהתאם לערכים בגליונות האחרים" sqref="D6" xr:uid="{00000000-0002-0000-0000-00000D000000}"/>
    <dataValidation allowBlank="1" showInputMessage="1" showErrorMessage="1" prompt="סה&quot;כ אחוז השינוי מהתקציב מתעדכן באופן אוטומטי בעמודה זו תחת כותרת זו בהתאם לערכים בגליונות האחרים" sqref="E6" xr:uid="{00000000-0002-0000-0000-00000E000000}"/>
    <dataValidation allowBlank="1" showInputMessage="1" showErrorMessage="1" prompt="סה&quot;כ התקופה הנוכחית כאחוז מהמכירות מחושב באופן אוטומטי בעמודה זו תחת כותרת זו" sqref="F6" xr:uid="{00000000-0002-0000-0000-00000F000000}"/>
    <dataValidation allowBlank="1" showInputMessage="1" showErrorMessage="1" prompt="סה&quot;כ אחוז השינוי מהתקופה הקודמת מחושב באופן אוטומטי בעמודה זו תחת כותרת זו" sqref="G6" xr:uid="{00000000-0002-0000-0000-000010000000}"/>
    <dataValidation allowBlank="1" showInputMessage="1" showErrorMessage="1" prompt="סה&quot;כ אחוז השינוי מהתקציב מחושב באופן אוטומטי בעמודה זו תחת כותרת זו" sqref="H6" xr:uid="{00000000-0002-0000-0000-000011000000}"/>
    <dataValidation allowBlank="1" showInputMessage="1" showErrorMessage="1" prompt="הרווח ברוטו, סה&quot;כ ההוצאות התפעוליות, ההכנסה התפעולית והרווח נטו מתעדכנים באופן אוטומטי בתאים שמתחת" sqref="B15" xr:uid="{00000000-0002-0000-0000-000012000000}"/>
    <dataValidation allowBlank="1" showInputMessage="1" showErrorMessage="1" prompt="הרווח ברוטו מתעדכן באופן אוטומטי בתאים משמאל" sqref="B16" xr:uid="{00000000-0002-0000-0000-000013000000}"/>
    <dataValidation allowBlank="1" showInputMessage="1" showErrorMessage="1" prompt=" סה&quot;כ ההוצאות התפעוליות מתעדכן באופן אוטומטי בתאים משמאל" sqref="B17" xr:uid="{00000000-0002-0000-0000-000014000000}"/>
    <dataValidation allowBlank="1" showInputMessage="1" showErrorMessage="1" prompt="ההכנסה התפעולית מתעדכנת באופן אוטומטי בתאים משמאל" sqref="B18" xr:uid="{00000000-0002-0000-0000-000015000000}"/>
    <dataValidation allowBlank="1" showInputMessage="1" showErrorMessage="1" prompt="הרווח נטו מחושב באופן אוטומטי בתאים משמאל" sqref="B19" xr:uid="{00000000-0002-0000-0000-000016000000}"/>
  </dataValidations>
  <printOptions horizontalCentered="1"/>
  <pageMargins left="0.4" right="0.4" top="0.4" bottom="0.4" header="0.3" footer="0.3"/>
  <pageSetup paperSize="9" scale="55" fitToHeight="0" orientation="portrait" r:id="rId1"/>
  <headerFooter differentFirst="1">
    <oddFooter>Page &amp;P of &amp;N</oddFooter>
  </headerFooter>
  <ignoredErrors>
    <ignoredError sqref="E19 C16:D16 E16:E17 C18:D19 C17:D17" emptyCellReference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fitToPage="1"/>
  </sheetPr>
  <dimension ref="A1:I13"/>
  <sheetViews>
    <sheetView showGridLines="0" rightToLeft="1" zoomScaleNormal="100" workbookViewId="0"/>
  </sheetViews>
  <sheetFormatPr defaultRowHeight="30" customHeight="1" x14ac:dyDescent="0.2"/>
  <cols>
    <col min="1" max="1" width="2.625" style="2" customWidth="1"/>
    <col min="2" max="2" width="46.625" style="2" customWidth="1"/>
    <col min="3" max="3" width="31.625" style="2" customWidth="1"/>
    <col min="4" max="9" width="20.625" style="2" customWidth="1"/>
    <col min="10" max="10" width="2.625" style="2" customWidth="1"/>
    <col min="11" max="16384" width="9" style="2"/>
  </cols>
  <sheetData>
    <row r="1" spans="1:9" ht="19.5" x14ac:dyDescent="0.2">
      <c r="A1" s="1"/>
      <c r="B1" s="4" t="str">
        <f>Workbook_Title</f>
        <v>דוח רווח והפסד</v>
      </c>
      <c r="C1" s="1"/>
      <c r="D1" s="1"/>
      <c r="E1" s="1"/>
      <c r="F1" s="1"/>
      <c r="G1" s="1"/>
      <c r="H1" s="28"/>
      <c r="I1" s="28"/>
    </row>
    <row r="2" spans="1:9" ht="15" x14ac:dyDescent="0.2">
      <c r="A2" s="1"/>
      <c r="B2" s="5" t="str">
        <f>Company_Name</f>
        <v>שם החברה</v>
      </c>
      <c r="C2" s="1" t="s">
        <v>19</v>
      </c>
      <c r="D2" s="1"/>
      <c r="E2" s="1"/>
      <c r="F2" s="1"/>
      <c r="G2" s="1"/>
      <c r="H2" s="28"/>
      <c r="I2" s="28"/>
    </row>
    <row r="3" spans="1:9" ht="39" customHeight="1" x14ac:dyDescent="0.2">
      <c r="A3" s="1"/>
      <c r="B3" s="6" t="s">
        <v>26</v>
      </c>
      <c r="C3" s="7">
        <f>IFERROR(Sales_Revenue,"-")</f>
        <v>0</v>
      </c>
      <c r="D3" s="1"/>
      <c r="E3" s="1"/>
      <c r="F3" s="1"/>
      <c r="G3" s="1"/>
      <c r="H3" s="28"/>
      <c r="I3" s="28"/>
    </row>
    <row r="4" spans="1:9" ht="28.5" x14ac:dyDescent="0.2">
      <c r="A4" s="1"/>
      <c r="B4" s="1" t="s">
        <v>27</v>
      </c>
      <c r="C4" s="1" t="s">
        <v>30</v>
      </c>
      <c r="D4" s="1" t="s">
        <v>35</v>
      </c>
      <c r="E4" s="1" t="s">
        <v>36</v>
      </c>
      <c r="F4" s="1" t="s">
        <v>37</v>
      </c>
      <c r="G4" s="1" t="s">
        <v>38</v>
      </c>
      <c r="H4" s="1" t="s">
        <v>39</v>
      </c>
      <c r="I4" s="1" t="s">
        <v>40</v>
      </c>
    </row>
    <row r="5" spans="1:9" ht="30" customHeight="1" x14ac:dyDescent="0.2">
      <c r="A5" s="1"/>
      <c r="B5" t="s">
        <v>26</v>
      </c>
      <c r="C5" t="s">
        <v>31</v>
      </c>
      <c r="D5" s="13"/>
      <c r="E5" s="13"/>
      <c r="F5" s="13"/>
      <c r="G5" s="12" t="str">
        <f>IFERROR(IF(SalesRevenue[[#Totals],[תקופה נוכחית]]=0,"-",SalesRevenue[תקופה נוכחית]/Sales_Revenue),"-")</f>
        <v>-</v>
      </c>
      <c r="H5" s="12">
        <f>IFERROR(IF(SalesRevenue[[#This Row],[תקופה קודמת]]=SalesRevenue[[#This Row],[תקופה נוכחית]],0,IF(SalesRevenue[[#This Row],[תקופה נוכחית]]&gt;SalesRevenue[[#This Row],[תקופה קודמת]],ABS((SalesRevenue[[#This Row],[תקופה נוכחית]]/SalesRevenue[[#This Row],[תקופה קודמת]])-1),IF(AND(SalesRevenue[[#This Row],[תקופה נוכחית]]&lt;SalesRevenue[[#This Row],[תקופה קודמת]],SalesRevenue[[#This Row],[תקופה קודמת]]&lt;0),-((SalesRevenue[[#This Row],[תקופה נוכחית]]/SalesRevenue[[#This Row],[תקופה קודמת]])-1),(SalesRevenue[[#This Row],[תקופה נוכחית]]/SalesRevenue[[#This Row],[תקופה קודמת]])-1))),"-")</f>
        <v>0</v>
      </c>
      <c r="I5" s="12">
        <f>IFERROR(IF(SalesRevenue[[#This Row],[תקציב]]=SalesRevenue[[#This Row],[תקופה נוכחית]],0,IF(SalesRevenue[[#This Row],[תקופה נוכחית]]&gt;SalesRevenue[[#This Row],[תקציב]],ABS((SalesRevenue[[#This Row],[תקופה נוכחית]]/SalesRevenue[[#This Row],[תקציב]])-1),IF(AND(SalesRevenue[[#This Row],[תקופה נוכחית]]&lt;SalesRevenue[[#This Row],[תקציב]],SalesRevenue[[#This Row],[תקציב]]&lt;0),-((SalesRevenue[[#This Row],[תקופה נוכחית]]/SalesRevenue[[#This Row],[תקציב]])-1),(SalesRevenue[[#This Row],[תקופה נוכחית]]/SalesRevenue[[#This Row],[תקציב]])-1))),"-")</f>
        <v>0</v>
      </c>
    </row>
    <row r="6" spans="1:9" ht="30" customHeight="1" x14ac:dyDescent="0.2">
      <c r="A6" s="1"/>
      <c r="B6" t="s">
        <v>26</v>
      </c>
      <c r="C6" t="s">
        <v>32</v>
      </c>
      <c r="D6" s="13"/>
      <c r="E6" s="13"/>
      <c r="F6" s="13"/>
      <c r="G6" s="12" t="str">
        <f>IFERROR(IF(SalesRevenue[[#Totals],[תקופה נוכחית]]=0,"-",SalesRevenue[תקופה נוכחית]/Sales_Revenue),"-")</f>
        <v>-</v>
      </c>
      <c r="H6" s="12">
        <f>IFERROR(IF(SalesRevenue[[#This Row],[תקופה קודמת]]=SalesRevenue[[#This Row],[תקופה נוכחית]],0,IF(SalesRevenue[[#This Row],[תקופה נוכחית]]&gt;SalesRevenue[[#This Row],[תקופה קודמת]],ABS((SalesRevenue[[#This Row],[תקופה נוכחית]]/SalesRevenue[[#This Row],[תקופה קודמת]])-1),IF(AND(SalesRevenue[[#This Row],[תקופה נוכחית]]&lt;SalesRevenue[[#This Row],[תקופה קודמת]],SalesRevenue[[#This Row],[תקופה קודמת]]&lt;0),-((SalesRevenue[[#This Row],[תקופה נוכחית]]/SalesRevenue[[#This Row],[תקופה קודמת]])-1),(SalesRevenue[[#This Row],[תקופה נוכחית]]/SalesRevenue[[#This Row],[תקופה קודמת]])-1))),"-")</f>
        <v>0</v>
      </c>
      <c r="I6" s="12">
        <f>IFERROR(IF(SalesRevenue[[#This Row],[תקציב]]=SalesRevenue[[#This Row],[תקופה נוכחית]],0,IF(SalesRevenue[[#This Row],[תקופה נוכחית]]&gt;SalesRevenue[[#This Row],[תקציב]],ABS((SalesRevenue[[#This Row],[תקופה נוכחית]]/SalesRevenue[[#This Row],[תקציב]])-1),IF(AND(SalesRevenue[[#This Row],[תקופה נוכחית]]&lt;SalesRevenue[[#This Row],[תקציב]],SalesRevenue[[#This Row],[תקציב]]&lt;0),-((SalesRevenue[[#This Row],[תקופה נוכחית]]/SalesRevenue[[#This Row],[תקציב]])-1),(SalesRevenue[[#This Row],[תקופה נוכחית]]/SalesRevenue[[#This Row],[תקציב]])-1))),"-")</f>
        <v>0</v>
      </c>
    </row>
    <row r="7" spans="1:9" ht="30" customHeight="1" x14ac:dyDescent="0.2">
      <c r="A7" s="1"/>
      <c r="B7" t="s">
        <v>26</v>
      </c>
      <c r="C7" t="s">
        <v>33</v>
      </c>
      <c r="D7" s="13"/>
      <c r="E7" s="13"/>
      <c r="F7" s="13"/>
      <c r="G7" s="12" t="str">
        <f>IFERROR(IF(SalesRevenue[[#Totals],[תקופה נוכחית]]=0,"-",SalesRevenue[תקופה נוכחית]/Sales_Revenue),"-")</f>
        <v>-</v>
      </c>
      <c r="H7" s="12">
        <f>IFERROR(IF(SalesRevenue[[#This Row],[תקופה קודמת]]=SalesRevenue[[#This Row],[תקופה נוכחית]],0,IF(SalesRevenue[[#This Row],[תקופה נוכחית]]&gt;SalesRevenue[[#This Row],[תקופה קודמת]],ABS((SalesRevenue[[#This Row],[תקופה נוכחית]]/SalesRevenue[[#This Row],[תקופה קודמת]])-1),IF(AND(SalesRevenue[[#This Row],[תקופה נוכחית]]&lt;SalesRevenue[[#This Row],[תקופה קודמת]],SalesRevenue[[#This Row],[תקופה קודמת]]&lt;0),-((SalesRevenue[[#This Row],[תקופה נוכחית]]/SalesRevenue[[#This Row],[תקופה קודמת]])-1),(SalesRevenue[[#This Row],[תקופה נוכחית]]/SalesRevenue[[#This Row],[תקופה קודמת]])-1))),"-")</f>
        <v>0</v>
      </c>
      <c r="I7" s="12">
        <f>IFERROR(IF(SalesRevenue[[#This Row],[תקציב]]=SalesRevenue[[#This Row],[תקופה נוכחית]],0,IF(SalesRevenue[[#This Row],[תקופה נוכחית]]&gt;SalesRevenue[[#This Row],[תקציב]],ABS((SalesRevenue[[#This Row],[תקופה נוכחית]]/SalesRevenue[[#This Row],[תקציב]])-1),IF(AND(SalesRevenue[[#This Row],[תקופה נוכחית]]&lt;SalesRevenue[[#This Row],[תקציב]],SalesRevenue[[#This Row],[תקציב]]&lt;0),-((SalesRevenue[[#This Row],[תקופה נוכחית]]/SalesRevenue[[#This Row],[תקציב]])-1),(SalesRevenue[[#This Row],[תקופה נוכחית]]/SalesRevenue[[#This Row],[תקציב]])-1))),"-")</f>
        <v>0</v>
      </c>
    </row>
    <row r="8" spans="1:9" ht="30" customHeight="1" x14ac:dyDescent="0.2">
      <c r="A8" s="1"/>
      <c r="B8" t="s">
        <v>26</v>
      </c>
      <c r="C8" t="s">
        <v>34</v>
      </c>
      <c r="D8" s="13"/>
      <c r="E8" s="13"/>
      <c r="F8" s="13"/>
      <c r="G8" s="12" t="str">
        <f>IFERROR(IF(SalesRevenue[[#Totals],[תקופה נוכחית]]=0,"-",SalesRevenue[תקופה נוכחית]/Sales_Revenue),"-")</f>
        <v>-</v>
      </c>
      <c r="H8" s="12">
        <f>IFERROR(IF(SalesRevenue[[#This Row],[תקופה קודמת]]=SalesRevenue[[#This Row],[תקופה נוכחית]],0,IF(SalesRevenue[[#This Row],[תקופה נוכחית]]&gt;SalesRevenue[[#This Row],[תקופה קודמת]],ABS((SalesRevenue[[#This Row],[תקופה נוכחית]]/SalesRevenue[[#This Row],[תקופה קודמת]])-1),IF(AND(SalesRevenue[[#This Row],[תקופה נוכחית]]&lt;SalesRevenue[[#This Row],[תקופה קודמת]],SalesRevenue[[#This Row],[תקופה קודמת]]&lt;0),-((SalesRevenue[[#This Row],[תקופה נוכחית]]/SalesRevenue[[#This Row],[תקופה קודמת]])-1),(SalesRevenue[[#This Row],[תקופה נוכחית]]/SalesRevenue[[#This Row],[תקופה קודמת]])-1))),"-")</f>
        <v>0</v>
      </c>
      <c r="I8" s="12">
        <f>IFERROR(IF(SalesRevenue[[#This Row],[תקציב]]=SalesRevenue[[#This Row],[תקופה נוכחית]],0,IF(SalesRevenue[[#This Row],[תקופה נוכחית]]&gt;SalesRevenue[[#This Row],[תקציב]],ABS((SalesRevenue[[#This Row],[תקופה נוכחית]]/SalesRevenue[[#This Row],[תקציב]])-1),IF(AND(SalesRevenue[[#This Row],[תקופה נוכחית]]&lt;SalesRevenue[[#This Row],[תקציב]],SalesRevenue[[#This Row],[תקציב]]&lt;0),-((SalesRevenue[[#This Row],[תקופה נוכחית]]/SalesRevenue[[#This Row],[תקציב]])-1),(SalesRevenue[[#This Row],[תקופה נוכחית]]/SalesRevenue[[#This Row],[תקציב]])-1))),"-")</f>
        <v>0</v>
      </c>
    </row>
    <row r="9" spans="1:9" ht="30" customHeight="1" x14ac:dyDescent="0.2">
      <c r="A9" s="1"/>
      <c r="B9" t="s">
        <v>28</v>
      </c>
      <c r="C9" t="s">
        <v>31</v>
      </c>
      <c r="D9" s="13"/>
      <c r="E9" s="13"/>
      <c r="F9" s="13"/>
      <c r="G9" s="12" t="str">
        <f>IFERROR(IF(SalesRevenue[[#Totals],[תקופה נוכחית]]=0,"-",SalesRevenue[תקופה נוכחית]/Sales_Revenue),"-")</f>
        <v>-</v>
      </c>
      <c r="H9" s="12">
        <f>IFERROR(IF(SalesRevenue[[#This Row],[תקופה קודמת]]=SalesRevenue[[#This Row],[תקופה נוכחית]],0,IF(SalesRevenue[[#This Row],[תקופה נוכחית]]&gt;SalesRevenue[[#This Row],[תקופה קודמת]],ABS((SalesRevenue[[#This Row],[תקופה נוכחית]]/SalesRevenue[[#This Row],[תקופה קודמת]])-1),IF(AND(SalesRevenue[[#This Row],[תקופה נוכחית]]&lt;SalesRevenue[[#This Row],[תקופה קודמת]],SalesRevenue[[#This Row],[תקופה קודמת]]&lt;0),-((SalesRevenue[[#This Row],[תקופה נוכחית]]/SalesRevenue[[#This Row],[תקופה קודמת]])-1),(SalesRevenue[[#This Row],[תקופה נוכחית]]/SalesRevenue[[#This Row],[תקופה קודמת]])-1))),"-")</f>
        <v>0</v>
      </c>
      <c r="I9" s="12">
        <f>IFERROR(IF(SalesRevenue[[#This Row],[תקציב]]=SalesRevenue[[#This Row],[תקופה נוכחית]],0,IF(SalesRevenue[[#This Row],[תקופה נוכחית]]&gt;SalesRevenue[[#This Row],[תקציב]],ABS((SalesRevenue[[#This Row],[תקופה נוכחית]]/SalesRevenue[[#This Row],[תקציב]])-1),IF(AND(SalesRevenue[[#This Row],[תקופה נוכחית]]&lt;SalesRevenue[[#This Row],[תקציב]],SalesRevenue[[#This Row],[תקציב]]&lt;0),-((SalesRevenue[[#This Row],[תקופה נוכחית]]/SalesRevenue[[#This Row],[תקציב]])-1),(SalesRevenue[[#This Row],[תקופה נוכחית]]/SalesRevenue[[#This Row],[תקציב]])-1))),"-")</f>
        <v>0</v>
      </c>
    </row>
    <row r="10" spans="1:9" ht="30" customHeight="1" x14ac:dyDescent="0.2">
      <c r="A10" s="1"/>
      <c r="B10" t="s">
        <v>28</v>
      </c>
      <c r="C10" t="s">
        <v>32</v>
      </c>
      <c r="D10" s="13"/>
      <c r="E10" s="13"/>
      <c r="F10" s="13"/>
      <c r="G10" s="12" t="str">
        <f>IFERROR(IF(SalesRevenue[[#Totals],[תקופה נוכחית]]=0,"-",SalesRevenue[תקופה נוכחית]/Sales_Revenue),"-")</f>
        <v>-</v>
      </c>
      <c r="H10" s="12">
        <f>IFERROR(IF(SalesRevenue[[#This Row],[תקופה קודמת]]=SalesRevenue[[#This Row],[תקופה נוכחית]],0,IF(SalesRevenue[[#This Row],[תקופה נוכחית]]&gt;SalesRevenue[[#This Row],[תקופה קודמת]],ABS((SalesRevenue[[#This Row],[תקופה נוכחית]]/SalesRevenue[[#This Row],[תקופה קודמת]])-1),IF(AND(SalesRevenue[[#This Row],[תקופה נוכחית]]&lt;SalesRevenue[[#This Row],[תקופה קודמת]],SalesRevenue[[#This Row],[תקופה קודמת]]&lt;0),-((SalesRevenue[[#This Row],[תקופה נוכחית]]/SalesRevenue[[#This Row],[תקופה קודמת]])-1),(SalesRevenue[[#This Row],[תקופה נוכחית]]/SalesRevenue[[#This Row],[תקופה קודמת]])-1))),"-")</f>
        <v>0</v>
      </c>
      <c r="I10" s="12">
        <f>IFERROR(IF(SalesRevenue[[#This Row],[תקציב]]=SalesRevenue[[#This Row],[תקופה נוכחית]],0,IF(SalesRevenue[[#This Row],[תקופה נוכחית]]&gt;SalesRevenue[[#This Row],[תקציב]],ABS((SalesRevenue[[#This Row],[תקופה נוכחית]]/SalesRevenue[[#This Row],[תקציב]])-1),IF(AND(SalesRevenue[[#This Row],[תקופה נוכחית]]&lt;SalesRevenue[[#This Row],[תקציב]],SalesRevenue[[#This Row],[תקציב]]&lt;0),-((SalesRevenue[[#This Row],[תקופה נוכחית]]/SalesRevenue[[#This Row],[תקציב]])-1),(SalesRevenue[[#This Row],[תקופה נוכחית]]/SalesRevenue[[#This Row],[תקציב]])-1))),"-")</f>
        <v>0</v>
      </c>
    </row>
    <row r="11" spans="1:9" ht="30" customHeight="1" x14ac:dyDescent="0.2">
      <c r="A11" s="1"/>
      <c r="B11" t="s">
        <v>28</v>
      </c>
      <c r="C11" t="s">
        <v>33</v>
      </c>
      <c r="D11" s="13"/>
      <c r="E11" s="13"/>
      <c r="F11" s="13"/>
      <c r="G11" s="12" t="str">
        <f>IFERROR(IF(SalesRevenue[[#Totals],[תקופה נוכחית]]=0,"-",SalesRevenue[תקופה נוכחית]/Sales_Revenue),"-")</f>
        <v>-</v>
      </c>
      <c r="H11" s="12">
        <f>IFERROR(IF(SalesRevenue[[#This Row],[תקופה קודמת]]=SalesRevenue[[#This Row],[תקופה נוכחית]],0,IF(SalesRevenue[[#This Row],[תקופה נוכחית]]&gt;SalesRevenue[[#This Row],[תקופה קודמת]],ABS((SalesRevenue[[#This Row],[תקופה נוכחית]]/SalesRevenue[[#This Row],[תקופה קודמת]])-1),IF(AND(SalesRevenue[[#This Row],[תקופה נוכחית]]&lt;SalesRevenue[[#This Row],[תקופה קודמת]],SalesRevenue[[#This Row],[תקופה קודמת]]&lt;0),-((SalesRevenue[[#This Row],[תקופה נוכחית]]/SalesRevenue[[#This Row],[תקופה קודמת]])-1),(SalesRevenue[[#This Row],[תקופה נוכחית]]/SalesRevenue[[#This Row],[תקופה קודמת]])-1))),"-")</f>
        <v>0</v>
      </c>
      <c r="I11" s="12">
        <f>IFERROR(IF(SalesRevenue[[#This Row],[תקציב]]=SalesRevenue[[#This Row],[תקופה נוכחית]],0,IF(SalesRevenue[[#This Row],[תקופה נוכחית]]&gt;SalesRevenue[[#This Row],[תקציב]],ABS((SalesRevenue[[#This Row],[תקופה נוכחית]]/SalesRevenue[[#This Row],[תקציב]])-1),IF(AND(SalesRevenue[[#This Row],[תקופה נוכחית]]&lt;SalesRevenue[[#This Row],[תקציב]],SalesRevenue[[#This Row],[תקציב]]&lt;0),-((SalesRevenue[[#This Row],[תקופה נוכחית]]/SalesRevenue[[#This Row],[תקציב]])-1),(SalesRevenue[[#This Row],[תקופה נוכחית]]/SalesRevenue[[#This Row],[תקציב]])-1))),"-")</f>
        <v>0</v>
      </c>
    </row>
    <row r="12" spans="1:9" ht="30" customHeight="1" x14ac:dyDescent="0.2">
      <c r="A12" s="1"/>
      <c r="B12" t="s">
        <v>28</v>
      </c>
      <c r="C12" t="s">
        <v>34</v>
      </c>
      <c r="D12" s="13"/>
      <c r="E12" s="13"/>
      <c r="F12" s="13"/>
      <c r="G12" s="12" t="str">
        <f>IFERROR(IF(SalesRevenue[[#Totals],[תקופה נוכחית]]=0,"-",SalesRevenue[תקופה נוכחית]/Sales_Revenue),"-")</f>
        <v>-</v>
      </c>
      <c r="H12" s="12">
        <f>IFERROR(IF(SalesRevenue[[#This Row],[תקופה קודמת]]=SalesRevenue[[#This Row],[תקופה נוכחית]],0,IF(SalesRevenue[[#This Row],[תקופה נוכחית]]&gt;SalesRevenue[[#This Row],[תקופה קודמת]],ABS((SalesRevenue[[#This Row],[תקופה נוכחית]]/SalesRevenue[[#This Row],[תקופה קודמת]])-1),IF(AND(SalesRevenue[[#This Row],[תקופה נוכחית]]&lt;SalesRevenue[[#This Row],[תקופה קודמת]],SalesRevenue[[#This Row],[תקופה קודמת]]&lt;0),-((SalesRevenue[[#This Row],[תקופה נוכחית]]/SalesRevenue[[#This Row],[תקופה קודמת]])-1),(SalesRevenue[[#This Row],[תקופה נוכחית]]/SalesRevenue[[#This Row],[תקופה קודמת]])-1))),"-")</f>
        <v>0</v>
      </c>
      <c r="I12" s="12">
        <f>IFERROR(IF(SalesRevenue[[#This Row],[תקציב]]=SalesRevenue[[#This Row],[תקופה נוכחית]],0,IF(SalesRevenue[[#This Row],[תקופה נוכחית]]&gt;SalesRevenue[[#This Row],[תקציב]],ABS((SalesRevenue[[#This Row],[תקופה נוכחית]]/SalesRevenue[[#This Row],[תקציב]])-1),IF(AND(SalesRevenue[[#This Row],[תקופה נוכחית]]&lt;SalesRevenue[[#This Row],[תקציב]],SalesRevenue[[#This Row],[תקציב]]&lt;0),-((SalesRevenue[[#This Row],[תקופה נוכחית]]/SalesRevenue[[#This Row],[תקציב]])-1),(SalesRevenue[[#This Row],[תקופה נוכחית]]/SalesRevenue[[#This Row],[תקציב]])-1))),"-")</f>
        <v>0</v>
      </c>
    </row>
    <row r="13" spans="1:9" ht="30" customHeight="1" x14ac:dyDescent="0.2">
      <c r="B13" s="22" t="s">
        <v>29</v>
      </c>
      <c r="C13" s="22"/>
      <c r="D13" s="24">
        <f>SUBTOTAL(109,SalesRevenue[תקופה קודמת])</f>
        <v>0</v>
      </c>
      <c r="E13" s="24">
        <f>SUBTOTAL(109,SalesRevenue[תקציב])</f>
        <v>0</v>
      </c>
      <c r="F13" s="24">
        <f>SUBTOTAL(109,SalesRevenue[תקופה נוכחית])</f>
        <v>0</v>
      </c>
      <c r="G13" s="11">
        <f>SUBTOTAL(109,SalesRevenue[תקופה נוכחית כאחוז מהמכירות])</f>
        <v>0</v>
      </c>
      <c r="H13" s="11">
        <f>SUBTOTAL(109,SalesRevenue[אחוז שינוי מהתקופה הקודמת])</f>
        <v>0</v>
      </c>
      <c r="I13" s="11">
        <f>SUBTOTAL(109,SalesRevenue[אחוז שינוי מהתקציב])</f>
        <v>0</v>
      </c>
    </row>
  </sheetData>
  <mergeCells count="1">
    <mergeCell ref="H1:I3"/>
  </mergeCells>
  <dataValidations count="16">
    <dataValidation allowBlank="1" showInputMessage="1" showErrorMessage="1" prompt="אחוז השינוי מהתקציב מחושב באופן אוטומטי בעמודה זו תחת כותרת זו." sqref="I4" xr:uid="{00000000-0002-0000-0100-000000000000}"/>
    <dataValidation allowBlank="1" showInputMessage="1" showErrorMessage="1" prompt="אחוז השינוי מהתקופה הקודמת מחושב באופן אוטומטי בעמודה זו תחת כותרת זו." sqref="H4" xr:uid="{00000000-0002-0000-0100-000001000000}"/>
    <dataValidation allowBlank="1" showInputMessage="1" showErrorMessage="1" prompt="התקופה הנוכחית כאחוז מהמכירות מחושבת באופן אוטומטי בעמודה זו תחת כותרת זו." sqref="G4" xr:uid="{00000000-0002-0000-0100-000002000000}"/>
    <dataValidation allowBlank="1" showInputMessage="1" showErrorMessage="1" prompt="הזן את הסכום של התקופה הנוכחית בעמודה זו תחת כותרת זו" sqref="F4" xr:uid="{00000000-0002-0000-0100-000003000000}"/>
    <dataValidation allowBlank="1" showInputMessage="1" showErrorMessage="1" prompt="הזן את סכום התקציב בעמודה זו תחת כותרת זו" sqref="E4" xr:uid="{00000000-0002-0000-0100-000004000000}"/>
    <dataValidation allowBlank="1" showInputMessage="1" showErrorMessage="1" prompt="הזן את הסכום של התקופה הקודמת בעמודה זו תחת כותרת זו" sqref="D4" xr:uid="{00000000-0002-0000-0100-000005000000}"/>
    <dataValidation allowBlank="1" showInputMessage="1" showErrorMessage="1" prompt="הזן תיאור בעמודה זו תחת כותרת זו" sqref="C4" xr:uid="{00000000-0002-0000-0100-000006000000}"/>
    <dataValidation allowBlank="1" showInputMessage="1" showErrorMessage="1" prompt="הזן סוג בעמודה זו תחת כותרת זו. הקש ALT+חץ למטה כדי לפתוח את הרשימה הנפתחת ולאחר מכן הקש ENTER כדי לבצע בחירה. השתמש במסנני כותרות כדי למצוא ערכים ספציפיים" sqref="B4" xr:uid="{00000000-0002-0000-0100-000007000000}"/>
    <dataValidation allowBlank="1" showInputMessage="1" showErrorMessage="1" prompt="שם החברה מתעדכן באופן אוטומטי בתא זה" sqref="B2" xr:uid="{00000000-0002-0000-0100-000008000000}"/>
    <dataValidation allowBlank="1" showInputMessage="1" showErrorMessage="1" prompt="הוסף סמל חברה בתא זה" sqref="H1:I3" xr:uid="{00000000-0002-0000-0100-000009000000}"/>
    <dataValidation allowBlank="1" showInputMessage="1" showErrorMessage="1" prompt="הכותרת של גליון עבודה זה מתעדכנת באופן אוטומטי בתא זה. סמל החברה מתחיל בתא H1" sqref="B1" xr:uid="{00000000-0002-0000-0100-00000A000000}"/>
    <dataValidation allowBlank="1" showInputMessage="1" showErrorMessage="1" prompt="צור רשימה של רווחים ממכירות בגליון עבודה זה. סה&quot;כ הרווחים ממכירות מחושב באופן אוטומטי בסוף הטבלה 'רווחים ממכירות'" sqref="A1" xr:uid="{00000000-0002-0000-0100-00000B000000}"/>
    <dataValidation allowBlank="1" showInputMessage="1" showErrorMessage="1" prompt="סה&quot;כ הרווחים ממכירות עבור התקופה הנוכחית מתעדכן באופן אוטומטי בתא משמאל" sqref="B3" xr:uid="{00000000-0002-0000-0100-00000C000000}"/>
    <dataValidation allowBlank="1" showInputMessage="1" showErrorMessage="1" prompt="סה&quot;כ הרווחים ממכירות עבור התקופה הנוכחית מתעדכן באופן אוטומטי באלפים בתא שמתחת" sqref="C2" xr:uid="{00000000-0002-0000-0100-00000D000000}"/>
    <dataValidation allowBlank="1" showInputMessage="1" showErrorMessage="1" prompt="סה&quot;כ הרווחים ממכירות עבור התקופה הנוכחית מתעדכן באופן אוטומטי באלפים בתא זה" sqref="C3" xr:uid="{00000000-0002-0000-0100-00000E000000}"/>
    <dataValidation type="list" errorStyle="warning" allowBlank="1" showInputMessage="1" showErrorMessage="1" error="בחר ערך מהרשימה. בחר 'ביטול', הקש ALT+חץ למטה כדי לפתוח את הרשימה הנפתחת ולאחר מכן הקש ENTER כדי לבצע בחירה" sqref="B5:B12" xr:uid="{00000000-0002-0000-0100-00000F000000}">
      <formula1>INDIRECT("קטגוריות[קטגוריות]")</formula1>
    </dataValidation>
  </dataValidations>
  <printOptions horizontalCentered="1"/>
  <pageMargins left="0.4" right="0.4" top="0.4" bottom="0.4" header="0.3" footer="0.3"/>
  <pageSetup paperSize="9" scale="43" fitToHeight="0" orientation="portrait" r:id="rId1"/>
  <headerFooter differentFirst="1">
    <oddFooter>Page &amp;P of &amp;N</oddFooter>
  </headerFooter>
  <ignoredErrors>
    <ignoredError sqref="C3" emptyCellReference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  <pageSetUpPr fitToPage="1"/>
  </sheetPr>
  <dimension ref="A1:I7"/>
  <sheetViews>
    <sheetView showGridLines="0" rightToLeft="1" zoomScaleNormal="100" workbookViewId="0"/>
  </sheetViews>
  <sheetFormatPr defaultRowHeight="30" customHeight="1" x14ac:dyDescent="0.2"/>
  <cols>
    <col min="1" max="1" width="2.625" style="2" customWidth="1"/>
    <col min="2" max="2" width="46.625" style="2" customWidth="1"/>
    <col min="3" max="3" width="31.625" style="2" customWidth="1"/>
    <col min="4" max="9" width="20.625" style="2" customWidth="1"/>
    <col min="10" max="10" width="2.625" style="2" customWidth="1"/>
    <col min="11" max="16384" width="9" style="2"/>
  </cols>
  <sheetData>
    <row r="1" spans="1:9" ht="19.5" x14ac:dyDescent="0.2">
      <c r="A1" s="1"/>
      <c r="B1" s="4" t="str">
        <f>Workbook_Title</f>
        <v>דוח רווח והפסד</v>
      </c>
      <c r="C1" s="1"/>
      <c r="D1" s="1"/>
      <c r="E1" s="1"/>
      <c r="F1" s="1"/>
      <c r="G1" s="1"/>
      <c r="H1" s="28"/>
      <c r="I1" s="28"/>
    </row>
    <row r="2" spans="1:9" ht="15" x14ac:dyDescent="0.2">
      <c r="A2" s="1"/>
      <c r="B2" s="5" t="str">
        <f>Company_Name</f>
        <v>שם החברה</v>
      </c>
      <c r="C2" s="1" t="s">
        <v>19</v>
      </c>
      <c r="D2" s="1"/>
      <c r="E2" s="1"/>
      <c r="F2" s="1"/>
      <c r="G2" s="1"/>
      <c r="H2" s="28"/>
      <c r="I2" s="28"/>
    </row>
    <row r="3" spans="1:9" ht="39.75" customHeight="1" x14ac:dyDescent="0.2">
      <c r="A3" s="1"/>
      <c r="B3" s="6" t="s">
        <v>41</v>
      </c>
      <c r="C3" s="7">
        <f>IFERROR(הכנסות[[#Totals],[תקופה נוכחית]],"-")</f>
        <v>0</v>
      </c>
      <c r="D3" s="1"/>
      <c r="E3" s="1"/>
      <c r="F3" s="1"/>
      <c r="G3" s="1"/>
      <c r="H3" s="28"/>
      <c r="I3" s="28"/>
    </row>
    <row r="4" spans="1:9" ht="28.5" x14ac:dyDescent="0.2">
      <c r="A4" s="1"/>
      <c r="B4" s="1" t="s">
        <v>42</v>
      </c>
      <c r="C4" s="1" t="s">
        <v>30</v>
      </c>
      <c r="D4" s="1" t="s">
        <v>35</v>
      </c>
      <c r="E4" s="1" t="s">
        <v>36</v>
      </c>
      <c r="F4" s="1" t="s">
        <v>37</v>
      </c>
      <c r="G4" s="1" t="s">
        <v>38</v>
      </c>
      <c r="H4" s="1" t="s">
        <v>39</v>
      </c>
      <c r="I4" s="1" t="s">
        <v>40</v>
      </c>
    </row>
    <row r="5" spans="1:9" ht="30" customHeight="1" x14ac:dyDescent="0.2">
      <c r="A5" s="1"/>
      <c r="B5" t="s">
        <v>41</v>
      </c>
      <c r="C5" t="s">
        <v>44</v>
      </c>
      <c r="D5" s="13"/>
      <c r="E5" s="13"/>
      <c r="F5" s="13"/>
      <c r="G5" s="12" t="str">
        <f>IFERROR(IF(Sales_Revenue=0,"-",הכנסות[תקופה נוכחית]/Sales_Revenue),"-")</f>
        <v>-</v>
      </c>
      <c r="H5" s="10">
        <f>IFERROR(IF(הכנסות[[#This Row],[תקופה קודמת]]=הכנסות[[#This Row],[תקופה נוכחית]],0,IF(הכנסות[[#This Row],[תקופה נוכחית]]&gt;הכנסות[[#This Row],[תקופה קודמת]],ABS((הכנסות[[#This Row],[תקופה נוכחית]]/הכנסות[[#This Row],[תקופה קודמת]])-1),IF(AND(הכנסות[[#This Row],[תקופה נוכחית]]&lt;הכנסות[[#This Row],[תקופה קודמת]],הכנסות[[#This Row],[תקופה קודמת]]&lt;0),-((הכנסות[[#This Row],[תקופה נוכחית]]/הכנסות[[#This Row],[תקופה קודמת]])-1),(הכנסות[[#This Row],[תקופה נוכחית]]/הכנסות[[#This Row],[תקופה קודמת]])-1))),"-")</f>
        <v>0</v>
      </c>
      <c r="I5" s="10">
        <f>IFERROR(IF(הכנסות[[#This Row],[תקציב]]=הכנסות[[#This Row],[תקופה נוכחית]],0,IF(הכנסות[[#This Row],[תקופה נוכחית]]&gt;הכנסות[[#This Row],[תקציב]],ABS((הכנסות[[#This Row],[תקופה נוכחית]]/הכנסות[[#This Row],[תקציב]])-1),IF(AND(הכנסות[[#This Row],[תקופה נוכחית]]&lt;הכנסות[[#This Row],[תקציב]],הכנסות[[#This Row],[תקציב]]&lt;0),-((הכנסות[[#This Row],[תקופה נוכחית]]/הכנסות[[#This Row],[תקציב]])-1),(הכנסות[[#This Row],[תקופה נוכחית]]/הכנסות[[#This Row],[תקציב]])-1))),"-")</f>
        <v>0</v>
      </c>
    </row>
    <row r="6" spans="1:9" ht="30" customHeight="1" x14ac:dyDescent="0.2">
      <c r="A6" s="1"/>
      <c r="B6"/>
      <c r="C6"/>
      <c r="D6" s="13"/>
      <c r="E6" s="13"/>
      <c r="F6" s="13"/>
      <c r="G6" s="12" t="str">
        <f>IFERROR(IF(Sales_Revenue=0,"-",הכנסות[תקופה נוכחית]/Sales_Revenue),"-")</f>
        <v>-</v>
      </c>
      <c r="H6" s="10">
        <f>IFERROR(IF(הכנסות[[#This Row],[תקופה קודמת]]=הכנסות[[#This Row],[תקופה נוכחית]],0,IF(הכנסות[[#This Row],[תקופה נוכחית]]&gt;הכנסות[[#This Row],[תקופה קודמת]],ABS((הכנסות[[#This Row],[תקופה נוכחית]]/הכנסות[[#This Row],[תקופה קודמת]])-1),IF(AND(הכנסות[[#This Row],[תקופה נוכחית]]&lt;הכנסות[[#This Row],[תקופה קודמת]],הכנסות[[#This Row],[תקופה קודמת]]&lt;0),-((הכנסות[[#This Row],[תקופה נוכחית]]/הכנסות[[#This Row],[תקופה קודמת]])-1),(הכנסות[[#This Row],[תקופה נוכחית]]/הכנסות[[#This Row],[תקופה קודמת]])-1))),"-")</f>
        <v>0</v>
      </c>
      <c r="I6" s="10">
        <f>IFERROR(IF(הכנסות[[#This Row],[תקציב]]=הכנסות[[#This Row],[תקופה נוכחית]],0,IF(הכנסות[[#This Row],[תקופה נוכחית]]&gt;הכנסות[[#This Row],[תקציב]],ABS((הכנסות[[#This Row],[תקופה נוכחית]]/הכנסות[[#This Row],[תקציב]])-1),IF(AND(הכנסות[[#This Row],[תקופה נוכחית]]&lt;הכנסות[[#This Row],[תקציב]],הכנסות[[#This Row],[תקציב]]&lt;0),-((הכנסות[[#This Row],[תקופה נוכחית]]/הכנסות[[#This Row],[תקציב]])-1),(הכנסות[[#This Row],[תקופה נוכחית]]/הכנסות[[#This Row],[תקציב]])-1))),"-")</f>
        <v>0</v>
      </c>
    </row>
    <row r="7" spans="1:9" ht="30" customHeight="1" x14ac:dyDescent="0.2">
      <c r="B7" s="22" t="s">
        <v>43</v>
      </c>
      <c r="C7" s="22"/>
      <c r="D7" s="24">
        <f>SUBTOTAL(109,הכנסות[תקופה קודמת])</f>
        <v>0</v>
      </c>
      <c r="E7" s="24">
        <f>SUBTOTAL(109,הכנסות[תקציב])</f>
        <v>0</v>
      </c>
      <c r="F7" s="24">
        <f>SUBTOTAL(109,הכנסות[תקופה נוכחית])</f>
        <v>0</v>
      </c>
      <c r="G7" s="11">
        <f>SUBTOTAL(109,הכנסות[תקופה נוכחית כאחוז מהמכירות])</f>
        <v>0</v>
      </c>
      <c r="H7" s="11">
        <f>SUBTOTAL(109,הכנסות[אחוז שינוי מהתקופה הקודמת])</f>
        <v>0</v>
      </c>
      <c r="I7" s="11">
        <f>SUBTOTAL(109,הכנסות[אחוז שינוי מהתקציב])</f>
        <v>0</v>
      </c>
    </row>
  </sheetData>
  <mergeCells count="1">
    <mergeCell ref="H1:I3"/>
  </mergeCells>
  <dataValidations count="16">
    <dataValidation allowBlank="1" showInputMessage="1" showErrorMessage="1" prompt="אחוז השינוי מהתקציב מחושב באופן אוטומטי בעמודה זו תחת כותרת זו." sqref="I4" xr:uid="{00000000-0002-0000-0200-000000000000}"/>
    <dataValidation allowBlank="1" showInputMessage="1" showErrorMessage="1" prompt="אחוז השינוי מהתקופה הקודמת מחושב באופן אוטומטי בעמודה זו תחת כותרת זו." sqref="H4" xr:uid="{00000000-0002-0000-0200-000001000000}"/>
    <dataValidation allowBlank="1" showInputMessage="1" showErrorMessage="1" prompt="התקופה הנוכחית כאחוז מהמכירות מחושבת באופן אוטומטי בעמודה זו תחת כותרת זו." sqref="G4" xr:uid="{00000000-0002-0000-0200-000002000000}"/>
    <dataValidation allowBlank="1" showInputMessage="1" showErrorMessage="1" prompt="הזן את הסכום של התקופה הנוכחית בעמודה זו תחת כותרת זו" sqref="F4" xr:uid="{00000000-0002-0000-0200-000003000000}"/>
    <dataValidation allowBlank="1" showInputMessage="1" showErrorMessage="1" prompt="הזן את סכום התקציב בעמודה זו תחת כותרת זו" sqref="E4" xr:uid="{00000000-0002-0000-0200-000004000000}"/>
    <dataValidation allowBlank="1" showInputMessage="1" showErrorMessage="1" prompt="הזן את הסכום של התקופה הקודמת בעמודה זו תחת כותרת זו" sqref="D4" xr:uid="{00000000-0002-0000-0200-000005000000}"/>
    <dataValidation allowBlank="1" showInputMessage="1" showErrorMessage="1" prompt="הזן תיאור בעמודה זו תחת כותרת זו" sqref="C4" xr:uid="{00000000-0002-0000-0200-000006000000}"/>
    <dataValidation allowBlank="1" showInputMessage="1" showErrorMessage="1" prompt="הזן סוג בעמודה זו תחת כותרת זו. הקש ALT+חץ למטה כדי לפתוח את הרשימה הנפתחת ולאחר מכן הקש ENTER כדי לבצע בחירה. השתמש במסנני כותרות כדי למצוא ערכים ספציפיים" sqref="B4" xr:uid="{00000000-0002-0000-0200-000007000000}"/>
    <dataValidation allowBlank="1" showInputMessage="1" showErrorMessage="1" prompt="שם החברה מתעדכן באופן אוטומטי בתא זה" sqref="B2" xr:uid="{00000000-0002-0000-0200-000008000000}"/>
    <dataValidation allowBlank="1" showInputMessage="1" showErrorMessage="1" prompt="הוסף סמל חברה בתא זה" sqref="H1:I3" xr:uid="{00000000-0002-0000-0200-000009000000}"/>
    <dataValidation allowBlank="1" showInputMessage="1" showErrorMessage="1" prompt="הכותרת של גליון עבודה זה מתעדכנת באופן אוטומטי בתא זה. סמל החברה מתחיל בתא H1" sqref="B1" xr:uid="{00000000-0002-0000-0200-00000A000000}"/>
    <dataValidation allowBlank="1" showInputMessage="1" showErrorMessage="1" prompt="צור רשימה של פריטי הכנסות בגליון עבודה זה. סה&quot;כ ההכנסות ממכירות מחושב באופן אוטומטי בסוף הטבלה 'הכנסות'" sqref="A1" xr:uid="{00000000-0002-0000-0200-00000B000000}"/>
    <dataValidation allowBlank="1" showInputMessage="1" showErrorMessage="1" prompt="סה&quot;כ ההכנסות עבור התקופה הנוכחית מתעדכן באופן אוטומטי בתא משמאל" sqref="B3" xr:uid="{00000000-0002-0000-0200-00000C000000}"/>
    <dataValidation allowBlank="1" showInputMessage="1" showErrorMessage="1" prompt="סה&quot;כ ההכנסות עבור התקופה הנוכחית מתעדכן באופן אוטומטי באלפים בתא שמתחת" sqref="C2" xr:uid="{00000000-0002-0000-0200-00000D000000}"/>
    <dataValidation allowBlank="1" showInputMessage="1" showErrorMessage="1" prompt="סה&quot;כ ההכנסות עבור התקופה הנוכחית מתעדכן באופן אוטומטי באלפים בתא זה" sqref="C3" xr:uid="{00000000-0002-0000-0200-00000E000000}"/>
    <dataValidation type="list" errorStyle="warning" allowBlank="1" showInputMessage="1" showErrorMessage="1" error="בחר ערך מהרשימה. בחר 'ביטול', הקש ALT+חץ למטה כדי לפתוח את הרשימה הנפתחת ולאחר מכן הקש ENTER כדי לבצע בחירה" sqref="B5:B6" xr:uid="{00000000-0002-0000-0200-00000F000000}">
      <formula1>INDIRECT("קטגוריות[קטגוריות]")</formula1>
    </dataValidation>
  </dataValidations>
  <printOptions horizontalCentered="1"/>
  <pageMargins left="0.4" right="0.4" top="0.4" bottom="0.4" header="0.3" footer="0.3"/>
  <pageSetup paperSize="9" scale="43" fitToHeight="0" orientation="portrait" r:id="rId1"/>
  <headerFooter differentFirst="1">
    <oddFooter>Page &amp;P of &amp;N</oddFooter>
  </headerFooter>
  <ignoredErrors>
    <ignoredError sqref="G5:G6" emptyCellReference="1"/>
  </ignoredError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499984740745262"/>
    <pageSetUpPr fitToPage="1"/>
  </sheetPr>
  <dimension ref="A1:I25"/>
  <sheetViews>
    <sheetView showGridLines="0" rightToLeft="1" zoomScaleNormal="100" workbookViewId="0"/>
  </sheetViews>
  <sheetFormatPr defaultRowHeight="30" customHeight="1" x14ac:dyDescent="0.2"/>
  <cols>
    <col min="1" max="1" width="2.625" style="2" customWidth="1"/>
    <col min="2" max="2" width="46.625" style="2" customWidth="1"/>
    <col min="3" max="3" width="31.625" style="2" customWidth="1"/>
    <col min="4" max="9" width="20.625" style="2" customWidth="1"/>
    <col min="10" max="10" width="2.625" style="2" customWidth="1"/>
    <col min="11" max="16384" width="9" style="2"/>
  </cols>
  <sheetData>
    <row r="1" spans="1:9" ht="19.5" x14ac:dyDescent="0.2">
      <c r="A1" s="1"/>
      <c r="B1" s="4" t="str">
        <f>Workbook_Title</f>
        <v>דוח רווח והפסד</v>
      </c>
      <c r="C1" s="1"/>
      <c r="D1" s="1"/>
      <c r="E1" s="1"/>
      <c r="F1" s="1"/>
      <c r="G1" s="1"/>
      <c r="H1" s="28"/>
      <c r="I1" s="28"/>
    </row>
    <row r="2" spans="1:9" ht="15" x14ac:dyDescent="0.2">
      <c r="A2" s="1"/>
      <c r="B2" s="5" t="str">
        <f>Company_Name</f>
        <v>שם החברה</v>
      </c>
      <c r="C2" s="1" t="s">
        <v>19</v>
      </c>
      <c r="D2" s="1"/>
      <c r="E2" s="1"/>
      <c r="F2" s="1"/>
      <c r="G2" s="1"/>
      <c r="H2" s="28"/>
      <c r="I2" s="28"/>
    </row>
    <row r="3" spans="1:9" ht="39.75" customHeight="1" x14ac:dyDescent="0.2">
      <c r="A3" s="1"/>
      <c r="B3" s="6" t="s">
        <v>45</v>
      </c>
      <c r="C3" s="7">
        <f>IFERROR(OperatingExpenses[[#Totals],[תקופה נוכחית]],"-")</f>
        <v>0</v>
      </c>
      <c r="D3" s="1"/>
      <c r="E3" s="1"/>
      <c r="F3" s="1"/>
      <c r="G3" s="1"/>
      <c r="H3" s="28"/>
      <c r="I3" s="28"/>
    </row>
    <row r="4" spans="1:9" ht="28.5" x14ac:dyDescent="0.2">
      <c r="A4" s="1"/>
      <c r="B4" s="1" t="s">
        <v>46</v>
      </c>
      <c r="C4" s="1" t="s">
        <v>30</v>
      </c>
      <c r="D4" s="1" t="s">
        <v>35</v>
      </c>
      <c r="E4" s="1" t="s">
        <v>36</v>
      </c>
      <c r="F4" s="1" t="s">
        <v>37</v>
      </c>
      <c r="G4" s="1" t="s">
        <v>38</v>
      </c>
      <c r="H4" s="1" t="s">
        <v>39</v>
      </c>
      <c r="I4" s="1" t="s">
        <v>40</v>
      </c>
    </row>
    <row r="5" spans="1:9" ht="30" customHeight="1" x14ac:dyDescent="0.2">
      <c r="A5" s="1"/>
      <c r="B5" t="s">
        <v>47</v>
      </c>
      <c r="C5" t="s">
        <v>51</v>
      </c>
      <c r="D5" s="9"/>
      <c r="E5" s="9"/>
      <c r="F5" s="9"/>
      <c r="G5" s="10" t="str">
        <f>IFERROR(IF(Sales_Revenue=0,"-",OperatingExpenses[תקופה נוכחית]/Sales_Revenue),"-")</f>
        <v>-</v>
      </c>
      <c r="H5" s="10">
        <f>IFERROR(IF(OperatingExpenses[[#This Row],[תקופה קודמת]]=OperatingExpenses[[#This Row],[תקופה נוכחית]],0,IF(OperatingExpenses[[#This Row],[תקופה נוכחית]]&gt;OperatingExpenses[[#This Row],[תקופה קודמת]],ABS((OperatingExpenses[[#This Row],[תקופה נוכחית]]/OperatingExpenses[[#This Row],[תקופה קודמת]])-1),IF(AND(OperatingExpenses[[#This Row],[תקופה נוכחית]]&lt;OperatingExpenses[[#This Row],[תקופה קודמת]],OperatingExpenses[[#This Row],[תקופה קודמת]]&lt;0),-((OperatingExpenses[[#This Row],[תקופה נוכחית]]/OperatingExpenses[[#This Row],[תקופה קודמת]])-1),(OperatingExpenses[[#This Row],[תקופה נוכחית]]/OperatingExpenses[[#This Row],[תקופה קודמת]])-1))),"-")</f>
        <v>0</v>
      </c>
      <c r="I5" s="10">
        <f>IFERROR(IF(OperatingExpenses[[#This Row],[תקציב]]=OperatingExpenses[[#This Row],[תקופה נוכחית]],0,IF(OperatingExpenses[[#This Row],[תקופה נוכחית]]&gt;OperatingExpenses[[#This Row],[תקציב]],ABS((OperatingExpenses[[#This Row],[תקופה נוכחית]]/OperatingExpenses[[#This Row],[תקציב]])-1),IF(AND(OperatingExpenses[[#This Row],[תקופה נוכחית]]&lt;OperatingExpenses[[#This Row],[תקציב]],OperatingExpenses[[#This Row],[תקציב]]&lt;0),-((OperatingExpenses[[#This Row],[תקופה נוכחית]]/OperatingExpenses[[#This Row],[תקציב]])-1),(OperatingExpenses[[#This Row],[תקופה נוכחית]]/OperatingExpenses[[#This Row],[תקציב]])-1))),"-")</f>
        <v>0</v>
      </c>
    </row>
    <row r="6" spans="1:9" ht="30" customHeight="1" x14ac:dyDescent="0.2">
      <c r="A6" s="1"/>
      <c r="B6" t="s">
        <v>47</v>
      </c>
      <c r="C6" t="s">
        <v>52</v>
      </c>
      <c r="D6" s="9"/>
      <c r="E6" s="9"/>
      <c r="F6" s="9"/>
      <c r="G6" s="10" t="str">
        <f>IFERROR(IF(Sales_Revenue=0,"-",OperatingExpenses[תקופה נוכחית]/Sales_Revenue),"-")</f>
        <v>-</v>
      </c>
      <c r="H6" s="10">
        <f>IFERROR(IF(OperatingExpenses[[#This Row],[תקופה קודמת]]=OperatingExpenses[[#This Row],[תקופה נוכחית]],0,IF(OperatingExpenses[[#This Row],[תקופה נוכחית]]&gt;OperatingExpenses[[#This Row],[תקופה קודמת]],ABS((OperatingExpenses[[#This Row],[תקופה נוכחית]]/OperatingExpenses[[#This Row],[תקופה קודמת]])-1),IF(AND(OperatingExpenses[[#This Row],[תקופה נוכחית]]&lt;OperatingExpenses[[#This Row],[תקופה קודמת]],OperatingExpenses[[#This Row],[תקופה קודמת]]&lt;0),-((OperatingExpenses[[#This Row],[תקופה נוכחית]]/OperatingExpenses[[#This Row],[תקופה קודמת]])-1),(OperatingExpenses[[#This Row],[תקופה נוכחית]]/OperatingExpenses[[#This Row],[תקופה קודמת]])-1))),"-")</f>
        <v>0</v>
      </c>
      <c r="I6" s="10">
        <f>IFERROR(IF(OperatingExpenses[[#This Row],[תקציב]]=OperatingExpenses[[#This Row],[תקופה נוכחית]],0,IF(OperatingExpenses[[#This Row],[תקופה נוכחית]]&gt;OperatingExpenses[[#This Row],[תקציב]],ABS((OperatingExpenses[[#This Row],[תקופה נוכחית]]/OperatingExpenses[[#This Row],[תקציב]])-1),IF(AND(OperatingExpenses[[#This Row],[תקופה נוכחית]]&lt;OperatingExpenses[[#This Row],[תקציב]],OperatingExpenses[[#This Row],[תקציב]]&lt;0),-((OperatingExpenses[[#This Row],[תקופה נוכחית]]/OperatingExpenses[[#This Row],[תקציב]])-1),(OperatingExpenses[[#This Row],[תקופה נוכחית]]/OperatingExpenses[[#This Row],[תקציב]])-1))),"-")</f>
        <v>0</v>
      </c>
    </row>
    <row r="7" spans="1:9" ht="30" customHeight="1" x14ac:dyDescent="0.2">
      <c r="A7" s="1"/>
      <c r="B7" t="s">
        <v>47</v>
      </c>
      <c r="C7" t="s">
        <v>53</v>
      </c>
      <c r="D7" s="9"/>
      <c r="E7" s="9"/>
      <c r="F7" s="9"/>
      <c r="G7" s="10" t="str">
        <f>IFERROR(IF(Sales_Revenue=0,"-",OperatingExpenses[תקופה נוכחית]/Sales_Revenue),"-")</f>
        <v>-</v>
      </c>
      <c r="H7" s="10">
        <f>IFERROR(IF(OperatingExpenses[[#This Row],[תקופה קודמת]]=OperatingExpenses[[#This Row],[תקופה נוכחית]],0,IF(OperatingExpenses[[#This Row],[תקופה נוכחית]]&gt;OperatingExpenses[[#This Row],[תקופה קודמת]],ABS((OperatingExpenses[[#This Row],[תקופה נוכחית]]/OperatingExpenses[[#This Row],[תקופה קודמת]])-1),IF(AND(OperatingExpenses[[#This Row],[תקופה נוכחית]]&lt;OperatingExpenses[[#This Row],[תקופה קודמת]],OperatingExpenses[[#This Row],[תקופה קודמת]]&lt;0),-((OperatingExpenses[[#This Row],[תקופה נוכחית]]/OperatingExpenses[[#This Row],[תקופה קודמת]])-1),(OperatingExpenses[[#This Row],[תקופה נוכחית]]/OperatingExpenses[[#This Row],[תקופה קודמת]])-1))),"-")</f>
        <v>0</v>
      </c>
      <c r="I7" s="10">
        <f>IFERROR(IF(OperatingExpenses[[#This Row],[תקציב]]=OperatingExpenses[[#This Row],[תקופה נוכחית]],0,IF(OperatingExpenses[[#This Row],[תקופה נוכחית]]&gt;OperatingExpenses[[#This Row],[תקציב]],ABS((OperatingExpenses[[#This Row],[תקופה נוכחית]]/OperatingExpenses[[#This Row],[תקציב]])-1),IF(AND(OperatingExpenses[[#This Row],[תקופה נוכחית]]&lt;OperatingExpenses[[#This Row],[תקציב]],OperatingExpenses[[#This Row],[תקציב]]&lt;0),-((OperatingExpenses[[#This Row],[תקופה נוכחית]]/OperatingExpenses[[#This Row],[תקציב]])-1),(OperatingExpenses[[#This Row],[תקופה נוכחית]]/OperatingExpenses[[#This Row],[תקציב]])-1))),"-")</f>
        <v>0</v>
      </c>
    </row>
    <row r="8" spans="1:9" ht="30" customHeight="1" x14ac:dyDescent="0.2">
      <c r="A8" s="1"/>
      <c r="B8" t="s">
        <v>47</v>
      </c>
      <c r="C8" t="s">
        <v>53</v>
      </c>
      <c r="D8" s="9"/>
      <c r="E8" s="9"/>
      <c r="F8" s="9"/>
      <c r="G8" s="10" t="str">
        <f>IFERROR(IF(Sales_Revenue=0,"-",OperatingExpenses[תקופה נוכחית]/Sales_Revenue),"-")</f>
        <v>-</v>
      </c>
      <c r="H8" s="10">
        <f>IFERROR(IF(OperatingExpenses[[#This Row],[תקופה קודמת]]=OperatingExpenses[[#This Row],[תקופה נוכחית]],0,IF(OperatingExpenses[[#This Row],[תקופה נוכחית]]&gt;OperatingExpenses[[#This Row],[תקופה קודמת]],ABS((OperatingExpenses[[#This Row],[תקופה נוכחית]]/OperatingExpenses[[#This Row],[תקופה קודמת]])-1),IF(AND(OperatingExpenses[[#This Row],[תקופה נוכחית]]&lt;OperatingExpenses[[#This Row],[תקופה קודמת]],OperatingExpenses[[#This Row],[תקופה קודמת]]&lt;0),-((OperatingExpenses[[#This Row],[תקופה נוכחית]]/OperatingExpenses[[#This Row],[תקופה קודמת]])-1),(OperatingExpenses[[#This Row],[תקופה נוכחית]]/OperatingExpenses[[#This Row],[תקופה קודמת]])-1))),"-")</f>
        <v>0</v>
      </c>
      <c r="I8" s="10">
        <f>IFERROR(IF(OperatingExpenses[[#This Row],[תקציב]]=OperatingExpenses[[#This Row],[תקופה נוכחית]],0,IF(OperatingExpenses[[#This Row],[תקופה נוכחית]]&gt;OperatingExpenses[[#This Row],[תקציב]],ABS((OperatingExpenses[[#This Row],[תקופה נוכחית]]/OperatingExpenses[[#This Row],[תקציב]])-1),IF(AND(OperatingExpenses[[#This Row],[תקופה נוכחית]]&lt;OperatingExpenses[[#This Row],[תקציב]],OperatingExpenses[[#This Row],[תקציב]]&lt;0),-((OperatingExpenses[[#This Row],[תקופה נוכחית]]/OperatingExpenses[[#This Row],[תקציב]])-1),(OperatingExpenses[[#This Row],[תקופה נוכחית]]/OperatingExpenses[[#This Row],[תקציב]])-1))),"-")</f>
        <v>0</v>
      </c>
    </row>
    <row r="9" spans="1:9" ht="30" customHeight="1" x14ac:dyDescent="0.2">
      <c r="A9" s="1"/>
      <c r="B9" t="s">
        <v>48</v>
      </c>
      <c r="C9" t="s">
        <v>54</v>
      </c>
      <c r="D9" s="9"/>
      <c r="E9" s="9"/>
      <c r="F9" s="9"/>
      <c r="G9" s="10" t="str">
        <f>IFERROR(IF(Sales_Revenue=0,"-",OperatingExpenses[תקופה נוכחית]/Sales_Revenue),"-")</f>
        <v>-</v>
      </c>
      <c r="H9" s="10">
        <f>IFERROR(IF(OperatingExpenses[[#This Row],[תקופה קודמת]]=OperatingExpenses[[#This Row],[תקופה נוכחית]],0,IF(OperatingExpenses[[#This Row],[תקופה נוכחית]]&gt;OperatingExpenses[[#This Row],[תקופה קודמת]],ABS((OperatingExpenses[[#This Row],[תקופה נוכחית]]/OperatingExpenses[[#This Row],[תקופה קודמת]])-1),IF(AND(OperatingExpenses[[#This Row],[תקופה נוכחית]]&lt;OperatingExpenses[[#This Row],[תקופה קודמת]],OperatingExpenses[[#This Row],[תקופה קודמת]]&lt;0),-((OperatingExpenses[[#This Row],[תקופה נוכחית]]/OperatingExpenses[[#This Row],[תקופה קודמת]])-1),(OperatingExpenses[[#This Row],[תקופה נוכחית]]/OperatingExpenses[[#This Row],[תקופה קודמת]])-1))),"-")</f>
        <v>0</v>
      </c>
      <c r="I9" s="10">
        <f>IFERROR(IF(OperatingExpenses[[#This Row],[תקציב]]=OperatingExpenses[[#This Row],[תקופה נוכחית]],0,IF(OperatingExpenses[[#This Row],[תקופה נוכחית]]&gt;OperatingExpenses[[#This Row],[תקציב]],ABS((OperatingExpenses[[#This Row],[תקופה נוכחית]]/OperatingExpenses[[#This Row],[תקציב]])-1),IF(AND(OperatingExpenses[[#This Row],[תקופה נוכחית]]&lt;OperatingExpenses[[#This Row],[תקציב]],OperatingExpenses[[#This Row],[תקציב]]&lt;0),-((OperatingExpenses[[#This Row],[תקופה נוכחית]]/OperatingExpenses[[#This Row],[תקציב]])-1),(OperatingExpenses[[#This Row],[תקופה נוכחית]]/OperatingExpenses[[#This Row],[תקציב]])-1))),"-")</f>
        <v>0</v>
      </c>
    </row>
    <row r="10" spans="1:9" ht="30" customHeight="1" x14ac:dyDescent="0.2">
      <c r="A10" s="1"/>
      <c r="B10" t="s">
        <v>48</v>
      </c>
      <c r="C10" t="s">
        <v>55</v>
      </c>
      <c r="D10" s="9"/>
      <c r="E10" s="9"/>
      <c r="F10" s="9"/>
      <c r="G10" s="10" t="str">
        <f>IFERROR(IF(Sales_Revenue=0,"-",OperatingExpenses[תקופה נוכחית]/Sales_Revenue),"-")</f>
        <v>-</v>
      </c>
      <c r="H10" s="10">
        <f>IFERROR(IF(OperatingExpenses[[#This Row],[תקופה קודמת]]=OperatingExpenses[[#This Row],[תקופה נוכחית]],0,IF(OperatingExpenses[[#This Row],[תקופה נוכחית]]&gt;OperatingExpenses[[#This Row],[תקופה קודמת]],ABS((OperatingExpenses[[#This Row],[תקופה נוכחית]]/OperatingExpenses[[#This Row],[תקופה קודמת]])-1),IF(AND(OperatingExpenses[[#This Row],[תקופה נוכחית]]&lt;OperatingExpenses[[#This Row],[תקופה קודמת]],OperatingExpenses[[#This Row],[תקופה קודמת]]&lt;0),-((OperatingExpenses[[#This Row],[תקופה נוכחית]]/OperatingExpenses[[#This Row],[תקופה קודמת]])-1),(OperatingExpenses[[#This Row],[תקופה נוכחית]]/OperatingExpenses[[#This Row],[תקופה קודמת]])-1))),"-")</f>
        <v>0</v>
      </c>
      <c r="I10" s="10">
        <f>IFERROR(IF(OperatingExpenses[[#This Row],[תקציב]]=OperatingExpenses[[#This Row],[תקופה נוכחית]],0,IF(OperatingExpenses[[#This Row],[תקופה נוכחית]]&gt;OperatingExpenses[[#This Row],[תקציב]],ABS((OperatingExpenses[[#This Row],[תקופה נוכחית]]/OperatingExpenses[[#This Row],[תקציב]])-1),IF(AND(OperatingExpenses[[#This Row],[תקופה נוכחית]]&lt;OperatingExpenses[[#This Row],[תקציב]],OperatingExpenses[[#This Row],[תקציב]]&lt;0),-((OperatingExpenses[[#This Row],[תקופה נוכחית]]/OperatingExpenses[[#This Row],[תקציב]])-1),(OperatingExpenses[[#This Row],[תקופה נוכחית]]/OperatingExpenses[[#This Row],[תקציב]])-1))),"-")</f>
        <v>0</v>
      </c>
    </row>
    <row r="11" spans="1:9" ht="30" customHeight="1" x14ac:dyDescent="0.2">
      <c r="A11" s="1"/>
      <c r="B11" t="s">
        <v>48</v>
      </c>
      <c r="C11" t="s">
        <v>53</v>
      </c>
      <c r="D11" s="9"/>
      <c r="E11" s="9"/>
      <c r="F11" s="9"/>
      <c r="G11" s="10" t="str">
        <f>IFERROR(IF(Sales_Revenue=0,"-",OperatingExpenses[תקופה נוכחית]/Sales_Revenue),"-")</f>
        <v>-</v>
      </c>
      <c r="H11" s="10">
        <f>IFERROR(IF(OperatingExpenses[[#This Row],[תקופה קודמת]]=OperatingExpenses[[#This Row],[תקופה נוכחית]],0,IF(OperatingExpenses[[#This Row],[תקופה נוכחית]]&gt;OperatingExpenses[[#This Row],[תקופה קודמת]],ABS((OperatingExpenses[[#This Row],[תקופה נוכחית]]/OperatingExpenses[[#This Row],[תקופה קודמת]])-1),IF(AND(OperatingExpenses[[#This Row],[תקופה נוכחית]]&lt;OperatingExpenses[[#This Row],[תקופה קודמת]],OperatingExpenses[[#This Row],[תקופה קודמת]]&lt;0),-((OperatingExpenses[[#This Row],[תקופה נוכחית]]/OperatingExpenses[[#This Row],[תקופה קודמת]])-1),(OperatingExpenses[[#This Row],[תקופה נוכחית]]/OperatingExpenses[[#This Row],[תקופה קודמת]])-1))),"-")</f>
        <v>0</v>
      </c>
      <c r="I11" s="10">
        <f>IFERROR(IF(OperatingExpenses[[#This Row],[תקציב]]=OperatingExpenses[[#This Row],[תקופה נוכחית]],0,IF(OperatingExpenses[[#This Row],[תקופה נוכחית]]&gt;OperatingExpenses[[#This Row],[תקציב]],ABS((OperatingExpenses[[#This Row],[תקופה נוכחית]]/OperatingExpenses[[#This Row],[תקציב]])-1),IF(AND(OperatingExpenses[[#This Row],[תקופה נוכחית]]&lt;OperatingExpenses[[#This Row],[תקציב]],OperatingExpenses[[#This Row],[תקציב]]&lt;0),-((OperatingExpenses[[#This Row],[תקופה נוכחית]]/OperatingExpenses[[#This Row],[תקציב]])-1),(OperatingExpenses[[#This Row],[תקופה נוכחית]]/OperatingExpenses[[#This Row],[תקציב]])-1))),"-")</f>
        <v>0</v>
      </c>
    </row>
    <row r="12" spans="1:9" ht="30" customHeight="1" x14ac:dyDescent="0.2">
      <c r="A12" s="1"/>
      <c r="B12" t="s">
        <v>48</v>
      </c>
      <c r="C12" t="s">
        <v>53</v>
      </c>
      <c r="D12" s="9"/>
      <c r="E12" s="9"/>
      <c r="F12" s="9"/>
      <c r="G12" s="10" t="str">
        <f>IFERROR(IF(Sales_Revenue=0,"-",OperatingExpenses[תקופה נוכחית]/Sales_Revenue),"-")</f>
        <v>-</v>
      </c>
      <c r="H12" s="10">
        <f>IFERROR(IF(OperatingExpenses[[#This Row],[תקופה קודמת]]=OperatingExpenses[[#This Row],[תקופה נוכחית]],0,IF(OperatingExpenses[[#This Row],[תקופה נוכחית]]&gt;OperatingExpenses[[#This Row],[תקופה קודמת]],ABS((OperatingExpenses[[#This Row],[תקופה נוכחית]]/OperatingExpenses[[#This Row],[תקופה קודמת]])-1),IF(AND(OperatingExpenses[[#This Row],[תקופה נוכחית]]&lt;OperatingExpenses[[#This Row],[תקופה קודמת]],OperatingExpenses[[#This Row],[תקופה קודמת]]&lt;0),-((OperatingExpenses[[#This Row],[תקופה נוכחית]]/OperatingExpenses[[#This Row],[תקופה קודמת]])-1),(OperatingExpenses[[#This Row],[תקופה נוכחית]]/OperatingExpenses[[#This Row],[תקופה קודמת]])-1))),"-")</f>
        <v>0</v>
      </c>
      <c r="I12" s="10">
        <f>IFERROR(IF(OperatingExpenses[[#This Row],[תקציב]]=OperatingExpenses[[#This Row],[תקופה נוכחית]],0,IF(OperatingExpenses[[#This Row],[תקופה נוכחית]]&gt;OperatingExpenses[[#This Row],[תקציב]],ABS((OperatingExpenses[[#This Row],[תקופה נוכחית]]/OperatingExpenses[[#This Row],[תקציב]])-1),IF(AND(OperatingExpenses[[#This Row],[תקופה נוכחית]]&lt;OperatingExpenses[[#This Row],[תקציב]],OperatingExpenses[[#This Row],[תקציב]]&lt;0),-((OperatingExpenses[[#This Row],[תקופה נוכחית]]/OperatingExpenses[[#This Row],[תקציב]])-1),(OperatingExpenses[[#This Row],[תקופה נוכחית]]/OperatingExpenses[[#This Row],[תקציב]])-1))),"-")</f>
        <v>0</v>
      </c>
    </row>
    <row r="13" spans="1:9" ht="30" customHeight="1" x14ac:dyDescent="0.2">
      <c r="A13" s="1"/>
      <c r="B13" t="s">
        <v>49</v>
      </c>
      <c r="C13" t="s">
        <v>56</v>
      </c>
      <c r="D13" s="9"/>
      <c r="E13" s="9"/>
      <c r="F13" s="9"/>
      <c r="G13" s="10" t="str">
        <f>IFERROR(IF(Sales_Revenue=0,"-",OperatingExpenses[תקופה נוכחית]/Sales_Revenue),"-")</f>
        <v>-</v>
      </c>
      <c r="H13" s="10">
        <f>IFERROR(IF(OperatingExpenses[[#This Row],[תקופה קודמת]]=OperatingExpenses[[#This Row],[תקופה נוכחית]],0,IF(OperatingExpenses[[#This Row],[תקופה נוכחית]]&gt;OperatingExpenses[[#This Row],[תקופה קודמת]],ABS((OperatingExpenses[[#This Row],[תקופה נוכחית]]/OperatingExpenses[[#This Row],[תקופה קודמת]])-1),IF(AND(OperatingExpenses[[#This Row],[תקופה נוכחית]]&lt;OperatingExpenses[[#This Row],[תקופה קודמת]],OperatingExpenses[[#This Row],[תקופה קודמת]]&lt;0),-((OperatingExpenses[[#This Row],[תקופה נוכחית]]/OperatingExpenses[[#This Row],[תקופה קודמת]])-1),(OperatingExpenses[[#This Row],[תקופה נוכחית]]/OperatingExpenses[[#This Row],[תקופה קודמת]])-1))),"-")</f>
        <v>0</v>
      </c>
      <c r="I13" s="10">
        <f>IFERROR(IF(OperatingExpenses[[#This Row],[תקציב]]=OperatingExpenses[[#This Row],[תקופה נוכחית]],0,IF(OperatingExpenses[[#This Row],[תקופה נוכחית]]&gt;OperatingExpenses[[#This Row],[תקציב]],ABS((OperatingExpenses[[#This Row],[תקופה נוכחית]]/OperatingExpenses[[#This Row],[תקציב]])-1),IF(AND(OperatingExpenses[[#This Row],[תקופה נוכחית]]&lt;OperatingExpenses[[#This Row],[תקציב]],OperatingExpenses[[#This Row],[תקציב]]&lt;0),-((OperatingExpenses[[#This Row],[תקופה נוכחית]]/OperatingExpenses[[#This Row],[תקציב]])-1),(OperatingExpenses[[#This Row],[תקופה נוכחית]]/OperatingExpenses[[#This Row],[תקציב]])-1))),"-")</f>
        <v>0</v>
      </c>
    </row>
    <row r="14" spans="1:9" ht="30" customHeight="1" x14ac:dyDescent="0.2">
      <c r="A14" s="1"/>
      <c r="B14" t="s">
        <v>49</v>
      </c>
      <c r="C14" t="s">
        <v>57</v>
      </c>
      <c r="D14" s="9"/>
      <c r="E14" s="9"/>
      <c r="F14" s="9"/>
      <c r="G14" s="10" t="str">
        <f>IFERROR(IF(Sales_Revenue=0,"-",OperatingExpenses[תקופה נוכחית]/Sales_Revenue),"-")</f>
        <v>-</v>
      </c>
      <c r="H14" s="10">
        <f>IFERROR(IF(OperatingExpenses[[#This Row],[תקופה קודמת]]=OperatingExpenses[[#This Row],[תקופה נוכחית]],0,IF(OperatingExpenses[[#This Row],[תקופה נוכחית]]&gt;OperatingExpenses[[#This Row],[תקופה קודמת]],ABS((OperatingExpenses[[#This Row],[תקופה נוכחית]]/OperatingExpenses[[#This Row],[תקופה קודמת]])-1),IF(AND(OperatingExpenses[[#This Row],[תקופה נוכחית]]&lt;OperatingExpenses[[#This Row],[תקופה קודמת]],OperatingExpenses[[#This Row],[תקופה קודמת]]&lt;0),-((OperatingExpenses[[#This Row],[תקופה נוכחית]]/OperatingExpenses[[#This Row],[תקופה קודמת]])-1),(OperatingExpenses[[#This Row],[תקופה נוכחית]]/OperatingExpenses[[#This Row],[תקופה קודמת]])-1))),"-")</f>
        <v>0</v>
      </c>
      <c r="I14" s="10">
        <f>IFERROR(IF(OperatingExpenses[[#This Row],[תקציב]]=OperatingExpenses[[#This Row],[תקופה נוכחית]],0,IF(OperatingExpenses[[#This Row],[תקופה נוכחית]]&gt;OperatingExpenses[[#This Row],[תקציב]],ABS((OperatingExpenses[[#This Row],[תקופה נוכחית]]/OperatingExpenses[[#This Row],[תקציב]])-1),IF(AND(OperatingExpenses[[#This Row],[תקופה נוכחית]]&lt;OperatingExpenses[[#This Row],[תקציב]],OperatingExpenses[[#This Row],[תקציב]]&lt;0),-((OperatingExpenses[[#This Row],[תקופה נוכחית]]/OperatingExpenses[[#This Row],[תקציב]])-1),(OperatingExpenses[[#This Row],[תקופה נוכחית]]/OperatingExpenses[[#This Row],[תקציב]])-1))),"-")</f>
        <v>0</v>
      </c>
    </row>
    <row r="15" spans="1:9" ht="30" customHeight="1" x14ac:dyDescent="0.2">
      <c r="A15" s="1"/>
      <c r="B15" t="s">
        <v>49</v>
      </c>
      <c r="C15" t="s">
        <v>58</v>
      </c>
      <c r="D15" s="9"/>
      <c r="E15" s="9"/>
      <c r="F15" s="9"/>
      <c r="G15" s="10" t="str">
        <f>IFERROR(IF(Sales_Revenue=0,"-",OperatingExpenses[תקופה נוכחית]/Sales_Revenue),"-")</f>
        <v>-</v>
      </c>
      <c r="H15" s="10">
        <f>IFERROR(IF(OperatingExpenses[[#This Row],[תקופה קודמת]]=OperatingExpenses[[#This Row],[תקופה נוכחית]],0,IF(OperatingExpenses[[#This Row],[תקופה נוכחית]]&gt;OperatingExpenses[[#This Row],[תקופה קודמת]],ABS((OperatingExpenses[[#This Row],[תקופה נוכחית]]/OperatingExpenses[[#This Row],[תקופה קודמת]])-1),IF(AND(OperatingExpenses[[#This Row],[תקופה נוכחית]]&lt;OperatingExpenses[[#This Row],[תקופה קודמת]],OperatingExpenses[[#This Row],[תקופה קודמת]]&lt;0),-((OperatingExpenses[[#This Row],[תקופה נוכחית]]/OperatingExpenses[[#This Row],[תקופה קודמת]])-1),(OperatingExpenses[[#This Row],[תקופה נוכחית]]/OperatingExpenses[[#This Row],[תקופה קודמת]])-1))),"-")</f>
        <v>0</v>
      </c>
      <c r="I15" s="10">
        <f>IFERROR(IF(OperatingExpenses[[#This Row],[תקציב]]=OperatingExpenses[[#This Row],[תקופה נוכחית]],0,IF(OperatingExpenses[[#This Row],[תקופה נוכחית]]&gt;OperatingExpenses[[#This Row],[תקציב]],ABS((OperatingExpenses[[#This Row],[תקופה נוכחית]]/OperatingExpenses[[#This Row],[תקציב]])-1),IF(AND(OperatingExpenses[[#This Row],[תקופה נוכחית]]&lt;OperatingExpenses[[#This Row],[תקציב]],OperatingExpenses[[#This Row],[תקציב]]&lt;0),-((OperatingExpenses[[#This Row],[תקופה נוכחית]]/OperatingExpenses[[#This Row],[תקציב]])-1),(OperatingExpenses[[#This Row],[תקופה נוכחית]]/OperatingExpenses[[#This Row],[תקציב]])-1))),"-")</f>
        <v>0</v>
      </c>
    </row>
    <row r="16" spans="1:9" ht="30" customHeight="1" x14ac:dyDescent="0.2">
      <c r="A16" s="1"/>
      <c r="B16" t="s">
        <v>49</v>
      </c>
      <c r="C16" t="s">
        <v>59</v>
      </c>
      <c r="D16" s="9"/>
      <c r="E16" s="9"/>
      <c r="F16" s="9"/>
      <c r="G16" s="10" t="str">
        <f>IFERROR(IF(Sales_Revenue=0,"-",OperatingExpenses[תקופה נוכחית]/Sales_Revenue),"-")</f>
        <v>-</v>
      </c>
      <c r="H16" s="10">
        <f>IFERROR(IF(OperatingExpenses[[#This Row],[תקופה קודמת]]=OperatingExpenses[[#This Row],[תקופה נוכחית]],0,IF(OperatingExpenses[[#This Row],[תקופה נוכחית]]&gt;OperatingExpenses[[#This Row],[תקופה קודמת]],ABS((OperatingExpenses[[#This Row],[תקופה נוכחית]]/OperatingExpenses[[#This Row],[תקופה קודמת]])-1),IF(AND(OperatingExpenses[[#This Row],[תקופה נוכחית]]&lt;OperatingExpenses[[#This Row],[תקופה קודמת]],OperatingExpenses[[#This Row],[תקופה קודמת]]&lt;0),-((OperatingExpenses[[#This Row],[תקופה נוכחית]]/OperatingExpenses[[#This Row],[תקופה קודמת]])-1),(OperatingExpenses[[#This Row],[תקופה נוכחית]]/OperatingExpenses[[#This Row],[תקופה קודמת]])-1))),"-")</f>
        <v>0</v>
      </c>
      <c r="I16" s="10">
        <f>IFERROR(IF(OperatingExpenses[[#This Row],[תקציב]]=OperatingExpenses[[#This Row],[תקופה נוכחית]],0,IF(OperatingExpenses[[#This Row],[תקופה נוכחית]]&gt;OperatingExpenses[[#This Row],[תקציב]],ABS((OperatingExpenses[[#This Row],[תקופה נוכחית]]/OperatingExpenses[[#This Row],[תקציב]])-1),IF(AND(OperatingExpenses[[#This Row],[תקופה נוכחית]]&lt;OperatingExpenses[[#This Row],[תקציב]],OperatingExpenses[[#This Row],[תקציב]]&lt;0),-((OperatingExpenses[[#This Row],[תקופה נוכחית]]/OperatingExpenses[[#This Row],[תקציב]])-1),(OperatingExpenses[[#This Row],[תקופה נוכחית]]/OperatingExpenses[[#This Row],[תקציב]])-1))),"-")</f>
        <v>0</v>
      </c>
    </row>
    <row r="17" spans="1:9" ht="30" customHeight="1" x14ac:dyDescent="0.2">
      <c r="A17" s="1"/>
      <c r="B17" t="s">
        <v>49</v>
      </c>
      <c r="C17" t="s">
        <v>60</v>
      </c>
      <c r="D17" s="9"/>
      <c r="E17" s="9"/>
      <c r="F17" s="9"/>
      <c r="G17" s="10" t="str">
        <f>IFERROR(IF(Sales_Revenue=0,"-",OperatingExpenses[תקופה נוכחית]/Sales_Revenue),"-")</f>
        <v>-</v>
      </c>
      <c r="H17" s="10">
        <f>IFERROR(IF(OperatingExpenses[[#This Row],[תקופה קודמת]]=OperatingExpenses[[#This Row],[תקופה נוכחית]],0,IF(OperatingExpenses[[#This Row],[תקופה נוכחית]]&gt;OperatingExpenses[[#This Row],[תקופה קודמת]],ABS((OperatingExpenses[[#This Row],[תקופה נוכחית]]/OperatingExpenses[[#This Row],[תקופה קודמת]])-1),IF(AND(OperatingExpenses[[#This Row],[תקופה נוכחית]]&lt;OperatingExpenses[[#This Row],[תקופה קודמת]],OperatingExpenses[[#This Row],[תקופה קודמת]]&lt;0),-((OperatingExpenses[[#This Row],[תקופה נוכחית]]/OperatingExpenses[[#This Row],[תקופה קודמת]])-1),(OperatingExpenses[[#This Row],[תקופה נוכחית]]/OperatingExpenses[[#This Row],[תקופה קודמת]])-1))),"-")</f>
        <v>0</v>
      </c>
      <c r="I17" s="10">
        <f>IFERROR(IF(OperatingExpenses[[#This Row],[תקציב]]=OperatingExpenses[[#This Row],[תקופה נוכחית]],0,IF(OperatingExpenses[[#This Row],[תקופה נוכחית]]&gt;OperatingExpenses[[#This Row],[תקציב]],ABS((OperatingExpenses[[#This Row],[תקופה נוכחית]]/OperatingExpenses[[#This Row],[תקציב]])-1),IF(AND(OperatingExpenses[[#This Row],[תקופה נוכחית]]&lt;OperatingExpenses[[#This Row],[תקציב]],OperatingExpenses[[#This Row],[תקציב]]&lt;0),-((OperatingExpenses[[#This Row],[תקופה נוכחית]]/OperatingExpenses[[#This Row],[תקציב]])-1),(OperatingExpenses[[#This Row],[תקופה נוכחית]]/OperatingExpenses[[#This Row],[תקציב]])-1))),"-")</f>
        <v>0</v>
      </c>
    </row>
    <row r="18" spans="1:9" ht="30" customHeight="1" x14ac:dyDescent="0.2">
      <c r="A18" s="1"/>
      <c r="B18" t="s">
        <v>49</v>
      </c>
      <c r="C18" t="s">
        <v>61</v>
      </c>
      <c r="D18" s="9"/>
      <c r="E18" s="9"/>
      <c r="F18" s="9"/>
      <c r="G18" s="10" t="str">
        <f>IFERROR(IF(Sales_Revenue=0,"-",OperatingExpenses[תקופה נוכחית]/Sales_Revenue),"-")</f>
        <v>-</v>
      </c>
      <c r="H18" s="10">
        <f>IFERROR(IF(OperatingExpenses[[#This Row],[תקופה קודמת]]=OperatingExpenses[[#This Row],[תקופה נוכחית]],0,IF(OperatingExpenses[[#This Row],[תקופה נוכחית]]&gt;OperatingExpenses[[#This Row],[תקופה קודמת]],ABS((OperatingExpenses[[#This Row],[תקופה נוכחית]]/OperatingExpenses[[#This Row],[תקופה קודמת]])-1),IF(AND(OperatingExpenses[[#This Row],[תקופה נוכחית]]&lt;OperatingExpenses[[#This Row],[תקופה קודמת]],OperatingExpenses[[#This Row],[תקופה קודמת]]&lt;0),-((OperatingExpenses[[#This Row],[תקופה נוכחית]]/OperatingExpenses[[#This Row],[תקופה קודמת]])-1),(OperatingExpenses[[#This Row],[תקופה נוכחית]]/OperatingExpenses[[#This Row],[תקופה קודמת]])-1))),"-")</f>
        <v>0</v>
      </c>
      <c r="I18" s="10">
        <f>IFERROR(IF(OperatingExpenses[[#This Row],[תקציב]]=OperatingExpenses[[#This Row],[תקופה נוכחית]],0,IF(OperatingExpenses[[#This Row],[תקופה נוכחית]]&gt;OperatingExpenses[[#This Row],[תקציב]],ABS((OperatingExpenses[[#This Row],[תקופה נוכחית]]/OperatingExpenses[[#This Row],[תקציב]])-1),IF(AND(OperatingExpenses[[#This Row],[תקופה נוכחית]]&lt;OperatingExpenses[[#This Row],[תקציב]],OperatingExpenses[[#This Row],[תקציב]]&lt;0),-((OperatingExpenses[[#This Row],[תקופה נוכחית]]/OperatingExpenses[[#This Row],[תקציב]])-1),(OperatingExpenses[[#This Row],[תקופה נוכחית]]/OperatingExpenses[[#This Row],[תקציב]])-1))),"-")</f>
        <v>0</v>
      </c>
    </row>
    <row r="19" spans="1:9" ht="30" customHeight="1" x14ac:dyDescent="0.2">
      <c r="A19" s="1"/>
      <c r="B19" t="s">
        <v>49</v>
      </c>
      <c r="C19" t="s">
        <v>62</v>
      </c>
      <c r="D19" s="9"/>
      <c r="E19" s="9"/>
      <c r="F19" s="9"/>
      <c r="G19" s="10" t="str">
        <f>IFERROR(IF(Sales_Revenue=0,"-",OperatingExpenses[תקופה נוכחית]/Sales_Revenue),"-")</f>
        <v>-</v>
      </c>
      <c r="H19" s="10">
        <f>IFERROR(IF(OperatingExpenses[[#This Row],[תקופה קודמת]]=OperatingExpenses[[#This Row],[תקופה נוכחית]],0,IF(OperatingExpenses[[#This Row],[תקופה נוכחית]]&gt;OperatingExpenses[[#This Row],[תקופה קודמת]],ABS((OperatingExpenses[[#This Row],[תקופה נוכחית]]/OperatingExpenses[[#This Row],[תקופה קודמת]])-1),IF(AND(OperatingExpenses[[#This Row],[תקופה נוכחית]]&lt;OperatingExpenses[[#This Row],[תקופה קודמת]],OperatingExpenses[[#This Row],[תקופה קודמת]]&lt;0),-((OperatingExpenses[[#This Row],[תקופה נוכחית]]/OperatingExpenses[[#This Row],[תקופה קודמת]])-1),(OperatingExpenses[[#This Row],[תקופה נוכחית]]/OperatingExpenses[[#This Row],[תקופה קודמת]])-1))),"-")</f>
        <v>0</v>
      </c>
      <c r="I19" s="10">
        <f>IFERROR(IF(OperatingExpenses[[#This Row],[תקציב]]=OperatingExpenses[[#This Row],[תקופה נוכחית]],0,IF(OperatingExpenses[[#This Row],[תקופה נוכחית]]&gt;OperatingExpenses[[#This Row],[תקציב]],ABS((OperatingExpenses[[#This Row],[תקופה נוכחית]]/OperatingExpenses[[#This Row],[תקציב]])-1),IF(AND(OperatingExpenses[[#This Row],[תקופה נוכחית]]&lt;OperatingExpenses[[#This Row],[תקציב]],OperatingExpenses[[#This Row],[תקציב]]&lt;0),-((OperatingExpenses[[#This Row],[תקופה נוכחית]]/OperatingExpenses[[#This Row],[תקציב]])-1),(OperatingExpenses[[#This Row],[תקופה נוכחית]]/OperatingExpenses[[#This Row],[תקציב]])-1))),"-")</f>
        <v>0</v>
      </c>
    </row>
    <row r="20" spans="1:9" ht="30" customHeight="1" x14ac:dyDescent="0.2">
      <c r="A20" s="1"/>
      <c r="B20" t="s">
        <v>49</v>
      </c>
      <c r="C20" t="s">
        <v>63</v>
      </c>
      <c r="D20" s="9"/>
      <c r="E20" s="9"/>
      <c r="F20" s="9"/>
      <c r="G20" s="10" t="str">
        <f>IFERROR(IF(Sales_Revenue=0,"-",OperatingExpenses[תקופה נוכחית]/Sales_Revenue),"-")</f>
        <v>-</v>
      </c>
      <c r="H20" s="10">
        <f>IFERROR(IF(OperatingExpenses[[#This Row],[תקופה קודמת]]=OperatingExpenses[[#This Row],[תקופה נוכחית]],0,IF(OperatingExpenses[[#This Row],[תקופה נוכחית]]&gt;OperatingExpenses[[#This Row],[תקופה קודמת]],ABS((OperatingExpenses[[#This Row],[תקופה נוכחית]]/OperatingExpenses[[#This Row],[תקופה קודמת]])-1),IF(AND(OperatingExpenses[[#This Row],[תקופה נוכחית]]&lt;OperatingExpenses[[#This Row],[תקופה קודמת]],OperatingExpenses[[#This Row],[תקופה קודמת]]&lt;0),-((OperatingExpenses[[#This Row],[תקופה נוכחית]]/OperatingExpenses[[#This Row],[תקופה קודמת]])-1),(OperatingExpenses[[#This Row],[תקופה נוכחית]]/OperatingExpenses[[#This Row],[תקופה קודמת]])-1))),"-")</f>
        <v>0</v>
      </c>
      <c r="I20" s="10">
        <f>IFERROR(IF(OperatingExpenses[[#This Row],[תקציב]]=OperatingExpenses[[#This Row],[תקופה נוכחית]],0,IF(OperatingExpenses[[#This Row],[תקופה נוכחית]]&gt;OperatingExpenses[[#This Row],[תקציב]],ABS((OperatingExpenses[[#This Row],[תקופה נוכחית]]/OperatingExpenses[[#This Row],[תקציב]])-1),IF(AND(OperatingExpenses[[#This Row],[תקופה נוכחית]]&lt;OperatingExpenses[[#This Row],[תקציב]],OperatingExpenses[[#This Row],[תקציב]]&lt;0),-((OperatingExpenses[[#This Row],[תקופה נוכחית]]/OperatingExpenses[[#This Row],[תקציב]])-1),(OperatingExpenses[[#This Row],[תקופה נוכחית]]/OperatingExpenses[[#This Row],[תקציב]])-1))),"-")</f>
        <v>0</v>
      </c>
    </row>
    <row r="21" spans="1:9" ht="30" customHeight="1" x14ac:dyDescent="0.2">
      <c r="A21" s="1"/>
      <c r="B21" t="s">
        <v>49</v>
      </c>
      <c r="C21" t="s">
        <v>64</v>
      </c>
      <c r="D21" s="9"/>
      <c r="E21" s="9"/>
      <c r="F21" s="9"/>
      <c r="G21" s="10" t="str">
        <f>IFERROR(IF(Sales_Revenue=0,"-",OperatingExpenses[תקופה נוכחית]/Sales_Revenue),"-")</f>
        <v>-</v>
      </c>
      <c r="H21" s="10">
        <f>IFERROR(IF(OperatingExpenses[[#This Row],[תקופה קודמת]]=OperatingExpenses[[#This Row],[תקופה נוכחית]],0,IF(OperatingExpenses[[#This Row],[תקופה נוכחית]]&gt;OperatingExpenses[[#This Row],[תקופה קודמת]],ABS((OperatingExpenses[[#This Row],[תקופה נוכחית]]/OperatingExpenses[[#This Row],[תקופה קודמת]])-1),IF(AND(OperatingExpenses[[#This Row],[תקופה נוכחית]]&lt;OperatingExpenses[[#This Row],[תקופה קודמת]],OperatingExpenses[[#This Row],[תקופה קודמת]]&lt;0),-((OperatingExpenses[[#This Row],[תקופה נוכחית]]/OperatingExpenses[[#This Row],[תקופה קודמת]])-1),(OperatingExpenses[[#This Row],[תקופה נוכחית]]/OperatingExpenses[[#This Row],[תקופה קודמת]])-1))),"-")</f>
        <v>0</v>
      </c>
      <c r="I21" s="10">
        <f>IFERROR(IF(OperatingExpenses[[#This Row],[תקציב]]=OperatingExpenses[[#This Row],[תקופה נוכחית]],0,IF(OperatingExpenses[[#This Row],[תקופה נוכחית]]&gt;OperatingExpenses[[#This Row],[תקציב]],ABS((OperatingExpenses[[#This Row],[תקופה נוכחית]]/OperatingExpenses[[#This Row],[תקציב]])-1),IF(AND(OperatingExpenses[[#This Row],[תקופה נוכחית]]&lt;OperatingExpenses[[#This Row],[תקציב]],OperatingExpenses[[#This Row],[תקציב]]&lt;0),-((OperatingExpenses[[#This Row],[תקופה נוכחית]]/OperatingExpenses[[#This Row],[תקציב]])-1),(OperatingExpenses[[#This Row],[תקופה נוכחית]]/OperatingExpenses[[#This Row],[תקציב]])-1))),"-")</f>
        <v>0</v>
      </c>
    </row>
    <row r="22" spans="1:9" ht="30" customHeight="1" x14ac:dyDescent="0.2">
      <c r="A22" s="1"/>
      <c r="B22" t="s">
        <v>49</v>
      </c>
      <c r="C22" t="s">
        <v>65</v>
      </c>
      <c r="D22" s="9"/>
      <c r="E22" s="9"/>
      <c r="F22" s="9"/>
      <c r="G22" s="10" t="str">
        <f>IFERROR(IF(Sales_Revenue=0,"-",OperatingExpenses[תקופה נוכחית]/Sales_Revenue),"-")</f>
        <v>-</v>
      </c>
      <c r="H22" s="10">
        <f>IFERROR(IF(OperatingExpenses[[#This Row],[תקופה קודמת]]=OperatingExpenses[[#This Row],[תקופה נוכחית]],0,IF(OperatingExpenses[[#This Row],[תקופה נוכחית]]&gt;OperatingExpenses[[#This Row],[תקופה קודמת]],ABS((OperatingExpenses[[#This Row],[תקופה נוכחית]]/OperatingExpenses[[#This Row],[תקופה קודמת]])-1),IF(AND(OperatingExpenses[[#This Row],[תקופה נוכחית]]&lt;OperatingExpenses[[#This Row],[תקופה קודמת]],OperatingExpenses[[#This Row],[תקופה קודמת]]&lt;0),-((OperatingExpenses[[#This Row],[תקופה נוכחית]]/OperatingExpenses[[#This Row],[תקופה קודמת]])-1),(OperatingExpenses[[#This Row],[תקופה נוכחית]]/OperatingExpenses[[#This Row],[תקופה קודמת]])-1))),"-")</f>
        <v>0</v>
      </c>
      <c r="I22" s="10">
        <f>IFERROR(IF(OperatingExpenses[[#This Row],[תקציב]]=OperatingExpenses[[#This Row],[תקופה נוכחית]],0,IF(OperatingExpenses[[#This Row],[תקופה נוכחית]]&gt;OperatingExpenses[[#This Row],[תקציב]],ABS((OperatingExpenses[[#This Row],[תקופה נוכחית]]/OperatingExpenses[[#This Row],[תקציב]])-1),IF(AND(OperatingExpenses[[#This Row],[תקופה נוכחית]]&lt;OperatingExpenses[[#This Row],[תקציב]],OperatingExpenses[[#This Row],[תקציב]]&lt;0),-((OperatingExpenses[[#This Row],[תקופה נוכחית]]/OperatingExpenses[[#This Row],[תקציב]])-1),(OperatingExpenses[[#This Row],[תקופה נוכחית]]/OperatingExpenses[[#This Row],[תקציב]])-1))),"-")</f>
        <v>0</v>
      </c>
    </row>
    <row r="23" spans="1:9" ht="30" customHeight="1" x14ac:dyDescent="0.2">
      <c r="A23" s="1"/>
      <c r="B23" t="s">
        <v>49</v>
      </c>
      <c r="C23" t="s">
        <v>53</v>
      </c>
      <c r="D23" s="9"/>
      <c r="E23" s="9"/>
      <c r="F23" s="9"/>
      <c r="G23" s="10" t="str">
        <f>IFERROR(IF(Sales_Revenue=0,"-",OperatingExpenses[תקופה נוכחית]/Sales_Revenue),"-")</f>
        <v>-</v>
      </c>
      <c r="H23" s="10">
        <f>IFERROR(IF(OperatingExpenses[[#This Row],[תקופה קודמת]]=OperatingExpenses[[#This Row],[תקופה נוכחית]],0,IF(OperatingExpenses[[#This Row],[תקופה נוכחית]]&gt;OperatingExpenses[[#This Row],[תקופה קודמת]],ABS((OperatingExpenses[[#This Row],[תקופה נוכחית]]/OperatingExpenses[[#This Row],[תקופה קודמת]])-1),IF(AND(OperatingExpenses[[#This Row],[תקופה נוכחית]]&lt;OperatingExpenses[[#This Row],[תקופה קודמת]],OperatingExpenses[[#This Row],[תקופה קודמת]]&lt;0),-((OperatingExpenses[[#This Row],[תקופה נוכחית]]/OperatingExpenses[[#This Row],[תקופה קודמת]])-1),(OperatingExpenses[[#This Row],[תקופה נוכחית]]/OperatingExpenses[[#This Row],[תקופה קודמת]])-1))),"-")</f>
        <v>0</v>
      </c>
      <c r="I23" s="10">
        <f>IFERROR(IF(OperatingExpenses[[#This Row],[תקציב]]=OperatingExpenses[[#This Row],[תקופה נוכחית]],0,IF(OperatingExpenses[[#This Row],[תקופה נוכחית]]&gt;OperatingExpenses[[#This Row],[תקציב]],ABS((OperatingExpenses[[#This Row],[תקופה נוכחית]]/OperatingExpenses[[#This Row],[תקציב]])-1),IF(AND(OperatingExpenses[[#This Row],[תקופה נוכחית]]&lt;OperatingExpenses[[#This Row],[תקציב]],OperatingExpenses[[#This Row],[תקציב]]&lt;0),-((OperatingExpenses[[#This Row],[תקופה נוכחית]]/OperatingExpenses[[#This Row],[תקציב]])-1),(OperatingExpenses[[#This Row],[תקופה נוכחית]]/OperatingExpenses[[#This Row],[תקציב]])-1))),"-")</f>
        <v>0</v>
      </c>
    </row>
    <row r="24" spans="1:9" ht="30" customHeight="1" x14ac:dyDescent="0.2">
      <c r="A24" s="1"/>
      <c r="B24" t="s">
        <v>49</v>
      </c>
      <c r="C24" t="s">
        <v>53</v>
      </c>
      <c r="D24" s="9"/>
      <c r="E24" s="9"/>
      <c r="F24" s="9"/>
      <c r="G24" s="10" t="str">
        <f>IFERROR(IF(Sales_Revenue=0,"-",OperatingExpenses[תקופה נוכחית]/Sales_Revenue),"-")</f>
        <v>-</v>
      </c>
      <c r="H24" s="10">
        <f>IFERROR(IF(OperatingExpenses[[#This Row],[תקופה קודמת]]=OperatingExpenses[[#This Row],[תקופה נוכחית]],0,IF(OperatingExpenses[[#This Row],[תקופה נוכחית]]&gt;OperatingExpenses[[#This Row],[תקופה קודמת]],ABS((OperatingExpenses[[#This Row],[תקופה נוכחית]]/OperatingExpenses[[#This Row],[תקופה קודמת]])-1),IF(AND(OperatingExpenses[[#This Row],[תקופה נוכחית]]&lt;OperatingExpenses[[#This Row],[תקופה קודמת]],OperatingExpenses[[#This Row],[תקופה קודמת]]&lt;0),-((OperatingExpenses[[#This Row],[תקופה נוכחית]]/OperatingExpenses[[#This Row],[תקופה קודמת]])-1),(OperatingExpenses[[#This Row],[תקופה נוכחית]]/OperatingExpenses[[#This Row],[תקופה קודמת]])-1))),"-")</f>
        <v>0</v>
      </c>
      <c r="I24" s="10">
        <f>IFERROR(IF(OperatingExpenses[[#This Row],[תקציב]]=OperatingExpenses[[#This Row],[תקופה נוכחית]],0,IF(OperatingExpenses[[#This Row],[תקופה נוכחית]]&gt;OperatingExpenses[[#This Row],[תקציב]],ABS((OperatingExpenses[[#This Row],[תקופה נוכחית]]/OperatingExpenses[[#This Row],[תקציב]])-1),IF(AND(OperatingExpenses[[#This Row],[תקופה נוכחית]]&lt;OperatingExpenses[[#This Row],[תקציב]],OperatingExpenses[[#This Row],[תקציב]]&lt;0),-((OperatingExpenses[[#This Row],[תקופה נוכחית]]/OperatingExpenses[[#This Row],[תקציב]])-1),(OperatingExpenses[[#This Row],[תקופה נוכחית]]/OperatingExpenses[[#This Row],[תקציב]])-1))),"-")</f>
        <v>0</v>
      </c>
    </row>
    <row r="25" spans="1:9" ht="30" customHeight="1" x14ac:dyDescent="0.2">
      <c r="B25" s="19" t="s">
        <v>50</v>
      </c>
      <c r="C25" s="19"/>
      <c r="D25" s="23">
        <f>SUBTOTAL(109,OperatingExpenses[תקופה קודמת])</f>
        <v>0</v>
      </c>
      <c r="E25" s="23">
        <f>SUBTOTAL(109,OperatingExpenses[תקציב])</f>
        <v>0</v>
      </c>
      <c r="F25" s="23">
        <f>SUBTOTAL(109,OperatingExpenses[תקופה נוכחית])</f>
        <v>0</v>
      </c>
      <c r="G25" s="11">
        <f>SUBTOTAL(109,OperatingExpenses[תקופה נוכחית כאחוז מהמכירות])</f>
        <v>0</v>
      </c>
      <c r="H25" s="11">
        <f>SUBTOTAL(109,OperatingExpenses[אחוז שינוי מהתקופה הקודמת])</f>
        <v>0</v>
      </c>
      <c r="I25" s="11">
        <f>SUBTOTAL(109,OperatingExpenses[אחוז שינוי מהתקציב])</f>
        <v>0</v>
      </c>
    </row>
  </sheetData>
  <mergeCells count="1">
    <mergeCell ref="H1:I3"/>
  </mergeCells>
  <dataValidations count="16">
    <dataValidation allowBlank="1" showInputMessage="1" showErrorMessage="1" prompt="אחוז השינוי מהתקציב מחושב באופן אוטומטי בעמודה זו תחת כותרת זו." sqref="I4" xr:uid="{00000000-0002-0000-0300-000000000000}"/>
    <dataValidation allowBlank="1" showInputMessage="1" showErrorMessage="1" prompt="אחוז השינוי מהתקופה הקודמת מחושב באופן אוטומטי בעמודה זו תחת כותרת זו." sqref="H4" xr:uid="{00000000-0002-0000-0300-000001000000}"/>
    <dataValidation allowBlank="1" showInputMessage="1" showErrorMessage="1" prompt="התקופה הנוכחית כאחוז מהמכירות מחושבת באופן אוטומטי בעמודה זו תחת כותרת זו." sqref="G4" xr:uid="{00000000-0002-0000-0300-000002000000}"/>
    <dataValidation allowBlank="1" showInputMessage="1" showErrorMessage="1" prompt="הזן את הסכום של התקופה הנוכחית בעמודה זו תחת כותרת זו" sqref="F4" xr:uid="{00000000-0002-0000-0300-000003000000}"/>
    <dataValidation allowBlank="1" showInputMessage="1" showErrorMessage="1" prompt="הזן את סכום התקציב בעמודה זו תחת כותרת זו" sqref="E4" xr:uid="{00000000-0002-0000-0300-000004000000}"/>
    <dataValidation allowBlank="1" showInputMessage="1" showErrorMessage="1" prompt="הזן את הסכום של התקופה הקודמת בעמודה זו תחת כותרת זו" sqref="D4" xr:uid="{00000000-0002-0000-0300-000005000000}"/>
    <dataValidation allowBlank="1" showInputMessage="1" showErrorMessage="1" prompt="הזן תיאור בעמודה זו תחת כותרת זו" sqref="C4" xr:uid="{00000000-0002-0000-0300-000006000000}"/>
    <dataValidation allowBlank="1" showInputMessage="1" showErrorMessage="1" prompt="הזן סוג בעמודה זו תחת כותרת זו. הקש ALT+חץ למטה כדי לפתוח את הרשימה הנפתחת ולאחר מכן הקש ENTER כדי לבצע בחירה. השתמש במסנני כותרות כדי למצוא ערכים ספציפיים" sqref="B4" xr:uid="{00000000-0002-0000-0300-000007000000}"/>
    <dataValidation allowBlank="1" showInputMessage="1" showErrorMessage="1" prompt="הוסף סמל חברה בתא זה" sqref="H1:I3" xr:uid="{00000000-0002-0000-0300-000008000000}"/>
    <dataValidation allowBlank="1" showInputMessage="1" showErrorMessage="1" prompt="סה&quot;כ ההוצאות התפעוליות עבור התקופה הנוכחית מתעדכן באופן אוטומטי באלפים בתא זה" sqref="C3" xr:uid="{00000000-0002-0000-0300-000009000000}"/>
    <dataValidation allowBlank="1" showInputMessage="1" showErrorMessage="1" prompt="סה&quot;כ ההוצאות התפעוליות עבור התקופה הנוכחית מתעדכן באופן אוטומטי באלפים בתא שמתחת" sqref="C2" xr:uid="{00000000-0002-0000-0300-00000A000000}"/>
    <dataValidation allowBlank="1" showInputMessage="1" showErrorMessage="1" prompt="סה&quot;כ ההוצאות התפעוליות עבור התקופה הנוכחית מתעדכן באופן אוטומטי בתא משמאל בהתאם לקלט מהטבלה שמתחת" sqref="B3" xr:uid="{00000000-0002-0000-0300-00000B000000}"/>
    <dataValidation allowBlank="1" showInputMessage="1" showErrorMessage="1" prompt="שם החברה מתעדכן באופן אוטומטי בתא זה" sqref="B2" xr:uid="{00000000-0002-0000-0300-00000C000000}"/>
    <dataValidation allowBlank="1" showInputMessage="1" showErrorMessage="1" prompt="הכותרת של גליון עבודה זה מתעדכנת באופן אוטומטי בתא זה. סמל החברה מתחיל בתא H1" sqref="B1" xr:uid="{00000000-0002-0000-0300-00000D000000}"/>
    <dataValidation allowBlank="1" showInputMessage="1" showErrorMessage="1" prompt="צור רשימה של פריטי הוצאות בגליון עבודה זה. סה&quot;כ ההוצאות התפעוליות מחושב באופן אוטומטי בסוף הטבלה 'הוצאות תפעוליות'" sqref="A1" xr:uid="{00000000-0002-0000-0300-00000E000000}"/>
    <dataValidation type="list" errorStyle="warning" allowBlank="1" showInputMessage="1" showErrorMessage="1" error="בחר ערך מהרשימה. בחר 'ביטול', הקש ALT+חץ למטה כדי לפתוח את הרשימה הנפתחת ולאחר מכן הקש ENTER כדי לבצע בחירה" sqref="B5:B24" xr:uid="{00000000-0002-0000-0300-00000F000000}">
      <formula1>INDIRECT("קטגוריות[קטגוריות]")</formula1>
    </dataValidation>
  </dataValidations>
  <printOptions horizontalCentered="1"/>
  <pageMargins left="0.4" right="0.4" top="0.4" bottom="0.4" header="0.3" footer="0.3"/>
  <pageSetup paperSize="9" scale="43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499984740745262"/>
    <pageSetUpPr fitToPage="1"/>
  </sheetPr>
  <dimension ref="A1:I10"/>
  <sheetViews>
    <sheetView showGridLines="0" rightToLeft="1" zoomScaleNormal="100" workbookViewId="0"/>
  </sheetViews>
  <sheetFormatPr defaultRowHeight="30" customHeight="1" x14ac:dyDescent="0.2"/>
  <cols>
    <col min="1" max="1" width="2.625" style="2" customWidth="1"/>
    <col min="2" max="2" width="46.625" style="2" customWidth="1"/>
    <col min="3" max="3" width="31.625" style="2" customWidth="1"/>
    <col min="4" max="9" width="20.625" style="2" customWidth="1"/>
    <col min="10" max="10" width="2.625" style="2" customWidth="1"/>
    <col min="11" max="16384" width="9" style="2"/>
  </cols>
  <sheetData>
    <row r="1" spans="1:9" ht="19.5" x14ac:dyDescent="0.2">
      <c r="A1" s="1"/>
      <c r="B1" s="4" t="str">
        <f>Workbook_Title</f>
        <v>דוח רווח והפסד</v>
      </c>
      <c r="C1" s="1"/>
      <c r="D1" s="1"/>
      <c r="E1" s="1"/>
      <c r="F1" s="1"/>
      <c r="G1" s="1"/>
      <c r="H1" s="28"/>
      <c r="I1" s="28"/>
    </row>
    <row r="2" spans="1:9" ht="15" x14ac:dyDescent="0.2">
      <c r="A2" s="1"/>
      <c r="B2" s="5" t="str">
        <f>Company_Name</f>
        <v>שם החברה</v>
      </c>
      <c r="C2" s="1" t="s">
        <v>19</v>
      </c>
      <c r="D2" s="1"/>
      <c r="E2" s="1"/>
      <c r="F2" s="1"/>
      <c r="G2" s="1"/>
      <c r="H2" s="28"/>
      <c r="I2" s="28"/>
    </row>
    <row r="3" spans="1:9" ht="39.75" customHeight="1" x14ac:dyDescent="0.2">
      <c r="A3" s="1"/>
      <c r="B3" s="6" t="s">
        <v>66</v>
      </c>
      <c r="C3" s="7">
        <f>IFERROR(מסים[[#Totals],[תקופה נוכחית]],"-")</f>
        <v>0</v>
      </c>
      <c r="D3" s="1"/>
      <c r="E3" s="1"/>
      <c r="F3" s="1"/>
      <c r="G3" s="1"/>
      <c r="H3" s="28"/>
      <c r="I3" s="28"/>
    </row>
    <row r="4" spans="1:9" ht="28.5" x14ac:dyDescent="0.2">
      <c r="A4" s="1"/>
      <c r="B4" s="1" t="s">
        <v>67</v>
      </c>
      <c r="C4" s="1" t="s">
        <v>30</v>
      </c>
      <c r="D4" s="1" t="s">
        <v>35</v>
      </c>
      <c r="E4" s="1" t="s">
        <v>36</v>
      </c>
      <c r="F4" s="1" t="s">
        <v>37</v>
      </c>
      <c r="G4" s="1" t="s">
        <v>38</v>
      </c>
      <c r="H4" s="1" t="s">
        <v>39</v>
      </c>
      <c r="I4" s="1" t="s">
        <v>40</v>
      </c>
    </row>
    <row r="5" spans="1:9" ht="30" customHeight="1" x14ac:dyDescent="0.2">
      <c r="A5" s="1"/>
      <c r="B5" t="s">
        <v>66</v>
      </c>
      <c r="C5" t="s">
        <v>69</v>
      </c>
      <c r="D5" s="8"/>
      <c r="E5" s="9"/>
      <c r="F5" s="9"/>
      <c r="G5" s="10" t="str">
        <f>IFERROR(IF(Sales_Revenue=0,"-",מסים[תקופה נוכחית]/Sales_Revenue),"-")</f>
        <v>-</v>
      </c>
      <c r="H5" s="10">
        <f>IFERROR(IF(מסים[[#This Row],[תקופה קודמת]]=מסים[[#This Row],[תקופה נוכחית]],0,IF(מסים[[#This Row],[תקופה נוכחית]]&gt;מסים[[#This Row],[תקופה קודמת]],ABS((מסים[[#This Row],[תקופה נוכחית]]/מסים[[#This Row],[תקופה קודמת]])-1),IF(AND(מסים[[#This Row],[תקופה נוכחית]]&lt;מסים[[#This Row],[תקופה קודמת]],מסים[[#This Row],[תקופה קודמת]]&lt;0),-((מסים[[#This Row],[תקופה נוכחית]]/מסים[[#This Row],[תקופה קודמת]])-1),(מסים[[#This Row],[תקופה נוכחית]]/מסים[[#This Row],[תקופה קודמת]])-1))),"-")</f>
        <v>0</v>
      </c>
      <c r="I5" s="10">
        <f>IFERROR(IF(מסים[[#This Row],[תקציב]]=מסים[[#This Row],[תקופה נוכחית]],0,IF(מסים[[#This Row],[תקופה נוכחית]]&gt;מסים[[#This Row],[תקציב]],ABS((מסים[[#This Row],[תקופה נוכחית]]/מסים[[#This Row],[תקציב]])-1),IF(AND(מסים[[#This Row],[תקופה נוכחית]]&lt;מסים[[#This Row],[תקציב]],מסים[[#This Row],[תקציב]]&lt;0),-((מסים[[#This Row],[תקופה נוכחית]]/מסים[[#This Row],[תקציב]])-1),(מסים[[#This Row],[תקופה נוכחית]]/מסים[[#This Row],[תקציב]])-1))),"-")</f>
        <v>0</v>
      </c>
    </row>
    <row r="6" spans="1:9" ht="30" customHeight="1" x14ac:dyDescent="0.2">
      <c r="A6" s="1"/>
      <c r="B6" t="s">
        <v>66</v>
      </c>
      <c r="C6" t="s">
        <v>70</v>
      </c>
      <c r="D6" s="8"/>
      <c r="E6" s="9"/>
      <c r="F6" s="9"/>
      <c r="G6" s="10" t="str">
        <f>IFERROR(IF(Sales_Revenue=0,"-",מסים[תקופה נוכחית]/Sales_Revenue),"-")</f>
        <v>-</v>
      </c>
      <c r="H6" s="10">
        <f>IFERROR(IF(מסים[[#This Row],[תקופה קודמת]]=מסים[[#This Row],[תקופה נוכחית]],0,IF(מסים[[#This Row],[תקופה נוכחית]]&gt;מסים[[#This Row],[תקופה קודמת]],ABS((מסים[[#This Row],[תקופה נוכחית]]/מסים[[#This Row],[תקופה קודמת]])-1),IF(AND(מסים[[#This Row],[תקופה נוכחית]]&lt;מסים[[#This Row],[תקופה קודמת]],מסים[[#This Row],[תקופה קודמת]]&lt;0),-((מסים[[#This Row],[תקופה נוכחית]]/מסים[[#This Row],[תקופה קודמת]])-1),(מסים[[#This Row],[תקופה נוכחית]]/מסים[[#This Row],[תקופה קודמת]])-1))),"-")</f>
        <v>0</v>
      </c>
      <c r="I6" s="10">
        <f>IFERROR(IF(מסים[[#This Row],[תקציב]]=מסים[[#This Row],[תקופה נוכחית]],0,IF(מסים[[#This Row],[תקופה נוכחית]]&gt;מסים[[#This Row],[תקציב]],ABS((מסים[[#This Row],[תקופה נוכחית]]/מסים[[#This Row],[תקציב]])-1),IF(AND(מסים[[#This Row],[תקופה נוכחית]]&lt;מסים[[#This Row],[תקציב]],מסים[[#This Row],[תקציב]]&lt;0),-((מסים[[#This Row],[תקופה נוכחית]]/מסים[[#This Row],[תקציב]])-1),(מסים[[#This Row],[תקופה נוכחית]]/מסים[[#This Row],[תקציב]])-1))),"-")</f>
        <v>0</v>
      </c>
    </row>
    <row r="7" spans="1:9" ht="30" customHeight="1" x14ac:dyDescent="0.2">
      <c r="A7" s="1"/>
      <c r="B7" t="s">
        <v>66</v>
      </c>
      <c r="C7" t="s">
        <v>71</v>
      </c>
      <c r="D7" s="8"/>
      <c r="E7" s="9"/>
      <c r="F7" s="9"/>
      <c r="G7" s="10" t="str">
        <f>IFERROR(IF(Sales_Revenue=0,"-",מסים[תקופה נוכחית]/Sales_Revenue),"-")</f>
        <v>-</v>
      </c>
      <c r="H7" s="10">
        <f>IFERROR(IF(מסים[[#This Row],[תקופה קודמת]]=מסים[[#This Row],[תקופה נוכחית]],0,IF(מסים[[#This Row],[תקופה נוכחית]]&gt;מסים[[#This Row],[תקופה קודמת]],ABS((מסים[[#This Row],[תקופה נוכחית]]/מסים[[#This Row],[תקופה קודמת]])-1),IF(AND(מסים[[#This Row],[תקופה נוכחית]]&lt;מסים[[#This Row],[תקופה קודמת]],מסים[[#This Row],[תקופה קודמת]]&lt;0),-((מסים[[#This Row],[תקופה נוכחית]]/מסים[[#This Row],[תקופה קודמת]])-1),(מסים[[#This Row],[תקופה נוכחית]]/מסים[[#This Row],[תקופה קודמת]])-1))),"-")</f>
        <v>0</v>
      </c>
      <c r="I7" s="10">
        <f>IFERROR(IF(מסים[[#This Row],[תקציב]]=מסים[[#This Row],[תקופה נוכחית]],0,IF(מסים[[#This Row],[תקופה נוכחית]]&gt;מסים[[#This Row],[תקציב]],ABS((מסים[[#This Row],[תקופה נוכחית]]/מסים[[#This Row],[תקציב]])-1),IF(AND(מסים[[#This Row],[תקופה נוכחית]]&lt;מסים[[#This Row],[תקציב]],מסים[[#This Row],[תקציב]]&lt;0),-((מסים[[#This Row],[תקופה נוכחית]]/מסים[[#This Row],[תקציב]])-1),(מסים[[#This Row],[תקופה נוכחית]]/מסים[[#This Row],[תקציב]])-1))),"-")</f>
        <v>0</v>
      </c>
    </row>
    <row r="8" spans="1:9" ht="30" customHeight="1" x14ac:dyDescent="0.2">
      <c r="A8" s="1"/>
      <c r="B8" t="s">
        <v>66</v>
      </c>
      <c r="C8" t="s">
        <v>72</v>
      </c>
      <c r="D8" s="8"/>
      <c r="E8" s="9"/>
      <c r="F8" s="9"/>
      <c r="G8" s="10" t="str">
        <f>IFERROR(IF(Sales_Revenue=0,"-",מסים[תקופה נוכחית]/Sales_Revenue),"-")</f>
        <v>-</v>
      </c>
      <c r="H8" s="10">
        <f>IFERROR(IF(מסים[[#This Row],[תקופה קודמת]]=מסים[[#This Row],[תקופה נוכחית]],0,IF(מסים[[#This Row],[תקופה נוכחית]]&gt;מסים[[#This Row],[תקופה קודמת]],ABS((מסים[[#This Row],[תקופה נוכחית]]/מסים[[#This Row],[תקופה קודמת]])-1),IF(AND(מסים[[#This Row],[תקופה נוכחית]]&lt;מסים[[#This Row],[תקופה קודמת]],מסים[[#This Row],[תקופה קודמת]]&lt;0),-((מסים[[#This Row],[תקופה נוכחית]]/מסים[[#This Row],[תקופה קודמת]])-1),(מסים[[#This Row],[תקופה נוכחית]]/מסים[[#This Row],[תקופה קודמת]])-1))),"-")</f>
        <v>0</v>
      </c>
      <c r="I8" s="10">
        <f>IFERROR(IF(מסים[[#This Row],[תקציב]]=מסים[[#This Row],[תקופה נוכחית]],0,IF(מסים[[#This Row],[תקופה נוכחית]]&gt;מסים[[#This Row],[תקציב]],ABS((מסים[[#This Row],[תקופה נוכחית]]/מסים[[#This Row],[תקציב]])-1),IF(AND(מסים[[#This Row],[תקופה נוכחית]]&lt;מסים[[#This Row],[תקציב]],מסים[[#This Row],[תקציב]]&lt;0),-((מסים[[#This Row],[תקופה נוכחית]]/מסים[[#This Row],[תקציב]])-1),(מסים[[#This Row],[תקופה נוכחית]]/מסים[[#This Row],[תקציב]])-1))),"-")</f>
        <v>0</v>
      </c>
    </row>
    <row r="9" spans="1:9" ht="30" customHeight="1" x14ac:dyDescent="0.2">
      <c r="A9" s="1"/>
      <c r="B9" t="s">
        <v>66</v>
      </c>
      <c r="C9" t="s">
        <v>72</v>
      </c>
      <c r="D9" s="8"/>
      <c r="E9" s="9"/>
      <c r="F9" s="9"/>
      <c r="G9" s="10" t="str">
        <f>IFERROR(IF(Sales_Revenue=0,"-",מסים[תקופה נוכחית]/Sales_Revenue),"-")</f>
        <v>-</v>
      </c>
      <c r="H9" s="10">
        <f>IFERROR(IF(מסים[[#This Row],[תקופה קודמת]]=מסים[[#This Row],[תקופה נוכחית]],0,IF(מסים[[#This Row],[תקופה נוכחית]]&gt;מסים[[#This Row],[תקופה קודמת]],ABS((מסים[[#This Row],[תקופה נוכחית]]/מסים[[#This Row],[תקופה קודמת]])-1),IF(AND(מסים[[#This Row],[תקופה נוכחית]]&lt;מסים[[#This Row],[תקופה קודמת]],מסים[[#This Row],[תקופה קודמת]]&lt;0),-((מסים[[#This Row],[תקופה נוכחית]]/מסים[[#This Row],[תקופה קודמת]])-1),(מסים[[#This Row],[תקופה נוכחית]]/מסים[[#This Row],[תקופה קודמת]])-1))),"-")</f>
        <v>0</v>
      </c>
      <c r="I9" s="10">
        <f>IFERROR(IF(מסים[[#This Row],[תקציב]]=מסים[[#This Row],[תקופה נוכחית]],0,IF(מסים[[#This Row],[תקופה נוכחית]]&gt;מסים[[#This Row],[תקציב]],ABS((מסים[[#This Row],[תקופה נוכחית]]/מסים[[#This Row],[תקציב]])-1),IF(AND(מסים[[#This Row],[תקופה נוכחית]]&lt;מסים[[#This Row],[תקציב]],מסים[[#This Row],[תקציב]]&lt;0),-((מסים[[#This Row],[תקופה נוכחית]]/מסים[[#This Row],[תקציב]])-1),(מסים[[#This Row],[תקופה נוכחית]]/מסים[[#This Row],[תקציב]])-1))),"-")</f>
        <v>0</v>
      </c>
    </row>
    <row r="10" spans="1:9" ht="30" customHeight="1" x14ac:dyDescent="0.2">
      <c r="A10" s="1"/>
      <c r="B10" s="19" t="s">
        <v>68</v>
      </c>
      <c r="C10" s="19"/>
      <c r="D10" s="20">
        <f>SUBTOTAL(109,מסים[תקופה קודמת])</f>
        <v>0</v>
      </c>
      <c r="E10" s="20">
        <f>SUBTOTAL(109,מסים[תקציב])</f>
        <v>0</v>
      </c>
      <c r="F10" s="21">
        <f>SUBTOTAL(109,מסים[תקופה נוכחית])</f>
        <v>0</v>
      </c>
      <c r="G10" s="11">
        <f>IFERROR(SUBTOTAL(109,מסים[תקופה נוכחית כאחוז מהמכירות]),"-")</f>
        <v>0</v>
      </c>
      <c r="H10" s="11">
        <f>SUBTOTAL(109,מסים[אחוז שינוי מהתקופה הקודמת])</f>
        <v>0</v>
      </c>
      <c r="I10" s="11">
        <f>SUBTOTAL(109,מסים[אחוז שינוי מהתקציב])</f>
        <v>0</v>
      </c>
    </row>
  </sheetData>
  <mergeCells count="1">
    <mergeCell ref="H1:I3"/>
  </mergeCells>
  <dataValidations count="16">
    <dataValidation allowBlank="1" showInputMessage="1" showErrorMessage="1" prompt="אחוז השינוי מהתקציב מחושב באופן אוטומטי בעמודה זו תחת כותרת זו." sqref="I4" xr:uid="{00000000-0002-0000-0400-000000000000}"/>
    <dataValidation allowBlank="1" showInputMessage="1" showErrorMessage="1" prompt="אחוז השינוי מהתקופה הקודמת מחושב באופן אוטומטי בעמודה זו תחת כותרת זו." sqref="H4" xr:uid="{00000000-0002-0000-0400-000001000000}"/>
    <dataValidation allowBlank="1" showInputMessage="1" showErrorMessage="1" prompt="התקופה הנוכחית כאחוז מהמכירות מחושבת באופן אוטומטי בעמודה זו תחת כותרת זו." sqref="G4" xr:uid="{00000000-0002-0000-0400-000002000000}"/>
    <dataValidation allowBlank="1" showInputMessage="1" showErrorMessage="1" prompt="הזן את הסכום של התקופה הנוכחית בעמודה זו תחת כותרת זו" sqref="F4" xr:uid="{00000000-0002-0000-0400-000003000000}"/>
    <dataValidation allowBlank="1" showInputMessage="1" showErrorMessage="1" prompt="הזן את סכום התקציב בעמודה זו תחת כותרת זו" sqref="E4" xr:uid="{00000000-0002-0000-0400-000004000000}"/>
    <dataValidation allowBlank="1" showInputMessage="1" showErrorMessage="1" prompt="הזן את הסכום של התקופה הקודמת בעמודה זו תחת כותרת זו" sqref="D4" xr:uid="{00000000-0002-0000-0400-000005000000}"/>
    <dataValidation allowBlank="1" showInputMessage="1" showErrorMessage="1" prompt="הזן תיאור בעמודה זו תחת כותרת זו" sqref="C4" xr:uid="{00000000-0002-0000-0400-000006000000}"/>
    <dataValidation allowBlank="1" showInputMessage="1" showErrorMessage="1" prompt="הזן סוג בעמודה זו תחת כותרת זו. הקש ALT+חץ למטה כדי לפתוח את הרשימה הנפתחת ולאחר מכן הקש ENTER כדי לבצע בחירה. השתמש במסנני כותרות כדי למצוא ערכים ספציפיים" sqref="B4" xr:uid="{00000000-0002-0000-0400-000007000000}"/>
    <dataValidation allowBlank="1" showInputMessage="1" showErrorMessage="1" prompt="צור רשימה של פריטי מס בגליון עבודה זה. סה&quot;כ המסים מחושב באופן אוטומטי בסוף הטבלה 'מסים'" sqref="A1" xr:uid="{00000000-0002-0000-0400-000008000000}"/>
    <dataValidation allowBlank="1" showInputMessage="1" showErrorMessage="1" prompt="הכותרת של גליון עבודה זה מתעדכנת באופן אוטומטי בתא זה. סמל החברה מתחיל בתא H1" sqref="B1" xr:uid="{00000000-0002-0000-0400-000009000000}"/>
    <dataValidation allowBlank="1" showInputMessage="1" showErrorMessage="1" prompt="שם החברה מתעדכן באופן אוטומטי בתא זה" sqref="B2" xr:uid="{00000000-0002-0000-0400-00000A000000}"/>
    <dataValidation allowBlank="1" showInputMessage="1" showErrorMessage="1" prompt="סה&quot;כ המסים עבור התקופה הנוכחית מתעדכן באופן אוטומטי בתא משמאל בהתאם לקלט בטבלה שמתחת" sqref="B3" xr:uid="{00000000-0002-0000-0400-00000B000000}"/>
    <dataValidation allowBlank="1" showInputMessage="1" showErrorMessage="1" prompt="סה&quot;כ המסים עבור התקופה הנוכחית מתעדכן באופן אוטומטי באלפים בתא שמתחת" sqref="C2" xr:uid="{00000000-0002-0000-0400-00000C000000}"/>
    <dataValidation allowBlank="1" showInputMessage="1" showErrorMessage="1" prompt="סה&quot;כ המסים עבור התקופה הנוכחית מתעדכן באופן אוטומטי באלפים בתא זה" sqref="C3" xr:uid="{00000000-0002-0000-0400-00000D000000}"/>
    <dataValidation allowBlank="1" showInputMessage="1" showErrorMessage="1" prompt="הוסף סמל חברה בתא זה" sqref="H1:I3" xr:uid="{00000000-0002-0000-0400-00000E000000}"/>
    <dataValidation type="list" errorStyle="warning" allowBlank="1" showInputMessage="1" showErrorMessage="1" error="בחר ערך מהרשימה. בחר 'ביטול', הקש ALT+חץ למטה כדי לפתוח את הרשימה הנפתחת ולאחר מכן הקש ENTER כדי לבצע בחירה" sqref="B5:B9" xr:uid="{00000000-0002-0000-0400-00000F000000}">
      <formula1>INDIRECT("קטגוריות[קטגוריות]")</formula1>
    </dataValidation>
  </dataValidations>
  <printOptions horizontalCentered="1"/>
  <pageMargins left="0.4" right="0.4" top="0.4" bottom="0.4" header="0.3" footer="0.3"/>
  <pageSetup paperSize="9" scale="43" fitToHeight="0" orientation="portrait" r:id="rId1"/>
  <headerFooter differentFirst="1">
    <oddFooter>Page &amp;P of &amp;N</oddFooter>
  </headerFooter>
  <ignoredErrors>
    <ignoredError sqref="G6:G9 G5" emptyCellReference="1"/>
  </ignoredError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499984740745262"/>
    <pageSetUpPr fitToPage="1"/>
  </sheetPr>
  <dimension ref="A1:B8"/>
  <sheetViews>
    <sheetView showGridLines="0" rightToLeft="1" zoomScaleNormal="100" workbookViewId="0"/>
  </sheetViews>
  <sheetFormatPr defaultRowHeight="17.25" customHeight="1" x14ac:dyDescent="0.2"/>
  <cols>
    <col min="1" max="1" width="2.625" style="2" customWidth="1"/>
    <col min="2" max="2" width="46.625" style="2" customWidth="1"/>
    <col min="3" max="3" width="2.625" style="2" customWidth="1"/>
    <col min="4" max="16384" width="9" style="2"/>
  </cols>
  <sheetData>
    <row r="1" spans="1:2" ht="39.75" customHeight="1" x14ac:dyDescent="0.2">
      <c r="A1" s="1"/>
      <c r="B1" s="1" t="s">
        <v>73</v>
      </c>
    </row>
    <row r="2" spans="1:2" ht="17.25" customHeight="1" x14ac:dyDescent="0.2">
      <c r="A2" s="1"/>
      <c r="B2" t="s">
        <v>26</v>
      </c>
    </row>
    <row r="3" spans="1:2" ht="17.25" customHeight="1" x14ac:dyDescent="0.2">
      <c r="A3" s="1"/>
      <c r="B3" t="s">
        <v>28</v>
      </c>
    </row>
    <row r="4" spans="1:2" ht="17.25" customHeight="1" x14ac:dyDescent="0.2">
      <c r="A4" s="1"/>
      <c r="B4" t="s">
        <v>41</v>
      </c>
    </row>
    <row r="5" spans="1:2" ht="17.25" customHeight="1" x14ac:dyDescent="0.2">
      <c r="A5" s="1"/>
      <c r="B5" t="s">
        <v>47</v>
      </c>
    </row>
    <row r="6" spans="1:2" ht="17.25" customHeight="1" x14ac:dyDescent="0.2">
      <c r="A6" s="1"/>
      <c r="B6" t="s">
        <v>48</v>
      </c>
    </row>
    <row r="7" spans="1:2" ht="17.25" customHeight="1" x14ac:dyDescent="0.2">
      <c r="A7" s="1"/>
      <c r="B7" t="s">
        <v>49</v>
      </c>
    </row>
    <row r="8" spans="1:2" ht="17.25" customHeight="1" x14ac:dyDescent="0.2">
      <c r="A8" s="1"/>
      <c r="B8" s="25" t="s">
        <v>66</v>
      </c>
    </row>
  </sheetData>
  <dataValidations count="2">
    <dataValidation allowBlank="1" showInputMessage="1" showErrorMessage="1" prompt="צור רשימה של קטגוריות עבור רווח, הכנסה, הוצאות וסוגי מס בגליון עבודה זה. ערכים אלה משמשים לקיבוץ תיאורים לצורך ביצוע חשבונאות בצורה טובה יותר בגליון העבודה 'לוח מחוונים'" sqref="A1" xr:uid="{00000000-0002-0000-0500-000000000000}"/>
    <dataValidation allowBlank="1" showInputMessage="1" showErrorMessage="1" prompt="הזן קטגוריות בעמודה זו תחת כותרת זו. השתמש במסנני כותרות כדי למצוא ערכים ספציפיים" sqref="B1" xr:uid="{00000000-0002-0000-0500-000001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6</vt:i4>
      </vt:variant>
      <vt:variant>
        <vt:lpstr>טווחים בעלי שם</vt:lpstr>
      </vt:variant>
      <vt:variant>
        <vt:i4>33</vt:i4>
      </vt:variant>
    </vt:vector>
  </HeadingPairs>
  <TitlesOfParts>
    <vt:vector size="39" baseType="lpstr">
      <vt:lpstr>לוח מחוונים</vt:lpstr>
      <vt:lpstr>מכירות</vt:lpstr>
      <vt:lpstr>הכנסות</vt:lpstr>
      <vt:lpstr>הוצאות</vt:lpstr>
      <vt:lpstr>מסים</vt:lpstr>
      <vt:lpstr>קטגוריות</vt:lpstr>
      <vt:lpstr>Company_Name</vt:lpstr>
      <vt:lpstr>Net_Profit</vt:lpstr>
      <vt:lpstr>RowTitleRegion1..C3</vt:lpstr>
      <vt:lpstr>RowTitleRegion1..C3.3</vt:lpstr>
      <vt:lpstr>RowTitleRegion1..C3.4</vt:lpstr>
      <vt:lpstr>RowTitleRegion1..C3.5</vt:lpstr>
      <vt:lpstr>RowTitleRegion1..C4</vt:lpstr>
      <vt:lpstr>RowTitleRegion2..H20</vt:lpstr>
      <vt:lpstr>Total_Cost_Sales</vt:lpstr>
      <vt:lpstr>Total_General_and_Administrative</vt:lpstr>
      <vt:lpstr>Total_Gross_Profit</vt:lpstr>
      <vt:lpstr>Total_Income_Operations</vt:lpstr>
      <vt:lpstr>Total_Operating_Expenses</vt:lpstr>
      <vt:lpstr>Total_Other_Expenses</vt:lpstr>
      <vt:lpstr>Total_Other_Income</vt:lpstr>
      <vt:lpstr>Total_Research_and_Development</vt:lpstr>
      <vt:lpstr>Total_Sales_and_Marketing</vt:lpstr>
      <vt:lpstr>Total_Sales_Revenue</vt:lpstr>
      <vt:lpstr>Total_Taxes</vt:lpstr>
      <vt:lpstr>Workbook_Dates</vt:lpstr>
      <vt:lpstr>Workbook_Title</vt:lpstr>
      <vt:lpstr>הוצאות!WPrint_TitlesW</vt:lpstr>
      <vt:lpstr>הכנסות!WPrint_TitlesW</vt:lpstr>
      <vt:lpstr>'לוח מחוונים'!WPrint_TitlesW</vt:lpstr>
      <vt:lpstr>מכירות!WPrint_TitlesW</vt:lpstr>
      <vt:lpstr>מסים!WPrint_TitlesW</vt:lpstr>
      <vt:lpstr>קטגוריות!WPrint_TitlesW</vt:lpstr>
      <vt:lpstr>כותרת1</vt:lpstr>
      <vt:lpstr>כותרת2</vt:lpstr>
      <vt:lpstr>כותרת3</vt:lpstr>
      <vt:lpstr>כותרת4</vt:lpstr>
      <vt:lpstr>כותרת5</vt:lpstr>
      <vt:lpstr>כותרת6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dcterms:created xsi:type="dcterms:W3CDTF">2017-03-06T04:09:35Z</dcterms:created>
  <dcterms:modified xsi:type="dcterms:W3CDTF">2018-05-07T09:05:42Z</dcterms:modified>
  <cp:version/>
</cp:coreProperties>
</file>