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he-IL\"/>
    </mc:Choice>
  </mc:AlternateContent>
  <bookViews>
    <workbookView xWindow="0" yWindow="0" windowWidth="21600" windowHeight="10575" xr2:uid="{00000000-000D-0000-FFFF-FFFF00000000}"/>
  </bookViews>
  <sheets>
    <sheet name="דוח הוצאות" sheetId="1" r:id="rId1"/>
  </sheets>
  <definedNames>
    <definedName name="ColumnTitle1">הוצאות[[#Headers],[תאריך]]</definedName>
    <definedName name="MileageRate">'דוח הוצאות'!$L$3</definedName>
    <definedName name="_xlnm.Print_Titles" localSheetId="0">'דוח הוצאות'!$9:$9</definedName>
    <definedName name="החזר_הוצאות_כולל">הוצאות[[#Totals],[סה"כ]]</definedName>
  </definedNames>
  <calcPr calcId="171027"/>
  <fileRecoveryPr autoRecover="0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K14" i="1"/>
  <c r="J13" i="1" l="1"/>
  <c r="N13" i="1" s="1"/>
  <c r="J12" i="1"/>
  <c r="N12" i="1" s="1"/>
  <c r="J11" i="1"/>
  <c r="N11" i="1" s="1"/>
  <c r="J10" i="1"/>
  <c r="N10" i="1" l="1"/>
  <c r="N14" i="1" s="1"/>
  <c r="J14" i="1"/>
  <c r="G5" i="1"/>
  <c r="B13" i="1"/>
  <c r="B12" i="1"/>
  <c r="B11" i="1"/>
  <c r="B10" i="1"/>
  <c r="C7" i="1" l="1"/>
  <c r="L5" i="1"/>
</calcChain>
</file>

<file path=xl/sharedStrings.xml><?xml version="1.0" encoding="utf-8"?>
<sst xmlns="http://schemas.openxmlformats.org/spreadsheetml/2006/main" count="33" uniqueCount="30">
  <si>
    <t>שם</t>
  </si>
  <si>
    <t>מחלקה</t>
  </si>
  <si>
    <t>תקופה</t>
  </si>
  <si>
    <t>תאריך</t>
  </si>
  <si>
    <t>סה"כ</t>
  </si>
  <si>
    <t>נויה שטיינברג</t>
  </si>
  <si>
    <t>מכירות</t>
  </si>
  <si>
    <t>תיאור הוצאה</t>
  </si>
  <si>
    <t>נסיעה למשרד הלקוח</t>
  </si>
  <si>
    <t>ארוחת צהריים עם הלקוח</t>
  </si>
  <si>
    <t>סמינר אחר הצהריים</t>
  </si>
  <si>
    <t>נסיעה לשדה התעופה</t>
  </si>
  <si>
    <t>אושר על-ידי</t>
  </si>
  <si>
    <t>תאריך הגשה</t>
  </si>
  <si>
    <t>כרטיסי טיסה</t>
  </si>
  <si>
    <t>דוח הוצאות נסיעה</t>
  </si>
  <si>
    <t>לינה</t>
  </si>
  <si>
    <t>יונתן ארגוב</t>
  </si>
  <si>
    <t>ארוחות וטיפים</t>
  </si>
  <si>
    <t>כנסים וסמינרים</t>
  </si>
  <si>
    <t>החזר נסיעות לכל קילומטר</t>
  </si>
  <si>
    <t>החזר הוצאות כולל</t>
  </si>
  <si>
    <t>קילומטראז'</t>
  </si>
  <si>
    <t>החזר נסיעות</t>
  </si>
  <si>
    <t>שונות</t>
  </si>
  <si>
    <t>שער חליפין של מטבע</t>
  </si>
  <si>
    <t>מטבע הוצאות</t>
  </si>
  <si>
    <t>ILS</t>
  </si>
  <si>
    <t>תחבורה קרקעית 
(דלק, השכרת רכב, מונית)</t>
  </si>
  <si>
    <t>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</si>
</sst>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₪&quot;\ #,##0.00;&quot;₪&quot;\ \-#,##0.00"/>
    <numFmt numFmtId="164" formatCode="_(&quot;$&quot;* #,##0.00_);_(&quot;$&quot;* \(#,##0.00\);_(&quot;$&quot;* &quot;-&quot;??_);_(@_)"/>
    <numFmt numFmtId="165" formatCode="&quot;$&quot;#,##0.00"/>
  </numFmts>
  <fonts count="18" x14ac:knownFonts="1">
    <font>
      <sz val="12"/>
      <color theme="2" tint="-0.89992980742820516"/>
      <name val="Tahoma"/>
      <family val="2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theme="0"/>
      <name val="Tahoma"/>
      <family val="2"/>
    </font>
    <font>
      <i/>
      <sz val="12"/>
      <color theme="3"/>
      <name val="Tahoma"/>
      <family val="2"/>
    </font>
    <font>
      <sz val="12"/>
      <color theme="2" tint="-0.89992980742820516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2"/>
      <color theme="0"/>
      <name val="Tahoma"/>
      <family val="2"/>
    </font>
    <font>
      <sz val="12"/>
      <color theme="2" tint="-0.89996032593768116"/>
      <name val="Tahoma"/>
      <family val="2"/>
    </font>
    <font>
      <i/>
      <sz val="12"/>
      <color theme="3"/>
      <name val="Tahoma"/>
      <family val="2"/>
    </font>
    <font>
      <b/>
      <sz val="12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right" vertical="center" wrapText="1" indent="1"/>
    </xf>
    <xf numFmtId="0" fontId="10" fillId="0" borderId="0" applyProtection="0">
      <alignment horizontal="lef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4" fontId="11" fillId="0" borderId="0" applyProtection="0">
      <alignment horizontal="left" vertical="center" wrapText="1" indent="1"/>
    </xf>
    <xf numFmtId="0" fontId="6" fillId="5" borderId="2" applyNumberFormat="0" applyBorder="0" applyAlignment="0" applyProtection="0"/>
    <xf numFmtId="0" fontId="12" fillId="6" borderId="0" applyBorder="0" applyProtection="0">
      <alignment horizontal="center" vertical="top" wrapText="1"/>
    </xf>
    <xf numFmtId="0" fontId="7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4" fillId="7" borderId="1" applyFill="0" applyBorder="0">
      <alignment horizontal="right" vertical="center" indent="1"/>
    </xf>
    <xf numFmtId="7" fontId="13" fillId="0" borderId="0" applyFill="0" applyBorder="0" applyProtection="0">
      <alignment horizontal="left" vertical="center" indent="1"/>
    </xf>
    <xf numFmtId="0" fontId="9" fillId="2" borderId="0" applyBorder="0" applyProtection="0">
      <alignment horizontal="left" vertical="center"/>
    </xf>
    <xf numFmtId="0" fontId="8" fillId="0" borderId="0" applyNumberFormat="0" applyFill="0" applyBorder="0" applyAlignment="0" applyProtection="0"/>
    <xf numFmtId="14" fontId="11" fillId="0" borderId="0" applyFill="0" applyBorder="0">
      <alignment horizontal="right" vertical="center" indent="1"/>
      <protection locked="0"/>
    </xf>
    <xf numFmtId="7" fontId="11" fillId="0" borderId="8" applyFill="0">
      <alignment horizontal="right" vertical="center" wrapText="1" indent="1" readingOrder="1"/>
    </xf>
    <xf numFmtId="0" fontId="11" fillId="0" borderId="0" applyFill="0" applyBorder="0">
      <alignment horizontal="left" vertical="center" indent="1"/>
      <protection locked="0"/>
    </xf>
  </cellStyleXfs>
  <cellXfs count="37">
    <xf numFmtId="0" fontId="0" fillId="0" borderId="0" xfId="0">
      <alignment horizontal="right" vertical="center" wrapText="1" indent="1"/>
    </xf>
    <xf numFmtId="0" fontId="14" fillId="2" borderId="0" xfId="13" applyFont="1" applyProtection="1">
      <alignment horizontal="left" vertical="center"/>
      <protection locked="0"/>
    </xf>
    <xf numFmtId="0" fontId="14" fillId="2" borderId="0" xfId="13" applyFont="1" applyAlignment="1" applyProtection="1">
      <alignment vertical="center"/>
      <protection locked="0"/>
    </xf>
    <xf numFmtId="0" fontId="14" fillId="2" borderId="0" xfId="13" applyFont="1" applyProtection="1">
      <alignment horizontal="left" vertical="center"/>
      <protection locked="0"/>
    </xf>
    <xf numFmtId="0" fontId="15" fillId="2" borderId="0" xfId="0" applyFont="1" applyFill="1" applyProtection="1">
      <alignment horizontal="right" vertical="center" wrapText="1" indent="1"/>
      <protection locked="0"/>
    </xf>
    <xf numFmtId="0" fontId="15" fillId="0" borderId="0" xfId="0" applyFont="1">
      <alignment horizontal="right" vertical="center" wrapText="1" indent="1"/>
    </xf>
    <xf numFmtId="0" fontId="15" fillId="0" borderId="0" xfId="0" applyFont="1" applyBorder="1">
      <alignment horizontal="right" vertical="center" wrapText="1" indent="1"/>
    </xf>
    <xf numFmtId="0" fontId="16" fillId="0" borderId="0" xfId="1" applyFont="1" applyAlignment="1">
      <alignment horizontal="left" vertical="center"/>
    </xf>
    <xf numFmtId="7" fontId="15" fillId="0" borderId="8" xfId="16" applyFont="1" applyFill="1" applyAlignment="1">
      <alignment horizontal="right" vertical="center" wrapText="1" indent="1" readingOrder="2"/>
    </xf>
    <xf numFmtId="0" fontId="16" fillId="0" borderId="9" xfId="1" applyFont="1" applyBorder="1" applyAlignment="1">
      <alignment horizontal="left" vertical="center" readingOrder="2"/>
    </xf>
    <xf numFmtId="0" fontId="16" fillId="0" borderId="0" xfId="1" applyFont="1" applyAlignment="1">
      <alignment horizontal="left" vertical="center" readingOrder="2"/>
    </xf>
    <xf numFmtId="0" fontId="16" fillId="0" borderId="10" xfId="1" applyFont="1" applyBorder="1" applyAlignment="1">
      <alignment horizontal="left" vertical="center" readingOrder="2"/>
    </xf>
    <xf numFmtId="7" fontId="15" fillId="0" borderId="8" xfId="16" applyFont="1" applyFill="1" applyAlignment="1">
      <alignment horizontal="right" vertical="center" wrapText="1" indent="1" readingOrder="2"/>
    </xf>
    <xf numFmtId="0" fontId="15" fillId="0" borderId="4" xfId="0" applyFont="1" applyBorder="1">
      <alignment horizontal="right" vertical="center" wrapText="1" indent="1"/>
    </xf>
    <xf numFmtId="0" fontId="15" fillId="0" borderId="0" xfId="0" applyFont="1" applyBorder="1" applyAlignment="1">
      <alignment horizontal="right" vertical="center" wrapText="1" indent="1"/>
    </xf>
    <xf numFmtId="0" fontId="15" fillId="0" borderId="0" xfId="0" applyFont="1" applyAlignment="1">
      <alignment horizontal="right" vertical="center" wrapText="1" indent="1" readingOrder="2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Border="1" applyAlignment="1">
      <alignment horizontal="right" vertical="center" wrapText="1" readingOrder="2"/>
    </xf>
    <xf numFmtId="0" fontId="15" fillId="0" borderId="5" xfId="0" applyFont="1" applyBorder="1" applyAlignment="1">
      <alignment horizontal="right" vertical="center" wrapText="1" indent="1" readingOrder="2"/>
    </xf>
    <xf numFmtId="0" fontId="15" fillId="0" borderId="6" xfId="0" applyFont="1" applyBorder="1" applyAlignment="1">
      <alignment horizontal="right" vertical="center" wrapText="1" indent="1" readingOrder="2"/>
    </xf>
    <xf numFmtId="0" fontId="15" fillId="0" borderId="0" xfId="0" applyFont="1" applyBorder="1" applyAlignment="1">
      <alignment horizontal="right" vertical="center" wrapText="1" indent="1" readingOrder="2"/>
    </xf>
    <xf numFmtId="14" fontId="15" fillId="0" borderId="8" xfId="16" applyNumberFormat="1" applyFont="1" applyAlignment="1">
      <alignment horizontal="right" vertical="center" indent="1" readingOrder="2"/>
    </xf>
    <xf numFmtId="0" fontId="15" fillId="0" borderId="7" xfId="0" applyFont="1" applyBorder="1" applyAlignment="1">
      <alignment horizontal="right" vertical="center" wrapText="1" indent="1" readingOrder="2"/>
    </xf>
    <xf numFmtId="0" fontId="15" fillId="0" borderId="6" xfId="0" applyFont="1" applyBorder="1">
      <alignment horizontal="right" vertical="center" wrapText="1" indent="1"/>
    </xf>
    <xf numFmtId="14" fontId="15" fillId="0" borderId="8" xfId="16" applyNumberFormat="1" applyFont="1" applyFill="1" applyAlignment="1">
      <alignment horizontal="right" vertical="center" indent="1" readingOrder="2"/>
    </xf>
    <xf numFmtId="0" fontId="17" fillId="6" borderId="0" xfId="8" applyFont="1" applyAlignment="1" applyProtection="1">
      <alignment horizontal="center" vertical="top" wrapText="1" readingOrder="2"/>
      <protection locked="0"/>
    </xf>
    <xf numFmtId="0" fontId="17" fillId="6" borderId="0" xfId="8" applyFont="1" applyAlignment="1">
      <alignment horizontal="center" vertical="top" wrapText="1" readingOrder="2"/>
    </xf>
    <xf numFmtId="0" fontId="0" fillId="0" borderId="0" xfId="0" applyFill="1" applyBorder="1">
      <alignment horizontal="righ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7" fontId="0" fillId="0" borderId="0" xfId="0" applyNumberFormat="1" applyFill="1" applyBorder="1" applyAlignment="1">
      <alignment horizontal="left" vertical="center" indent="1"/>
    </xf>
    <xf numFmtId="14" fontId="11" fillId="0" borderId="0" xfId="15" applyBorder="1">
      <alignment horizontal="right" vertical="center" indent="1"/>
      <protection locked="0"/>
    </xf>
    <xf numFmtId="4" fontId="11" fillId="0" borderId="0" xfId="6" applyAlignment="1">
      <alignment horizontal="left" vertical="center" indent="1"/>
    </xf>
    <xf numFmtId="0" fontId="11" fillId="0" borderId="0" xfId="17" applyFill="1" applyBorder="1">
      <alignment horizontal="left" vertical="center" indent="1"/>
      <protection locked="0"/>
    </xf>
    <xf numFmtId="7" fontId="13" fillId="0" borderId="0" xfId="12" applyFill="1" applyBorder="1">
      <alignment horizontal="left" vertical="center" indent="1"/>
    </xf>
    <xf numFmtId="7" fontId="15" fillId="0" borderId="8" xfId="16" applyNumberFormat="1" applyFont="1" applyFill="1" applyAlignment="1">
      <alignment horizontal="left" vertical="center" indent="1" readingOrder="1"/>
    </xf>
  </cellXfs>
  <cellStyles count="18">
    <cellStyle name="40% - הדגשה6" xfId="5" builtinId="51" customBuiltin="1"/>
    <cellStyle name="Currency" xfId="12" builtinId="4" customBuiltin="1"/>
    <cellStyle name="Normal" xfId="0" builtinId="0" customBuiltin="1"/>
    <cellStyle name="הדגשה6" xfId="4" builtinId="49" customBuiltin="1"/>
    <cellStyle name="חישוב" xfId="11" builtinId="22" customBuiltin="1"/>
    <cellStyle name="טקסט הסברי" xfId="2" builtinId="53" customBuiltin="1"/>
    <cellStyle name="כותרת" xfId="13" builtinId="15" customBuiltin="1"/>
    <cellStyle name="כותרת 1" xfId="1" builtinId="16" customBuiltin="1"/>
    <cellStyle name="כותרת 2" xfId="8" builtinId="17" customBuiltin="1"/>
    <cellStyle name="כותרת 3" xfId="9" builtinId="18" hidden="1" customBuiltin="1"/>
    <cellStyle name="כותרת 4" xfId="14" builtinId="19" hidden="1" customBuiltin="1"/>
    <cellStyle name="מטבע [0]" xfId="10" builtinId="7" customBuiltin="1"/>
    <cellStyle name="מטבע חליפין" xfId="17" xr:uid="{00000000-0005-0000-0000-000006000000}"/>
    <cellStyle name="סה&quot;כ" xfId="3" builtinId="25" customBuiltin="1"/>
    <cellStyle name="פלט" xfId="7" builtinId="21" customBuiltin="1"/>
    <cellStyle name="קלט" xfId="6" builtinId="20" customBuiltin="1"/>
    <cellStyle name="תאריך" xfId="15" xr:uid="{00000000-0005-0000-0000-000005000000}"/>
    <cellStyle name="תיבת קלט" xfId="16" xr:uid="{00000000-0005-0000-0000-00000D000000}"/>
  </cellStyles>
  <dxfs count="15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top" textRotation="0" wrapText="1" indent="0" justifyLastLine="0" shrinkToFit="0" readingOrder="2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דוח הוצאות נסיעה" defaultPivotStyle="PivotStyleLight16">
    <tableStyle name="דוח הוצאות נסיעה" pivot="0" count="3" xr9:uid="{00000000-0011-0000-FFFF-FFFF00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2</xdr:col>
      <xdr:colOff>2513445</xdr:colOff>
      <xdr:row>1</xdr:row>
      <xdr:rowOff>42430</xdr:rowOff>
    </xdr:to>
    <xdr:grpSp>
      <xdr:nvGrpSpPr>
        <xdr:cNvPr id="1027" name="קבוצה 3" descr="מטוס, אוטובוס ומכונית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 flipH="1">
          <a:off x="16385868180" y="0"/>
          <a:ext cx="2851439" cy="994930"/>
          <a:chOff x="110" y="24"/>
          <a:chExt cx="173" cy="62"/>
        </a:xfrm>
      </xdr:grpSpPr>
      <xdr:sp macro="" textlink="">
        <xdr:nvSpPr>
          <xdr:cNvPr id="1026" name="צורה אוטומטית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מלבן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צורה חופשית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צורה חופשית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צורה חופשית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צורה חופשית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צורה חופשית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צורה חופשית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צורה חופשית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צורה חופשית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צורה חופשית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צורה חופשית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צורה חופשית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צורה חופשית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צורה חופשית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צורה חופשית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צורה חופשית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צורה חופשית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וצאות" displayName="הוצאות" ref="B9:N14" totalsRowCount="1" headerRowDxfId="11" dataDxfId="10" totalsRowDxfId="9" totalsRowCellStyle="חישוב">
  <autoFilter ref="B9:N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תאריך" totalsRowLabel="סה&quot;כ" dataCellStyle="תאריך" totalsRowCellStyle="Normal"/>
    <tableColumn id="2" xr3:uid="{00000000-0010-0000-0000-000002000000}" name="תיאור הוצאה" dataCellStyle="Normal" totalsRowCellStyle="Normal"/>
    <tableColumn id="3" xr3:uid="{00000000-0010-0000-0000-000003000000}" name="כרטיסי טיסה" totalsRowFunction="sum" dataDxfId="8" dataCellStyle="קלט" totalsRowCellStyle="Normal"/>
    <tableColumn id="4" xr3:uid="{00000000-0010-0000-0000-000004000000}" name="לינה" totalsRowFunction="sum" dataDxfId="7" dataCellStyle="קלט" totalsRowCellStyle="Normal"/>
    <tableColumn id="5" xr3:uid="{00000000-0010-0000-0000-000005000000}" name="תחבורה קרקעית _x000a_(דלק, השכרת רכב, מונית)" totalsRowFunction="sum" dataDxfId="6" dataCellStyle="קלט" totalsRowCellStyle="Normal"/>
    <tableColumn id="6" xr3:uid="{00000000-0010-0000-0000-000006000000}" name="ארוחות וטיפים" totalsRowFunction="sum" dataDxfId="5" dataCellStyle="קלט" totalsRowCellStyle="Normal"/>
    <tableColumn id="7" xr3:uid="{00000000-0010-0000-0000-000007000000}" name="כנסים וסמינרים" totalsRowFunction="sum" dataDxfId="4" dataCellStyle="קלט" totalsRowCellStyle="Normal"/>
    <tableColumn id="8" xr3:uid="{00000000-0010-0000-0000-000008000000}" name="קילומטראז'" totalsRowFunction="sum" dataDxfId="3" dataCellStyle="קלט" totalsRowCellStyle="Normal"/>
    <tableColumn id="9" xr3:uid="{00000000-0010-0000-0000-000009000000}" name="החזר נסיעות" totalsRowFunction="sum" dataDxfId="2" dataCellStyle="קלט" totalsRowCellStyle="Normal">
      <calculatedColumnFormula>IF('דוח הוצאות'!I10&lt;&gt;"",'דוח הוצאות'!I10*MileageRate,"")</calculatedColumnFormula>
    </tableColumn>
    <tableColumn id="10" xr3:uid="{00000000-0010-0000-0000-00000A000000}" name="שונות" totalsRowFunction="sum" dataDxfId="1" dataCellStyle="קלט" totalsRowCellStyle="Normal"/>
    <tableColumn id="11" xr3:uid="{00000000-0010-0000-0000-00000B000000}" name="שער חליפין של מטבע" dataDxfId="0" dataCellStyle="קלט" totalsRowCellStyle="Normal"/>
    <tableColumn id="12" xr3:uid="{00000000-0010-0000-0000-00000C000000}" name="מטבע הוצאות" dataCellStyle="מטבע חליפין" totalsRowCellStyle="Normal"/>
    <tableColumn id="13" xr3:uid="{00000000-0010-0000-0000-00000D000000}" name="סה&quot;כ" totalsRowFunction="sum" dataCellStyle="Currency">
      <calculatedColumnFormula>IFERROR(IF(OR('דוח הוצאות'!$L10="",'דוח הוצאות'!$L10=1),SUM('דוח הוצאות'!$J10:$K10,'דוח הוצאות'!$D10:$H10)*1,SUM('דוח הוצאות'!$J10:$K10,'דוח הוצאות'!$D10:$H10)/'דוח הוצאות'!$L10),"")</calculatedColumnFormula>
    </tableColumn>
  </tableColumns>
  <tableStyleInfo name="דוח הוצאות נסיעה" showFirstColumn="0" showLastColumn="0" showRowStripes="1" showColumnStripes="0"/>
  <extLst>
    <ext xmlns:x14="http://schemas.microsoft.com/office/spreadsheetml/2009/9/main" uri="{504A1905-F514-4f6f-8877-14C23A59335A}">
      <x14:table altTextSummary="רשימה של פרטי הוצאות, כגון תאריך, תיאור, כרטיסי טיסה, לינה, תחבורה, ארוחות וטיפים, כנסים וסמינרים, קילומטראז', החזר נסיעות, שונות, שער חליפין של מטבע, מטבע הוצאות וסכום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N14"/>
  <sheetViews>
    <sheetView showGridLines="0" rightToLeft="1" tabSelected="1" zoomScaleNormal="100" workbookViewId="0"/>
  </sheetViews>
  <sheetFormatPr defaultColWidth="11.6640625" defaultRowHeight="30" customHeight="1" x14ac:dyDescent="0.2"/>
  <cols>
    <col min="1" max="1" width="2.33203125" style="5" customWidth="1"/>
    <col min="2" max="2" width="12.5546875" style="5" customWidth="1"/>
    <col min="3" max="3" width="30.77734375" style="5" customWidth="1"/>
    <col min="4" max="4" width="13.88671875" style="5" customWidth="1"/>
    <col min="5" max="5" width="11.77734375" style="5" customWidth="1"/>
    <col min="6" max="6" width="23.6640625" style="5" customWidth="1"/>
    <col min="7" max="7" width="13.77734375" style="5" customWidth="1"/>
    <col min="8" max="8" width="19" style="5" customWidth="1"/>
    <col min="9" max="9" width="11.77734375" style="5" customWidth="1"/>
    <col min="10" max="10" width="16.5546875" style="5" customWidth="1"/>
    <col min="11" max="11" width="14.6640625" style="5" customWidth="1"/>
    <col min="12" max="12" width="15.109375" style="5" customWidth="1"/>
    <col min="13" max="13" width="11.77734375" style="5" customWidth="1"/>
    <col min="14" max="14" width="16.6640625" style="5" customWidth="1"/>
    <col min="15" max="15" width="2.77734375" style="5" customWidth="1"/>
    <col min="16" max="16384" width="11.6640625" style="5"/>
  </cols>
  <sheetData>
    <row r="1" spans="2:14" ht="75" customHeight="1" x14ac:dyDescent="0.2">
      <c r="B1" s="1" t="s">
        <v>15</v>
      </c>
      <c r="C1" s="1"/>
      <c r="D1" s="1"/>
      <c r="E1" s="1"/>
      <c r="F1" s="1"/>
      <c r="G1" s="2"/>
      <c r="H1" s="2"/>
      <c r="I1" s="3"/>
      <c r="J1" s="4"/>
      <c r="K1" s="4"/>
      <c r="L1" s="4"/>
      <c r="M1" s="4"/>
      <c r="N1" s="4"/>
    </row>
    <row r="2" spans="2:14" ht="15" customHeight="1" x14ac:dyDescent="0.2">
      <c r="B2" s="6"/>
    </row>
    <row r="3" spans="2:14" ht="30" customHeight="1" x14ac:dyDescent="0.2">
      <c r="B3" s="7" t="s">
        <v>0</v>
      </c>
      <c r="C3" s="8" t="s">
        <v>5</v>
      </c>
      <c r="D3" s="9" t="s">
        <v>12</v>
      </c>
      <c r="E3" s="10"/>
      <c r="F3" s="11"/>
      <c r="G3" s="12" t="s">
        <v>17</v>
      </c>
      <c r="H3" s="12"/>
      <c r="I3" s="9" t="s">
        <v>20</v>
      </c>
      <c r="J3" s="10"/>
      <c r="K3" s="11"/>
      <c r="L3" s="36">
        <v>0.32</v>
      </c>
      <c r="M3" s="13"/>
    </row>
    <row r="4" spans="2:14" ht="8.1" customHeight="1" x14ac:dyDescent="0.2">
      <c r="B4" s="14"/>
      <c r="C4" s="15"/>
      <c r="D4" s="16"/>
      <c r="E4" s="16"/>
      <c r="F4" s="17"/>
      <c r="G4" s="18"/>
      <c r="H4" s="19"/>
      <c r="I4" s="15"/>
      <c r="J4" s="20"/>
      <c r="K4" s="20"/>
      <c r="L4" s="15"/>
    </row>
    <row r="5" spans="2:14" ht="30" customHeight="1" x14ac:dyDescent="0.2">
      <c r="B5" s="7" t="s">
        <v>1</v>
      </c>
      <c r="C5" s="8" t="s">
        <v>6</v>
      </c>
      <c r="D5" s="9" t="s">
        <v>13</v>
      </c>
      <c r="E5" s="10"/>
      <c r="F5" s="11"/>
      <c r="G5" s="21">
        <f ca="1">TODAY()</f>
        <v>43119</v>
      </c>
      <c r="H5" s="21"/>
      <c r="I5" s="9" t="s">
        <v>21</v>
      </c>
      <c r="J5" s="10"/>
      <c r="K5" s="11"/>
      <c r="L5" s="36">
        <f>החזר_הוצאות_כולל</f>
        <v>1914.7355124653743</v>
      </c>
      <c r="M5" s="13"/>
    </row>
    <row r="6" spans="2:14" ht="8.1" customHeight="1" x14ac:dyDescent="0.2">
      <c r="B6" s="14"/>
      <c r="C6" s="22"/>
      <c r="D6" s="6"/>
      <c r="E6" s="6"/>
      <c r="F6" s="6"/>
      <c r="L6" s="23"/>
    </row>
    <row r="7" spans="2:14" ht="30" customHeight="1" x14ac:dyDescent="0.2">
      <c r="B7" s="7" t="s">
        <v>2</v>
      </c>
      <c r="C7" s="24" t="str">
        <f ca="1">IF(MIN(B10:B13)=MAX(B10:B13),TEXT(MIN(B10:B13),"dd/MM/yy"),"מ- "&amp;TEXT(MIN(B10:B13),"dd/MM/yy")&amp;" עד "&amp;TEXT(MAX(B10:B13),"dd/MM/yy"))</f>
        <v>מ- 20/12/17 עד 25/12/17</v>
      </c>
      <c r="D7" s="6"/>
      <c r="E7" s="6"/>
      <c r="F7" s="6"/>
    </row>
    <row r="8" spans="2:14" ht="15" customHeight="1" x14ac:dyDescent="0.2">
      <c r="B8" s="6"/>
      <c r="C8" s="23"/>
      <c r="F8" s="6"/>
      <c r="G8" s="6"/>
      <c r="H8" s="6"/>
    </row>
    <row r="9" spans="2:14" ht="33.75" customHeight="1" x14ac:dyDescent="0.2">
      <c r="B9" s="25" t="s">
        <v>3</v>
      </c>
      <c r="C9" s="26" t="s">
        <v>7</v>
      </c>
      <c r="D9" s="26" t="s">
        <v>14</v>
      </c>
      <c r="E9" s="26" t="s">
        <v>16</v>
      </c>
      <c r="F9" s="26" t="s">
        <v>28</v>
      </c>
      <c r="G9" s="26" t="s">
        <v>18</v>
      </c>
      <c r="H9" s="26" t="s">
        <v>19</v>
      </c>
      <c r="I9" s="26" t="s">
        <v>22</v>
      </c>
      <c r="J9" s="26" t="s">
        <v>23</v>
      </c>
      <c r="K9" s="26" t="s">
        <v>24</v>
      </c>
      <c r="L9" s="25" t="s">
        <v>25</v>
      </c>
      <c r="M9" s="25" t="s">
        <v>26</v>
      </c>
      <c r="N9" s="26" t="s">
        <v>4</v>
      </c>
    </row>
    <row r="10" spans="2:14" ht="30" customHeight="1" x14ac:dyDescent="0.2">
      <c r="B10" s="32">
        <f ca="1">TODAY()-30</f>
        <v>43089</v>
      </c>
      <c r="C10" s="27" t="s">
        <v>8</v>
      </c>
      <c r="D10" s="33">
        <v>350</v>
      </c>
      <c r="E10" s="33">
        <v>150</v>
      </c>
      <c r="F10" s="33">
        <v>45</v>
      </c>
      <c r="G10" s="33">
        <v>12</v>
      </c>
      <c r="H10" s="33">
        <v>50</v>
      </c>
      <c r="I10" s="33">
        <v>35</v>
      </c>
      <c r="J10" s="33">
        <f>IF('דוח הוצאות'!I10&lt;&gt;"",'דוח הוצאות'!I10*MileageRate,"")</f>
        <v>11.200000000000001</v>
      </c>
      <c r="K10" s="33"/>
      <c r="L10" s="33">
        <v>0.36099999999999999</v>
      </c>
      <c r="M10" s="34" t="s">
        <v>29</v>
      </c>
      <c r="N10" s="35">
        <f>IFERROR(IF(OR('דוח הוצאות'!$L10="",'דוח הוצאות'!$L10=1),SUM('דוח הוצאות'!$J10:$K10,'דוח הוצאות'!$D10:$H10)*1,SUM('דוח הוצאות'!$J10:$K10,'דוח הוצאות'!$D10:$H10)/'דוח הוצאות'!$L10),"")</f>
        <v>1712.465373961219</v>
      </c>
    </row>
    <row r="11" spans="2:14" ht="30" customHeight="1" x14ac:dyDescent="0.2">
      <c r="B11" s="32">
        <f t="shared" ref="B11:B12" ca="1" si="0">TODAY()-30</f>
        <v>43089</v>
      </c>
      <c r="C11" s="27" t="s">
        <v>9</v>
      </c>
      <c r="D11" s="33"/>
      <c r="E11" s="33"/>
      <c r="F11" s="33"/>
      <c r="G11" s="33">
        <v>24.3</v>
      </c>
      <c r="H11" s="33"/>
      <c r="I11" s="33">
        <v>12</v>
      </c>
      <c r="J11" s="33">
        <f>IF('דוח הוצאות'!I11&lt;&gt;"",'דוח הוצאות'!I11*MileageRate,"")</f>
        <v>3.84</v>
      </c>
      <c r="K11" s="33"/>
      <c r="L11" s="33">
        <v>0.36099999999999999</v>
      </c>
      <c r="M11" s="34" t="s">
        <v>29</v>
      </c>
      <c r="N11" s="35">
        <f>IFERROR(IF(OR('דוח הוצאות'!$L11="",'דוח הוצאות'!$L11=1),SUM('דוח הוצאות'!$J11:$K11,'דוח הוצאות'!$D11:$H11)*1,SUM('דוח הוצאות'!$J11:$K11,'דוח הוצאות'!$D11:$H11)/'דוח הוצאות'!$L11),"")</f>
        <v>77.950138504155134</v>
      </c>
    </row>
    <row r="12" spans="2:14" ht="30" customHeight="1" x14ac:dyDescent="0.2">
      <c r="B12" s="32">
        <f t="shared" ca="1" si="0"/>
        <v>43089</v>
      </c>
      <c r="C12" s="27" t="s">
        <v>10</v>
      </c>
      <c r="D12" s="33"/>
      <c r="E12" s="33"/>
      <c r="F12" s="33"/>
      <c r="G12" s="33"/>
      <c r="H12" s="33">
        <v>100</v>
      </c>
      <c r="I12" s="33">
        <v>6</v>
      </c>
      <c r="J12" s="33">
        <f>IF('דוח הוצאות'!I12&lt;&gt;"",'דוח הוצאות'!I12*MileageRate,"")</f>
        <v>1.92</v>
      </c>
      <c r="K12" s="33"/>
      <c r="L12" s="33">
        <v>1</v>
      </c>
      <c r="M12" s="34" t="s">
        <v>27</v>
      </c>
      <c r="N12" s="35">
        <f>IFERROR(IF(OR('דוח הוצאות'!$L12="",'דוח הוצאות'!$L12=1),SUM('דוח הוצאות'!$J12:$K12,'דוח הוצאות'!$D12:$H12)*1,SUM('דוח הוצאות'!$J12:$K12,'דוח הוצאות'!$D12:$H12)/'דוח הוצאות'!$L12),"")</f>
        <v>101.92</v>
      </c>
    </row>
    <row r="13" spans="2:14" ht="30" customHeight="1" x14ac:dyDescent="0.2">
      <c r="B13" s="32">
        <f ca="1">TODAY()-25</f>
        <v>43094</v>
      </c>
      <c r="C13" s="27" t="s">
        <v>11</v>
      </c>
      <c r="D13" s="33"/>
      <c r="E13" s="33"/>
      <c r="F13" s="33"/>
      <c r="G13" s="33"/>
      <c r="H13" s="33"/>
      <c r="I13" s="33">
        <v>70</v>
      </c>
      <c r="J13" s="33">
        <f>IF('דוח הוצאות'!I13&lt;&gt;"",'דוח הוצאות'!I13*MileageRate,"")</f>
        <v>22.400000000000002</v>
      </c>
      <c r="K13" s="33"/>
      <c r="L13" s="33">
        <v>1</v>
      </c>
      <c r="M13" s="34" t="s">
        <v>27</v>
      </c>
      <c r="N13" s="35">
        <f>IFERROR(IF(OR('דוח הוצאות'!$L13="",'דוח הוצאות'!$L13=1),SUM('דוח הוצאות'!$J13:$K13,'דוח הוצאות'!$D13:$H13)*1,SUM('דוח הוצאות'!$J13:$K13,'דוח הוצאות'!$D13:$H13)/'דוח הוצאות'!$L13),"")</f>
        <v>22.400000000000002</v>
      </c>
    </row>
    <row r="14" spans="2:14" ht="30" customHeight="1" x14ac:dyDescent="0.2">
      <c r="B14" s="28" t="s">
        <v>4</v>
      </c>
      <c r="C14" s="29"/>
      <c r="D14" s="30">
        <f>SUBTOTAL(109,הוצאות[כרטיסי טיסה])</f>
        <v>350</v>
      </c>
      <c r="E14" s="30">
        <f>SUBTOTAL(109,הוצאות[לינה])</f>
        <v>150</v>
      </c>
      <c r="F14" s="30">
        <f>SUBTOTAL(109,הוצאות[תחבורה קרקעית 
(דלק, השכרת רכב, מונית)])</f>
        <v>45</v>
      </c>
      <c r="G14" s="30">
        <f>SUBTOTAL(109,הוצאות[ארוחות וטיפים])</f>
        <v>36.299999999999997</v>
      </c>
      <c r="H14" s="30">
        <f>SUBTOTAL(109,הוצאות[כנסים וסמינרים])</f>
        <v>150</v>
      </c>
      <c r="I14" s="30">
        <f>SUBTOTAL(109,הוצאות[קילומטראז''])</f>
        <v>123</v>
      </c>
      <c r="J14" s="30">
        <f>SUBTOTAL(109,הוצאות[החזר נסיעות])</f>
        <v>39.36</v>
      </c>
      <c r="K14" s="30">
        <f>SUBTOTAL(109,הוצאות[שונות])</f>
        <v>0</v>
      </c>
      <c r="L14" s="29"/>
      <c r="M14" s="29"/>
      <c r="N14" s="31">
        <f>SUBTOTAL(109,הוצאות[סה"כ])</f>
        <v>1914.7355124653743</v>
      </c>
    </row>
  </sheetData>
  <sheetProtection selectLockedCells="1"/>
  <mergeCells count="7">
    <mergeCell ref="B1:F1"/>
    <mergeCell ref="I3:K3"/>
    <mergeCell ref="I5:K5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התראה" error="תא זה מאוכלס באופן אוטומטי ואין להחליף את תוכנו. החלפת התוכן של תא זה תשבש חישובים בגליון עבודה זה." sqref="N10:N13" xr:uid="{00000000-0002-0000-0000-000001000000}"/>
    <dataValidation allowBlank="1" showInputMessage="1" showErrorMessage="1" prompt="צור דוח הוצאות נסיעה בגליון עבודה זה. הזן תיאור הוצאה עם תאריך בטבלה הנתונה. החזר ההוצאות הכולל מחושב באופן אוטומטי" sqref="A1" xr:uid="{00000000-0002-0000-0000-000002000000}"/>
    <dataValidation allowBlank="1" showInputMessage="1" showErrorMessage="1" prompt="כותרת גליון העבודה נמצאת בתא זה. הזן פרטי נסיעה בתאים B3 עד L7" sqref="B1" xr:uid="{00000000-0002-0000-0000-000003000000}"/>
    <dataValidation allowBlank="1" showInputMessage="1" showErrorMessage="1" prompt="התקופה מתעדכנת באופן אוטומטי בתא משמאל בהתאם לערכים בטבלת ההוצאות שלהלן" sqref="B7" xr:uid="{00000000-0002-0000-0000-000004000000}"/>
    <dataValidation allowBlank="1" showInputMessage="1" showErrorMessage="1" prompt="הזן מחלקה בתא זה" sqref="C5" xr:uid="{00000000-0002-0000-0000-000005000000}"/>
    <dataValidation allowBlank="1" showInputMessage="1" showErrorMessage="1" prompt="הזן מחלקה בתא משמאל" sqref="B5" xr:uid="{00000000-0002-0000-0000-000006000000}"/>
    <dataValidation allowBlank="1" showInputMessage="1" showErrorMessage="1" prompt="הזן שם בתא זה" sqref="C3" xr:uid="{00000000-0002-0000-0000-000007000000}"/>
    <dataValidation allowBlank="1" showInputMessage="1" showErrorMessage="1" prompt="הזן שם בתא משמאל" sqref="B3" xr:uid="{00000000-0002-0000-0000-000008000000}"/>
    <dataValidation type="custom" errorStyle="warning" allowBlank="1" showInputMessage="1" showErrorMessage="1" error="אין להחליף את תוכנו של תא זה. החלפת התוכן של תא זה תשבש חישובים בגליון עבודה זה" prompt="התקופה מתעדכנת באופן אוטומטי בהתאם לערכים בטבלת ההוצאות שלהלן" sqref="C7" xr:uid="{00000000-0002-0000-0000-000009000000}">
      <formula1>LEN(C7)=""</formula1>
    </dataValidation>
    <dataValidation allowBlank="1" showInputMessage="1" showErrorMessage="1" prompt="הזן תאריך הגשה בתא זה" sqref="G5" xr:uid="{00000000-0002-0000-0000-00000A000000}"/>
    <dataValidation allowBlank="1" showInputMessage="1" showErrorMessage="1" prompt="הזן תאריך הגשה של דוח הוצאות בתא משמאל" sqref="D5" xr:uid="{00000000-0002-0000-0000-00000B000000}"/>
    <dataValidation allowBlank="1" showInputMessage="1" showErrorMessage="1" prompt="הזן את שם האדם המאשר בתא זה" sqref="G3:H3" xr:uid="{00000000-0002-0000-0000-00000C000000}"/>
    <dataValidation allowBlank="1" showInputMessage="1" showErrorMessage="1" prompt="הזן את שם האדם שאישר את ההוצאות בתא משמאל" sqref="D3" xr:uid="{00000000-0002-0000-0000-00000D000000}"/>
    <dataValidation allowBlank="1" showInputMessage="1" showErrorMessage="1" prompt="החזר ההוצאות הכולל מחושב באופן אוטומטי בתא משמאל" sqref="I5" xr:uid="{00000000-0002-0000-0000-00000E000000}"/>
    <dataValidation allowBlank="1" showInputMessage="1" showErrorMessage="1" prompt="הזן החזר נסיעות לכל קילומטר בתא משמאל" sqref="I3" xr:uid="{00000000-0002-0000-0000-00000F000000}"/>
    <dataValidation allowBlank="1" showInputMessage="1" showErrorMessage="1" prompt="הזן החזר נסיעות לכל קילומטר בתא זה" sqref="L3" xr:uid="{00000000-0002-0000-0000-000010000000}"/>
    <dataValidation allowBlank="1" showInputMessage="1" showErrorMessage="1" prompt="החזר ההוצאות הכולל מחושב באופן אוטומטי בתא זה" sqref="L5" xr:uid="{00000000-0002-0000-0000-000011000000}"/>
    <dataValidation allowBlank="1" showInputMessage="1" showErrorMessage="1" prompt="הסכום הכולל עבור כל שורה מחושב באופן אוטומטי בעמודה זו תחת כותרת זו" sqref="N9" xr:uid="{00000000-0002-0000-0000-000012000000}"/>
    <dataValidation allowBlank="1" showInputMessage="1" showErrorMessage="1" prompt="הזן מטבע הוצאות בעמודה זו תחת כותרת זו" sqref="M9" xr:uid="{00000000-0002-0000-0000-000013000000}"/>
    <dataValidation allowBlank="1" showInputMessage="1" showErrorMessage="1" prompt="הזן שער חליפין של מטבע בעמודה זו תחת כותרת זו" sqref="L9" xr:uid="{00000000-0002-0000-0000-000014000000}"/>
    <dataValidation allowBlank="1" showInputMessage="1" showErrorMessage="1" prompt="הזן סכום של הוצאות שונות בעמודה זו תחת כותרת זו" sqref="K9" xr:uid="{00000000-0002-0000-0000-000015000000}"/>
    <dataValidation allowBlank="1" showInputMessage="1" showErrorMessage="1" prompt="החזר הנסיעות מחושב באופן אוטומטי בעמודה זו תחת כותרת זו" sqref="J9" xr:uid="{00000000-0002-0000-0000-000016000000}"/>
    <dataValidation allowBlank="1" showInputMessage="1" showErrorMessage="1" prompt="הזן קילומטראז' בעמודה זו תחת כותרת זו" sqref="I9" xr:uid="{00000000-0002-0000-0000-000017000000}"/>
    <dataValidation allowBlank="1" showInputMessage="1" showErrorMessage="1" prompt="הזן סכום של כנסים וסמינרים בעמודה זו תחת כותרת זו" sqref="H9" xr:uid="{00000000-0002-0000-0000-000018000000}"/>
    <dataValidation allowBlank="1" showInputMessage="1" showErrorMessage="1" prompt="הזן סכום של ארוחות וטיפים בעמודה זו תחת כותרת זו" sqref="G9" xr:uid="{00000000-0002-0000-0000-000019000000}"/>
    <dataValidation allowBlank="1" showInputMessage="1" showErrorMessage="1" prompt="הזן סכום של תחבורה קרקעית בעמודה זו תחת כותרת זו" sqref="F9" xr:uid="{00000000-0002-0000-0000-00001A000000}"/>
    <dataValidation allowBlank="1" showInputMessage="1" showErrorMessage="1" prompt="הזן סכום של לינה בעמודה זו תחת כותרת זו" sqref="E9" xr:uid="{00000000-0002-0000-0000-00001B000000}"/>
    <dataValidation allowBlank="1" showInputMessage="1" showErrorMessage="1" prompt="הזן סכום של כרטיסי טיסה בעמודה זו תחת כותרת זו" sqref="D9" xr:uid="{00000000-0002-0000-0000-00001C000000}"/>
    <dataValidation allowBlank="1" showInputMessage="1" showErrorMessage="1" prompt="הזן תיאור הוצאה בעמודה זו תחת כותרת זו" sqref="C9" xr:uid="{00000000-0002-0000-0000-00001D000000}"/>
    <dataValidation allowBlank="1" showInputMessage="1" showErrorMessage="1" prompt="הזן תאריך הוצאה בעמודה זו תחת כותרת זו " sqref="B9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:J13 N10:N13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דוח הוצאות</vt:lpstr>
      <vt:lpstr>ColumnTitle1</vt:lpstr>
      <vt:lpstr>MileageRate</vt:lpstr>
      <vt:lpstr>'דוח הוצאות'!WPrint_TitlesW</vt:lpstr>
      <vt:lpstr>החזר_הוצאות_כולל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2017-03-08T06:18:36Z</dcterms:created>
  <dcterms:modified xsi:type="dcterms:W3CDTF">2018-01-19T09:03:51Z</dcterms:modified>
</cp:coreProperties>
</file>