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220"/>
  <workbookPr filterPrivacy="1" codeName="ThisWorkbook"/>
  <bookViews>
    <workbookView xWindow="0" yWindow="0" windowWidth="20490" windowHeight="7425"/>
  </bookViews>
  <sheets>
    <sheet name="ניתוח רווחיות" sheetId="5" r:id="rId1"/>
    <sheet name="תרשים מדדי סיכום" sheetId="6" r:id="rId2"/>
  </sheets>
  <definedNames>
    <definedName name="CompanyName">'ניתוח רווחיות'!$D$3</definedName>
    <definedName name="DateVal">#REF!</definedName>
    <definedName name="ReportDate">'ניתוח רווחיות'!$B$3</definedName>
  </definedNames>
  <calcPr calcId="152511" concurrentCalc="0"/>
</workbook>
</file>

<file path=xl/calcChain.xml><?xml version="1.0" encoding="utf-8"?>
<calcChain xmlns="http://schemas.openxmlformats.org/spreadsheetml/2006/main">
  <c r="R3" i="6" l="1"/>
  <c r="B3" i="6"/>
  <c r="F8" i="5"/>
  <c r="F9" i="5"/>
  <c r="F7" i="5"/>
  <c r="E19" i="5"/>
  <c r="E20" i="5"/>
  <c r="D19" i="5"/>
  <c r="D20" i="5"/>
  <c r="C19" i="5"/>
  <c r="C20" i="5"/>
  <c r="E10" i="5"/>
  <c r="D10" i="5"/>
  <c r="C10" i="5"/>
  <c r="E27" i="5"/>
  <c r="D27" i="5"/>
  <c r="C27" i="5"/>
  <c r="F26" i="5"/>
  <c r="F25" i="5"/>
  <c r="F24" i="5"/>
  <c r="F18" i="5"/>
  <c r="F17" i="5"/>
  <c r="F13" i="5"/>
  <c r="F10" i="5"/>
  <c r="C35" i="5"/>
  <c r="F27" i="5"/>
  <c r="F19" i="5"/>
  <c r="F20" i="5"/>
  <c r="E34" i="5"/>
  <c r="D34" i="5"/>
  <c r="C34" i="5"/>
  <c r="E33" i="5"/>
  <c r="D33" i="5"/>
  <c r="C33" i="5"/>
  <c r="E14" i="5"/>
  <c r="E35" i="5"/>
  <c r="D35" i="5"/>
  <c r="F29" i="5"/>
  <c r="D14" i="5"/>
  <c r="C14" i="5"/>
  <c r="F14" i="5"/>
  <c r="C29" i="5"/>
  <c r="C36" i="5"/>
  <c r="D29" i="5"/>
  <c r="D36" i="5"/>
  <c r="E29" i="5"/>
  <c r="E36" i="5"/>
  <c r="E21" i="5"/>
  <c r="D21" i="5"/>
  <c r="C30" i="5"/>
  <c r="E30" i="5"/>
  <c r="D30" i="5"/>
  <c r="C21" i="5"/>
  <c r="F21" i="5"/>
  <c r="F30" i="5"/>
</calcChain>
</file>

<file path=xl/sharedStrings.xml><?xml version="1.0" encoding="utf-8"?>
<sst xmlns="http://schemas.openxmlformats.org/spreadsheetml/2006/main" count="48" uniqueCount="36">
  <si>
    <t xml:space="preserve"> </t>
  </si>
  <si>
    <t xml:space="preserve">  </t>
  </si>
  <si>
    <t xml:space="preserve">   </t>
  </si>
  <si>
    <t xml:space="preserve">    </t>
  </si>
  <si>
    <t>ניתוח רווחיות לקוח</t>
  </si>
  <si>
    <t>20 בינואר 2013</t>
  </si>
  <si>
    <t>שם חברה</t>
  </si>
  <si>
    <t>פעילות לקוח</t>
  </si>
  <si>
    <t>לקוח 1</t>
  </si>
  <si>
    <t>לקוח 2</t>
  </si>
  <si>
    <t>לקוח 3</t>
  </si>
  <si>
    <t>כולל</t>
  </si>
  <si>
    <t>מדדי סיכום לכל לקוח</t>
  </si>
  <si>
    <t>מספר לקוחות פעילים—תחילת תקופה</t>
  </si>
  <si>
    <t>מספר לקוחות שנוספו</t>
  </si>
  <si>
    <t>מספר לקוחות שאבדו/עזבו</t>
  </si>
  <si>
    <t>מספר לקוחות פעילים—סוף תקופה</t>
  </si>
  <si>
    <t>ניתוח רווחיות</t>
  </si>
  <si>
    <t>הכנסה למגזר</t>
  </si>
  <si>
    <t>שקלול</t>
  </si>
  <si>
    <t>עלות מכירות</t>
  </si>
  <si>
    <t>עלויות שירות ותמיכה שוטפות</t>
  </si>
  <si>
    <t>עלויות לקוח ישירות אחרות</t>
  </si>
  <si>
    <t>העלות הכוללת של מכירות</t>
  </si>
  <si>
    <t>שולי רווח גולמי</t>
  </si>
  <si>
    <t>עלויות אחרות</t>
  </si>
  <si>
    <t>השגת לקוחות</t>
  </si>
  <si>
    <t>שיווק ללקוחות</t>
  </si>
  <si>
    <t>עזיבת לקוחות</t>
  </si>
  <si>
    <t>סה"כ עליויות לקוח אחרות</t>
  </si>
  <si>
    <t>רוווח לקוח לפי מגזר</t>
  </si>
  <si>
    <t>מדדי סיכום</t>
  </si>
  <si>
    <t>עלות ממוצעת לכל לקוח שהושג</t>
  </si>
  <si>
    <t>עלות ממוצעת לכל לקוח שעזב</t>
  </si>
  <si>
    <t>עלות שיווק ממוצעת לכל לקוח פעיל</t>
  </si>
  <si>
    <t>רווח או הפסד ממוצע לכל לקוח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</si>
</sst>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m/d/yy"/>
    <numFmt numFmtId="166" formatCode="0.0%"/>
    <numFmt numFmtId="167" formatCode="mmmm\ d\,\ yyyy"/>
    <numFmt numFmtId="168" formatCode="0.0%_)"/>
    <numFmt numFmtId="169" formatCode="&quot;₪&quot;\ #,##0.00"/>
  </numFmts>
  <fonts count="22" x14ac:knownFonts="1">
    <font>
      <sz val="10"/>
      <color theme="1"/>
      <name val="Century Gothic"/>
      <family val="2"/>
      <scheme val="minor"/>
    </font>
    <font>
      <sz val="20"/>
      <color theme="3"/>
      <name val="Century Gothic"/>
      <family val="2"/>
      <scheme val="major"/>
    </font>
    <font>
      <sz val="11"/>
      <color theme="3" tint="0.39991454817346722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2"/>
      <color theme="3"/>
      <name val="Century Gothic"/>
      <family val="2"/>
      <scheme val="major"/>
    </font>
    <font>
      <sz val="10"/>
      <color theme="1"/>
      <name val="Tahoma"/>
      <family val="2"/>
    </font>
    <font>
      <sz val="20"/>
      <color theme="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3" tint="0.39991454817346722"/>
      <name val="Tahoma"/>
      <family val="2"/>
    </font>
    <font>
      <sz val="14"/>
      <color theme="3"/>
      <name val="Tahoma"/>
      <family val="2"/>
    </font>
    <font>
      <sz val="14"/>
      <color theme="1"/>
      <name val="Tahoma"/>
      <family val="2"/>
    </font>
    <font>
      <sz val="10"/>
      <color theme="3"/>
      <name val="Tahoma"/>
      <family val="2"/>
    </font>
    <font>
      <sz val="10"/>
      <color theme="5"/>
      <name val="Tahoma"/>
      <family val="2"/>
    </font>
    <font>
      <sz val="10"/>
      <color theme="4"/>
      <name val="Tahoma"/>
      <family val="2"/>
    </font>
    <font>
      <sz val="12"/>
      <color theme="3"/>
      <name val="Tahoma"/>
      <family val="2"/>
    </font>
    <font>
      <sz val="12"/>
      <color theme="1"/>
      <name val="Tahoma"/>
      <family val="2"/>
    </font>
    <font>
      <b/>
      <sz val="10"/>
      <color theme="3"/>
      <name val="Tahoma"/>
      <family val="2"/>
    </font>
    <font>
      <b/>
      <sz val="10"/>
      <color theme="4"/>
      <name val="Tahoma"/>
      <family val="2"/>
    </font>
    <font>
      <b/>
      <sz val="10"/>
      <color theme="6"/>
      <name val="Tahoma"/>
      <family val="2"/>
    </font>
    <font>
      <sz val="10"/>
      <color theme="6"/>
      <name val="Tahoma"/>
      <family val="2"/>
    </font>
    <font>
      <sz val="10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theme="8" tint="0.79992065187536243"/>
      </patternFill>
    </fill>
    <fill>
      <patternFill patternType="solid">
        <fgColor theme="0" tint="-4.9989318521683403E-2"/>
        <bgColor theme="8" tint="0.79995117038483843"/>
      </patternFill>
    </fill>
    <fill>
      <patternFill patternType="solid">
        <fgColor theme="5" tint="0.79998168889431442"/>
        <bgColor theme="8" tint="0.79995117038483843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0" tint="-4.9989318521683403E-2"/>
        <bgColor theme="8"/>
      </patternFill>
    </fill>
    <fill>
      <patternFill patternType="solid">
        <fgColor theme="4" tint="0.79998168889431442"/>
        <bgColor theme="8" tint="0.79989013336588644"/>
      </patternFill>
    </fill>
    <fill>
      <patternFill patternType="solid">
        <fgColor theme="0" tint="-4.9989318521683403E-2"/>
        <bgColor theme="8" tint="0.79989013336588644"/>
      </patternFill>
    </fill>
    <fill>
      <patternFill patternType="solid">
        <fgColor theme="4" tint="0.79998168889431442"/>
        <bgColor theme="8" tint="0.79985961485641044"/>
      </patternFill>
    </fill>
    <fill>
      <patternFill patternType="solid">
        <fgColor theme="0" tint="-4.9989318521683403E-2"/>
        <bgColor theme="8" tint="0.7998596148564104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3" tint="0.39994506668294322"/>
      </bottom>
      <diagonal/>
    </border>
  </borders>
  <cellStyleXfs count="5">
    <xf numFmtId="0" fontId="0" fillId="0" borderId="0">
      <alignment horizontal="left" vertical="center"/>
    </xf>
    <xf numFmtId="0" fontId="1" fillId="0" borderId="0" applyNumberFormat="0" applyFill="0" applyProtection="0">
      <alignment vertical="center"/>
    </xf>
    <xf numFmtId="0" fontId="3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</cellStyleXfs>
  <cellXfs count="80">
    <xf numFmtId="0" fontId="0" fillId="0" borderId="0" xfId="0">
      <alignment horizontal="left" vertical="center"/>
    </xf>
    <xf numFmtId="49" fontId="9" fillId="0" borderId="0" xfId="4" quotePrefix="1" applyNumberFormat="1" applyFont="1" applyFill="1" applyAlignment="1">
      <alignment horizontal="right" vertical="center" readingOrder="2"/>
    </xf>
    <xf numFmtId="0" fontId="5" fillId="0" borderId="0" xfId="0" applyFont="1" applyAlignment="1">
      <alignment horizontal="left" vertical="center" readingOrder="2"/>
    </xf>
    <xf numFmtId="0" fontId="6" fillId="0" borderId="4" xfId="1" applyFont="1" applyFill="1" applyBorder="1" applyAlignment="1">
      <alignment vertical="center" readingOrder="2"/>
    </xf>
    <xf numFmtId="49" fontId="7" fillId="0" borderId="4" xfId="0" applyNumberFormat="1" applyFont="1" applyFill="1" applyBorder="1" applyAlignment="1">
      <alignment horizontal="center" readingOrder="2"/>
    </xf>
    <xf numFmtId="165" fontId="7" fillId="0" borderId="4" xfId="0" applyNumberFormat="1" applyFont="1" applyFill="1" applyBorder="1" applyAlignment="1">
      <alignment horizontal="center" readingOrder="2"/>
    </xf>
    <xf numFmtId="0" fontId="8" fillId="0" borderId="4" xfId="0" applyFont="1" applyFill="1" applyBorder="1" applyAlignment="1">
      <alignment horizontal="left" vertical="center" readingOrder="2"/>
    </xf>
    <xf numFmtId="0" fontId="8" fillId="0" borderId="4" xfId="0" applyFont="1" applyBorder="1" applyAlignment="1">
      <alignment horizontal="left" vertical="center" readingOrder="2"/>
    </xf>
    <xf numFmtId="0" fontId="8" fillId="0" borderId="0" xfId="0" applyFont="1" applyBorder="1" applyAlignment="1">
      <alignment horizontal="left" vertical="center" readingOrder="2"/>
    </xf>
    <xf numFmtId="49" fontId="7" fillId="0" borderId="0" xfId="0" applyNumberFormat="1" applyFont="1" applyFill="1" applyBorder="1" applyAlignment="1">
      <alignment horizontal="center" readingOrder="2"/>
    </xf>
    <xf numFmtId="49" fontId="7" fillId="0" borderId="0" xfId="0" applyNumberFormat="1" applyFont="1" applyFill="1" applyBorder="1" applyAlignment="1">
      <alignment horizontal="left" vertical="center" readingOrder="2"/>
    </xf>
    <xf numFmtId="165" fontId="7" fillId="0" borderId="0" xfId="0" applyNumberFormat="1" applyFont="1" applyFill="1" applyBorder="1" applyAlignment="1">
      <alignment horizontal="center" readingOrder="2"/>
    </xf>
    <xf numFmtId="0" fontId="8" fillId="0" borderId="0" xfId="0" applyFont="1" applyFill="1" applyBorder="1" applyAlignment="1">
      <alignment horizontal="left" vertical="center" readingOrder="2"/>
    </xf>
    <xf numFmtId="0" fontId="10" fillId="0" borderId="0" xfId="2" applyNumberFormat="1" applyFont="1" applyFill="1" applyBorder="1" applyAlignment="1">
      <alignment horizontal="right" vertical="center" readingOrder="2"/>
    </xf>
    <xf numFmtId="0" fontId="10" fillId="0" borderId="0" xfId="2" applyFont="1" applyFill="1" applyBorder="1" applyAlignment="1">
      <alignment horizontal="center" vertical="center" readingOrder="2"/>
    </xf>
    <xf numFmtId="164" fontId="10" fillId="0" borderId="0" xfId="2" applyNumberFormat="1" applyFont="1" applyFill="1" applyBorder="1" applyAlignment="1">
      <alignment horizontal="center" vertical="center" readingOrder="2"/>
    </xf>
    <xf numFmtId="164" fontId="11" fillId="0" borderId="0" xfId="0" applyNumberFormat="1" applyFont="1" applyFill="1" applyBorder="1" applyAlignment="1">
      <alignment horizontal="left" readingOrder="2"/>
    </xf>
    <xf numFmtId="164" fontId="5" fillId="0" borderId="0" xfId="0" applyNumberFormat="1" applyFont="1" applyFill="1" applyBorder="1" applyAlignment="1">
      <alignment horizontal="left" readingOrder="2"/>
    </xf>
    <xf numFmtId="0" fontId="12" fillId="4" borderId="0" xfId="0" applyNumberFormat="1" applyFont="1" applyFill="1" applyBorder="1" applyAlignment="1">
      <alignment horizontal="right" vertical="center" readingOrder="2"/>
    </xf>
    <xf numFmtId="0" fontId="12" fillId="4" borderId="0" xfId="0" applyNumberFormat="1" applyFont="1" applyFill="1" applyBorder="1" applyAlignment="1">
      <alignment horizontal="center" vertical="center" readingOrder="2"/>
    </xf>
    <xf numFmtId="38" fontId="12" fillId="5" borderId="0" xfId="0" applyNumberFormat="1" applyFont="1" applyFill="1" applyBorder="1" applyAlignment="1">
      <alignment horizontal="center" vertical="center" readingOrder="2"/>
    </xf>
    <xf numFmtId="38" fontId="5" fillId="0" borderId="0" xfId="0" applyNumberFormat="1" applyFont="1" applyFill="1" applyBorder="1" applyAlignment="1">
      <alignment horizontal="left" readingOrder="2"/>
    </xf>
    <xf numFmtId="38" fontId="12" fillId="4" borderId="0" xfId="0" applyNumberFormat="1" applyFont="1" applyFill="1" applyBorder="1" applyAlignment="1">
      <alignment horizontal="center" vertical="center" readingOrder="2"/>
    </xf>
    <xf numFmtId="0" fontId="13" fillId="6" borderId="3" xfId="0" applyFont="1" applyFill="1" applyBorder="1" applyAlignment="1">
      <alignment horizontal="right" vertical="center" readingOrder="2"/>
    </xf>
    <xf numFmtId="0" fontId="13" fillId="7" borderId="3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left" vertical="center" readingOrder="2"/>
    </xf>
    <xf numFmtId="0" fontId="5" fillId="0" borderId="0" xfId="0" applyFont="1" applyFill="1" applyBorder="1" applyAlignment="1">
      <alignment horizontal="center" readingOrder="2"/>
    </xf>
    <xf numFmtId="0" fontId="10" fillId="0" borderId="0" xfId="2" applyNumberFormat="1" applyFont="1" applyFill="1" applyAlignment="1">
      <alignment vertical="center" readingOrder="2"/>
    </xf>
    <xf numFmtId="0" fontId="10" fillId="0" borderId="0" xfId="2" applyNumberFormat="1" applyFont="1" applyFill="1" applyBorder="1" applyAlignment="1">
      <alignment vertical="center" readingOrder="2"/>
    </xf>
    <xf numFmtId="0" fontId="11" fillId="0" borderId="0" xfId="0" applyNumberFormat="1" applyFont="1" applyFill="1" applyBorder="1" applyAlignment="1">
      <alignment horizontal="left" readingOrder="2"/>
    </xf>
    <xf numFmtId="0" fontId="14" fillId="8" borderId="0" xfId="0" applyNumberFormat="1" applyFont="1" applyFill="1" applyBorder="1" applyAlignment="1">
      <alignment horizontal="right" vertical="center" readingOrder="2"/>
    </xf>
    <xf numFmtId="169" fontId="14" fillId="8" borderId="0" xfId="0" applyNumberFormat="1" applyFont="1" applyFill="1" applyBorder="1" applyAlignment="1">
      <alignment readingOrder="2"/>
    </xf>
    <xf numFmtId="169" fontId="14" fillId="5" borderId="0" xfId="0" applyNumberFormat="1" applyFont="1" applyFill="1" applyBorder="1" applyAlignment="1">
      <alignment readingOrder="2"/>
    </xf>
    <xf numFmtId="164" fontId="14" fillId="0" borderId="0" xfId="0" applyNumberFormat="1" applyFont="1" applyFill="1" applyBorder="1" applyAlignment="1">
      <alignment readingOrder="2"/>
    </xf>
    <xf numFmtId="0" fontId="14" fillId="8" borderId="1" xfId="0" applyFont="1" applyFill="1" applyBorder="1" applyAlignment="1">
      <alignment horizontal="right" vertical="center" readingOrder="2"/>
    </xf>
    <xf numFmtId="168" fontId="14" fillId="9" borderId="1" xfId="0" applyNumberFormat="1" applyFont="1" applyFill="1" applyBorder="1" applyAlignment="1">
      <alignment readingOrder="2"/>
    </xf>
    <xf numFmtId="168" fontId="14" fillId="5" borderId="1" xfId="0" applyNumberFormat="1" applyFont="1" applyFill="1" applyBorder="1" applyAlignment="1">
      <alignment readingOrder="2"/>
    </xf>
    <xf numFmtId="166" fontId="14" fillId="0" borderId="0" xfId="0" applyNumberFormat="1" applyFont="1" applyFill="1" applyBorder="1" applyAlignment="1">
      <alignment readingOrder="2"/>
    </xf>
    <xf numFmtId="0" fontId="8" fillId="0" borderId="0" xfId="0" applyFont="1" applyFill="1" applyBorder="1" applyAlignment="1">
      <alignment horizontal="center" readingOrder="2"/>
    </xf>
    <xf numFmtId="0" fontId="15" fillId="0" borderId="0" xfId="3" applyNumberFormat="1" applyFont="1" applyFill="1" applyBorder="1" applyAlignment="1">
      <alignment horizontal="right" vertical="center" readingOrder="2"/>
    </xf>
    <xf numFmtId="0" fontId="10" fillId="0" borderId="0" xfId="2" applyNumberFormat="1" applyFont="1" applyFill="1" applyBorder="1" applyAlignment="1">
      <alignment horizontal="left" vertical="center" readingOrder="2"/>
    </xf>
    <xf numFmtId="0" fontId="16" fillId="0" borderId="0" xfId="0" applyNumberFormat="1" applyFont="1" applyFill="1" applyBorder="1" applyAlignment="1">
      <alignment horizontal="left" readingOrder="2"/>
    </xf>
    <xf numFmtId="0" fontId="12" fillId="10" borderId="0" xfId="0" applyFont="1" applyFill="1" applyBorder="1" applyAlignment="1">
      <alignment horizontal="right" vertical="center" readingOrder="2"/>
    </xf>
    <xf numFmtId="169" fontId="12" fillId="10" borderId="0" xfId="0" applyNumberFormat="1" applyFont="1" applyFill="1" applyBorder="1" applyAlignment="1">
      <alignment vertical="center" readingOrder="2"/>
    </xf>
    <xf numFmtId="169" fontId="12" fillId="5" borderId="0" xfId="0" applyNumberFormat="1" applyFont="1" applyFill="1" applyBorder="1" applyAlignment="1">
      <alignment vertical="center" readingOrder="2"/>
    </xf>
    <xf numFmtId="164" fontId="5" fillId="0" borderId="0" xfId="0" applyNumberFormat="1" applyFont="1" applyFill="1" applyBorder="1" applyAlignment="1">
      <alignment readingOrder="2"/>
    </xf>
    <xf numFmtId="38" fontId="12" fillId="10" borderId="0" xfId="0" applyNumberFormat="1" applyFont="1" applyFill="1" applyBorder="1" applyAlignment="1">
      <alignment vertical="center" readingOrder="2"/>
    </xf>
    <xf numFmtId="38" fontId="12" fillId="5" borderId="0" xfId="0" applyNumberFormat="1" applyFont="1" applyFill="1" applyBorder="1" applyAlignment="1">
      <alignment vertical="center" readingOrder="2"/>
    </xf>
    <xf numFmtId="38" fontId="5" fillId="0" borderId="0" xfId="0" applyNumberFormat="1" applyFont="1" applyFill="1" applyBorder="1" applyAlignment="1">
      <alignment readingOrder="2"/>
    </xf>
    <xf numFmtId="0" fontId="17" fillId="10" borderId="0" xfId="0" applyFont="1" applyFill="1" applyBorder="1" applyAlignment="1">
      <alignment horizontal="right" vertical="center" readingOrder="2"/>
    </xf>
    <xf numFmtId="38" fontId="12" fillId="11" borderId="0" xfId="0" applyNumberFormat="1" applyFont="1" applyFill="1" applyBorder="1" applyAlignment="1">
      <alignment vertical="center" readingOrder="2"/>
    </xf>
    <xf numFmtId="0" fontId="18" fillId="8" borderId="0" xfId="0" applyFont="1" applyFill="1" applyBorder="1" applyAlignment="1">
      <alignment horizontal="right" vertical="center" readingOrder="2"/>
    </xf>
    <xf numFmtId="169" fontId="14" fillId="9" borderId="0" xfId="0" applyNumberFormat="1" applyFont="1" applyFill="1" applyBorder="1" applyAlignment="1">
      <alignment horizontal="right" vertical="center" readingOrder="2"/>
    </xf>
    <xf numFmtId="169" fontId="14" fillId="5" borderId="0" xfId="0" applyNumberFormat="1" applyFont="1" applyFill="1" applyBorder="1" applyAlignment="1">
      <alignment horizontal="right" vertical="center" readingOrder="2"/>
    </xf>
    <xf numFmtId="164" fontId="14" fillId="0" borderId="0" xfId="0" applyNumberFormat="1" applyFont="1" applyFill="1" applyBorder="1" applyAlignment="1">
      <alignment horizontal="right" readingOrder="2"/>
    </xf>
    <xf numFmtId="0" fontId="18" fillId="8" borderId="1" xfId="0" applyFont="1" applyFill="1" applyBorder="1" applyAlignment="1">
      <alignment horizontal="right" vertical="center" readingOrder="2"/>
    </xf>
    <xf numFmtId="168" fontId="14" fillId="9" borderId="1" xfId="0" applyNumberFormat="1" applyFont="1" applyFill="1" applyBorder="1" applyAlignment="1">
      <alignment horizontal="right" vertical="center" readingOrder="2"/>
    </xf>
    <xf numFmtId="168" fontId="14" fillId="5" borderId="1" xfId="0" applyNumberFormat="1" applyFont="1" applyFill="1" applyBorder="1" applyAlignment="1">
      <alignment horizontal="right" vertical="center" readingOrder="2"/>
    </xf>
    <xf numFmtId="166" fontId="14" fillId="0" borderId="0" xfId="0" applyNumberFormat="1" applyFont="1" applyFill="1" applyBorder="1" applyAlignment="1">
      <alignment horizontal="right" readingOrder="2"/>
    </xf>
    <xf numFmtId="0" fontId="15" fillId="0" borderId="0" xfId="3" applyNumberFormat="1" applyFont="1" applyFill="1" applyAlignment="1">
      <alignment horizontal="right" vertical="center" readingOrder="2"/>
    </xf>
    <xf numFmtId="0" fontId="17" fillId="10" borderId="1" xfId="0" applyFont="1" applyFill="1" applyBorder="1" applyAlignment="1">
      <alignment horizontal="right" vertical="center" readingOrder="2"/>
    </xf>
    <xf numFmtId="38" fontId="12" fillId="11" borderId="1" xfId="0" applyNumberFormat="1" applyFont="1" applyFill="1" applyBorder="1" applyAlignment="1">
      <alignment vertical="center" readingOrder="2"/>
    </xf>
    <xf numFmtId="38" fontId="12" fillId="5" borderId="1" xfId="0" applyNumberFormat="1" applyFont="1" applyFill="1" applyBorder="1" applyAlignment="1">
      <alignment vertical="center" readingOrder="2"/>
    </xf>
    <xf numFmtId="169" fontId="21" fillId="9" borderId="0" xfId="0" applyNumberFormat="1" applyFont="1" applyFill="1" applyBorder="1" applyAlignment="1">
      <alignment horizontal="right" readingOrder="2"/>
    </xf>
    <xf numFmtId="169" fontId="14" fillId="9" borderId="0" xfId="0" applyNumberFormat="1" applyFont="1" applyFill="1" applyBorder="1" applyAlignment="1">
      <alignment horizontal="right" readingOrder="2"/>
    </xf>
    <xf numFmtId="169" fontId="14" fillId="5" borderId="0" xfId="0" applyNumberFormat="1" applyFont="1" applyFill="1" applyBorder="1" applyAlignment="1">
      <alignment horizontal="right" readingOrder="2"/>
    </xf>
    <xf numFmtId="168" fontId="14" fillId="9" borderId="1" xfId="0" applyNumberFormat="1" applyFont="1" applyFill="1" applyBorder="1" applyAlignment="1">
      <alignment horizontal="right" readingOrder="2"/>
    </xf>
    <xf numFmtId="168" fontId="14" fillId="5" borderId="1" xfId="0" applyNumberFormat="1" applyFont="1" applyFill="1" applyBorder="1" applyAlignment="1">
      <alignment horizontal="right" readingOrder="2"/>
    </xf>
    <xf numFmtId="0" fontId="5" fillId="2" borderId="0" xfId="0" applyFont="1" applyFill="1" applyBorder="1" applyAlignment="1">
      <alignment horizontal="left" vertical="center" readingOrder="2"/>
    </xf>
    <xf numFmtId="169" fontId="12" fillId="3" borderId="0" xfId="0" applyNumberFormat="1" applyFont="1" applyFill="1" applyBorder="1" applyAlignment="1">
      <alignment horizontal="right" readingOrder="2"/>
    </xf>
    <xf numFmtId="0" fontId="12" fillId="3" borderId="0" xfId="0" applyNumberFormat="1" applyFont="1" applyFill="1" applyBorder="1" applyAlignment="1">
      <alignment horizontal="right" readingOrder="2"/>
    </xf>
    <xf numFmtId="0" fontId="19" fillId="2" borderId="1" xfId="0" applyFont="1" applyFill="1" applyBorder="1" applyAlignment="1">
      <alignment horizontal="left" vertical="center" readingOrder="2"/>
    </xf>
    <xf numFmtId="169" fontId="21" fillId="3" borderId="2" xfId="0" applyNumberFormat="1" applyFont="1" applyFill="1" applyBorder="1" applyAlignment="1">
      <alignment horizontal="right" readingOrder="2"/>
    </xf>
    <xf numFmtId="169" fontId="20" fillId="3" borderId="2" xfId="0" applyNumberFormat="1" applyFont="1" applyFill="1" applyBorder="1" applyAlignment="1">
      <alignment horizontal="right" readingOrder="2"/>
    </xf>
    <xf numFmtId="0" fontId="20" fillId="3" borderId="2" xfId="0" applyNumberFormat="1" applyFont="1" applyFill="1" applyBorder="1" applyAlignment="1">
      <alignment horizontal="right" readingOrder="2"/>
    </xf>
    <xf numFmtId="167" fontId="9" fillId="0" borderId="0" xfId="4" quotePrefix="1" applyNumberFormat="1" applyFont="1" applyFill="1" applyAlignment="1">
      <alignment vertical="center" readingOrder="2"/>
    </xf>
    <xf numFmtId="167" fontId="9" fillId="0" borderId="0" xfId="4" quotePrefix="1" applyNumberFormat="1" applyFont="1" applyFill="1" applyAlignment="1">
      <alignment horizontal="right" vertical="center" readingOrder="2"/>
    </xf>
    <xf numFmtId="0" fontId="8" fillId="0" borderId="0" xfId="0" applyFont="1" applyFill="1" applyBorder="1" applyAlignment="1">
      <alignment horizontal="center" readingOrder="2"/>
    </xf>
    <xf numFmtId="0" fontId="5" fillId="0" borderId="0" xfId="0" applyFont="1" applyFill="1" applyBorder="1" applyAlignment="1">
      <alignment horizontal="center" readingOrder="2"/>
    </xf>
    <xf numFmtId="167" fontId="9" fillId="0" borderId="0" xfId="4" quotePrefix="1" applyNumberFormat="1" applyFont="1" applyFill="1" applyAlignment="1">
      <alignment horizontal="left" vertical="center" readingOrder="2"/>
    </xf>
  </cellXfs>
  <cellStyles count="5">
    <cellStyle name="Normal" xfId="0" builtinId="0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4" builtinId="19" customBuiltin="1"/>
  </cellStyles>
  <dxfs count="41"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 patternType="solid">
          <fgColor theme="8"/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95117038483843"/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7" defaultTableStyle="CustomerProfitabilityAnalysis_table2" defaultPivotStyle="PivotStyleLight16">
    <tableStyle name="CustomerProfitabilityAnalysis_table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TotalCell" dxfId="35"/>
      <tableStyleElement type="lastTotalCell" dxfId="34"/>
    </tableStyle>
    <tableStyle name="CustomerProfitabilityAnalysis_table2" pivot="0" count="5">
      <tableStyleElement type="wholeTable" dxfId="33"/>
      <tableStyleElement type="headerRow" dxfId="32"/>
      <tableStyleElement type="firstColumn" dxfId="31"/>
      <tableStyleElement type="lastColumn" dxfId="30"/>
      <tableStyleElement type="firstRowStripe" dxfId="29"/>
    </tableStyle>
    <tableStyle name="CustomerProfitabilityAnalysis_table3" pivot="0" count="6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TotalCell" dxfId="23"/>
    </tableStyle>
    <tableStyle name="CustomerProfitabilityAnalysis_table4" pivot="0" count="6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TotalCell" dxfId="17"/>
    </tableStyle>
    <tableStyle name="CustomerProfitabilityAnalysis_table5" pivot="0" count="5">
      <tableStyleElement type="wholeTable" dxfId="16"/>
      <tableStyleElement type="headerRow" dxfId="15"/>
      <tableStyleElement type="firstColumn" dxfId="14"/>
      <tableStyleElement type="lastColumn" dxfId="13"/>
      <tableStyleElement type="firstRowStripe" dxfId="12"/>
    </tableStyle>
    <tableStyle name="CustomerProfitabilityAnalysis_table6" pivot="0" count="6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TotalCell" dxfId="6"/>
    </tableStyle>
    <tableStyle name="CustomerProfitabilityAnalysis_table7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TotalCell" dxfId="0"/>
    </tableStyle>
  </tableStyles>
  <colors>
    <mruColors>
      <color rgb="FFD8AE00"/>
      <color rgb="FF78A22F"/>
      <color rgb="FF37868B"/>
      <color rgb="FFFD7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'ניתוח רווחיות'!$B$33</c:f>
              <c:strCache>
                <c:ptCount val="1"/>
                <c:pt idx="0">
                  <c:v>עלות ממוצעת לכל לקוח שהושג</c:v>
                </c:pt>
              </c:strCache>
            </c:strRef>
          </c:tx>
          <c:spPr>
            <a:gradFill>
              <a:gsLst>
                <a:gs pos="37000">
                  <a:schemeClr val="accent2"/>
                </a:gs>
                <a:gs pos="15000">
                  <a:schemeClr val="accent2"/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D7321"/>
                    </a:solidFill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'ניתוח רווחיות'!$C$32:$E$32</c:f>
              <c:numCache>
                <c:formatCode>General</c:formatCode>
                <c:ptCount val="3"/>
              </c:numCache>
            </c:numRef>
          </c:cat>
          <c:val>
            <c:numRef>
              <c:f>'ניתוח רווחיות'!$C$33:$E$33</c:f>
              <c:numCache>
                <c:formatCode>"₪"\ #,##0.00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'ניתוח רווחיות'!$B$34</c:f>
              <c:strCache>
                <c:ptCount val="1"/>
                <c:pt idx="0">
                  <c:v>עלות ממוצעת לכל לקוח שעזב</c:v>
                </c:pt>
              </c:strCache>
            </c:strRef>
          </c:tx>
          <c:spPr>
            <a:gradFill>
              <a:gsLst>
                <a:gs pos="37000">
                  <a:schemeClr val="accent1"/>
                </a:gs>
                <a:gs pos="15000">
                  <a:schemeClr val="accent1"/>
                </a:gs>
                <a:gs pos="100000">
                  <a:schemeClr val="accent1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37868B"/>
                    </a:solidFill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'ניתוח רווחיות'!$C$32:$E$32</c:f>
              <c:numCache>
                <c:formatCode>General</c:formatCode>
                <c:ptCount val="3"/>
              </c:numCache>
            </c:numRef>
          </c:cat>
          <c:val>
            <c:numRef>
              <c:f>'ניתוח רווחיות'!$C$34:$E$34</c:f>
              <c:numCache>
                <c:formatCode>"₪"\ #,##0.00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'ניתוח רווחיות'!$B$35</c:f>
              <c:strCache>
                <c:ptCount val="1"/>
                <c:pt idx="0">
                  <c:v>עלות שיווק ממוצעת לכל לקוח פעיל</c:v>
                </c:pt>
              </c:strCache>
            </c:strRef>
          </c:tx>
          <c:spPr>
            <a:gradFill>
              <a:gsLst>
                <a:gs pos="37000">
                  <a:schemeClr val="accent3"/>
                </a:gs>
                <a:gs pos="15000">
                  <a:schemeClr val="accent3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78A22F"/>
                    </a:solidFill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'ניתוח רווחיות'!$C$32:$E$32</c:f>
              <c:numCache>
                <c:formatCode>General</c:formatCode>
                <c:ptCount val="3"/>
              </c:numCache>
            </c:numRef>
          </c:cat>
          <c:val>
            <c:numRef>
              <c:f>'ניתוח רווחיות'!$C$35:$E$35</c:f>
              <c:numCache>
                <c:formatCode>"₪"\ #,##0.00</c:formatCode>
                <c:ptCount val="3"/>
                <c:pt idx="0">
                  <c:v>25000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</c:ser>
        <c:ser>
          <c:idx val="3"/>
          <c:order val="3"/>
          <c:tx>
            <c:strRef>
              <c:f>'ניתוח רווחיות'!$B$36</c:f>
              <c:strCache>
                <c:ptCount val="1"/>
                <c:pt idx="0">
                  <c:v>רווח או הפסד ממוצע לכל לקוח</c:v>
                </c:pt>
              </c:strCache>
            </c:strRef>
          </c:tx>
          <c:spPr>
            <a:gradFill>
              <a:gsLst>
                <a:gs pos="37000">
                  <a:schemeClr val="accent4"/>
                </a:gs>
                <a:gs pos="15000">
                  <a:schemeClr val="accent4"/>
                </a:gs>
                <a:gs pos="100000">
                  <a:schemeClr val="accent4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1"/>
          <c:dLbls>
            <c:numFmt formatCode="&quot;₪&quot;\ 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D8AE00"/>
                    </a:solidFill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'ניתוח רווחיות'!$C$32:$E$32</c:f>
              <c:numCache>
                <c:formatCode>General</c:formatCode>
                <c:ptCount val="3"/>
              </c:numCache>
            </c:numRef>
          </c:cat>
          <c:val>
            <c:numRef>
              <c:f>'ניתוח רווחיות'!$C$36:$E$36</c:f>
              <c:numCache>
                <c:formatCode>"₪"\ #,##0.00</c:formatCode>
                <c:ptCount val="3"/>
                <c:pt idx="0">
                  <c:v>-5833.333333333333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552656"/>
        <c:axId val="95620720"/>
      </c:barChart>
      <c:catAx>
        <c:axId val="95552656"/>
        <c:scaling>
          <c:orientation val="maxMin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crossAx val="95620720"/>
        <c:crosses val="autoZero"/>
        <c:auto val="0"/>
        <c:lblAlgn val="ctr"/>
        <c:lblOffset val="100"/>
        <c:noMultiLvlLbl val="0"/>
      </c:catAx>
      <c:valAx>
        <c:axId val="95620720"/>
        <c:scaling>
          <c:orientation val="minMax"/>
        </c:scaling>
        <c:delete val="0"/>
        <c:axPos val="r"/>
        <c:majorGridlines>
          <c:spPr>
            <a:ln w="9525"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&quot;₪&quot;\ #,##0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he-IL"/>
          </a:p>
        </c:txPr>
        <c:crossAx val="95552656"/>
        <c:crosses val="autoZero"/>
        <c:crossBetween val="between"/>
      </c:valAx>
      <c:spPr>
        <a:noFill/>
        <a:ln>
          <a:solidFill>
            <a:schemeClr val="tx2">
              <a:lumMod val="60000"/>
              <a:lumOff val="40000"/>
            </a:schemeClr>
          </a:solidFill>
        </a:ln>
      </c:spPr>
    </c:plotArea>
    <c:legend>
      <c:legendPos val="l"/>
      <c:layout>
        <c:manualLayout>
          <c:xMode val="edge"/>
          <c:yMode val="edge"/>
          <c:x val="6.7567567567567571E-3"/>
          <c:y val="1.6394577183876144E-2"/>
          <c:w val="0.14175117046180039"/>
          <c:h val="0.131869299470096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solidFill>
            <a:schemeClr val="tx1">
              <a:lumMod val="75000"/>
              <a:lumOff val="25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04;&#1497;&#1514;&#1493;&#1495; &#1512;&#1493;&#1493;&#1495;&#1497;&#1493;&#1514;'!A1"/><Relationship Id="rId1" Type="http://schemas.openxmlformats.org/officeDocument/2006/relationships/hyperlink" Target="#'&#1514;&#1512;&#1513;&#1497;&#1501; &#1502;&#1491;&#1491;&#1497; &#1505;&#1497;&#1499;&#1493;&#1501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504;&#1497;&#1514;&#1493;&#1495; &#1512;&#1493;&#1493;&#1495;&#1497;&#1493;&#1514;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3</xdr:row>
      <xdr:rowOff>6349</xdr:rowOff>
    </xdr:from>
    <xdr:to>
      <xdr:col>7</xdr:col>
      <xdr:colOff>638176</xdr:colOff>
      <xdr:row>4</xdr:row>
      <xdr:rowOff>152399</xdr:rowOff>
    </xdr:to>
    <xdr:sp macro="" textlink="">
      <xdr:nvSpPr>
        <xdr:cNvPr id="11" name="עצה לגבי הזנת נתונים" descr="התאים בעלי הרקע האפור יחושבו אוטומטית כאשר תקליד נתונים משלך מעל הנתונים לדוגמה." title="עצה לגבי הזנת נתונים"/>
        <xdr:cNvSpPr/>
      </xdr:nvSpPr>
      <xdr:spPr>
        <a:xfrm flipH="1">
          <a:off x="9982361924" y="901699"/>
          <a:ext cx="3952876" cy="3746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he-IL" sz="900" b="1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עצה:  </a:t>
          </a:r>
          <a:r>
            <a:rPr lang="he-IL" sz="900" b="0">
              <a:solidFill>
                <a:schemeClr val="tx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התאים בעלי הרקע האפור יחושבו אוטומטית כאשר תקליד נתונים משלך מעל הנתונים לדוגמה.</a:t>
          </a:r>
          <a:endParaRPr lang="en-US" sz="900" b="0">
            <a:solidFill>
              <a:schemeClr val="tx2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5</xdr:col>
      <xdr:colOff>752474</xdr:colOff>
      <xdr:row>1</xdr:row>
      <xdr:rowOff>133350</xdr:rowOff>
    </xdr:from>
    <xdr:to>
      <xdr:col>7</xdr:col>
      <xdr:colOff>649604</xdr:colOff>
      <xdr:row>1</xdr:row>
      <xdr:rowOff>389382</xdr:rowOff>
    </xdr:to>
    <xdr:sp macro="" textlink="">
      <xdr:nvSpPr>
        <xdr:cNvPr id="12" name="לחצן תרשים" descr="Click to view the Summary Metrics Chart sheet" title="Summary">
          <a:hlinkClick xmlns:r="http://schemas.openxmlformats.org/officeDocument/2006/relationships" r:id="rId1" tooltip="לחץ כדי להציג את הגיליון 'ניתוח רווחיות'."/>
        </xdr:cNvPr>
        <xdr:cNvSpPr/>
      </xdr:nvSpPr>
      <xdr:spPr>
        <a:xfrm flipH="1">
          <a:off x="9982350496" y="295275"/>
          <a:ext cx="1097280" cy="256032"/>
        </a:xfrm>
        <a:prstGeom prst="roundRect">
          <a:avLst>
            <a:gd name="adj" fmla="val 22701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סיכום</a:t>
          </a:r>
          <a:endParaRPr lang="en-US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5</xdr:col>
      <xdr:colOff>219075</xdr:colOff>
      <xdr:row>33</xdr:row>
      <xdr:rowOff>57150</xdr:rowOff>
    </xdr:from>
    <xdr:to>
      <xdr:col>5</xdr:col>
      <xdr:colOff>942975</xdr:colOff>
      <xdr:row>34</xdr:row>
      <xdr:rowOff>203454</xdr:rowOff>
    </xdr:to>
    <xdr:sp macro="" textlink="">
      <xdr:nvSpPr>
        <xdr:cNvPr id="13" name="לחצן סיכום" descr="Click to view the Summary Metrics Chart sheet" title="Summary">
          <a:hlinkClick xmlns:r="http://schemas.openxmlformats.org/officeDocument/2006/relationships" r:id="rId2" tooltip="לחץ לצפיה מדדי מסך המערכת תרשים"/>
        </xdr:cNvPr>
        <xdr:cNvSpPr/>
      </xdr:nvSpPr>
      <xdr:spPr>
        <a:xfrm flipH="1">
          <a:off x="9983257275" y="8267700"/>
          <a:ext cx="723900" cy="374904"/>
        </a:xfrm>
        <a:prstGeom prst="roundRect">
          <a:avLst>
            <a:gd name="adj" fmla="val 22701"/>
          </a:avLst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900">
              <a:solidFill>
                <a:schemeClr val="accent3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הצג תרשים</a:t>
          </a:r>
          <a:endParaRPr lang="en-US" sz="900">
            <a:solidFill>
              <a:schemeClr val="accent3">
                <a:lumMod val="7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104775</xdr:rowOff>
    </xdr:from>
    <xdr:to>
      <xdr:col>18</xdr:col>
      <xdr:colOff>228600</xdr:colOff>
      <xdr:row>28</xdr:row>
      <xdr:rowOff>152400</xdr:rowOff>
    </xdr:to>
    <xdr:graphicFrame macro="">
      <xdr:nvGraphicFramePr>
        <xdr:cNvPr id="4" name="מדדי סיכום" descr="Columnar chart comparing average costs per Acquired Customer, Terminated Customer, Active Customer, and Profit or Loss per customer." title="Summary Metrics per Custom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133349</xdr:colOff>
      <xdr:row>1</xdr:row>
      <xdr:rowOff>114301</xdr:rowOff>
    </xdr:from>
    <xdr:to>
      <xdr:col>18</xdr:col>
      <xdr:colOff>11429</xdr:colOff>
      <xdr:row>1</xdr:row>
      <xdr:rowOff>370333</xdr:rowOff>
    </xdr:to>
    <xdr:sp macro="" textlink="">
      <xdr:nvSpPr>
        <xdr:cNvPr id="5" name="עצה לגבי הזנת נתונים" descr="Click to view the Profitability Analysis sheet." title="Analysis">
          <a:hlinkClick xmlns:r="http://schemas.openxmlformats.org/officeDocument/2006/relationships" r:id="rId2" tooltip="לחץ כדי להציג את הגיליון 'ניתוח רווחיות'."/>
        </xdr:cNvPr>
        <xdr:cNvSpPr/>
      </xdr:nvSpPr>
      <xdr:spPr>
        <a:xfrm flipH="1">
          <a:off x="9976702171" y="276226"/>
          <a:ext cx="1097280" cy="256032"/>
        </a:xfrm>
        <a:prstGeom prst="roundRect">
          <a:avLst>
            <a:gd name="adj" fmla="val 20608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ניתוח</a:t>
          </a:r>
          <a:endParaRPr lang="en-US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ustomerProfitabilityAnalysis_colors">
      <a:dk1>
        <a:srgbClr val="000000"/>
      </a:dk1>
      <a:lt1>
        <a:srgbClr val="FFFFFF"/>
      </a:lt1>
      <a:dk2>
        <a:srgbClr val="493838"/>
      </a:dk2>
      <a:lt2>
        <a:srgbClr val="F2F0E6"/>
      </a:lt2>
      <a:accent1>
        <a:srgbClr val="37868B"/>
      </a:accent1>
      <a:accent2>
        <a:srgbClr val="FD7321"/>
      </a:accent2>
      <a:accent3>
        <a:srgbClr val="78A22F"/>
      </a:accent3>
      <a:accent4>
        <a:srgbClr val="D8AE00"/>
      </a:accent4>
      <a:accent5>
        <a:srgbClr val="A74622"/>
      </a:accent5>
      <a:accent6>
        <a:srgbClr val="6E4773"/>
      </a:accent6>
      <a:hlink>
        <a:srgbClr val="00868B"/>
      </a:hlink>
      <a:folHlink>
        <a:srgbClr val="6E4773"/>
      </a:folHlink>
    </a:clrScheme>
    <a:fontScheme name="CustomerProfitabilityAnalysis_font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  <pageSetUpPr autoPageBreaks="0" fitToPage="1"/>
  </sheetPr>
  <dimension ref="A1:H36"/>
  <sheetViews>
    <sheetView showGridLines="0" rightToLeft="1" tabSelected="1" workbookViewId="0"/>
  </sheetViews>
  <sheetFormatPr defaultRowHeight="18" customHeight="1" x14ac:dyDescent="0.25"/>
  <cols>
    <col min="1" max="1" width="2.140625" style="2" customWidth="1"/>
    <col min="2" max="2" width="52.140625" style="2" customWidth="1"/>
    <col min="3" max="3" width="19.85546875" style="2" customWidth="1"/>
    <col min="4" max="5" width="21" style="2" customWidth="1"/>
    <col min="6" max="6" width="16.28515625" style="2" customWidth="1"/>
    <col min="7" max="7" width="1.7109375" style="2" customWidth="1"/>
    <col min="8" max="8" width="9.85546875" style="2" customWidth="1"/>
    <col min="9" max="9" width="2.140625" style="2" customWidth="1"/>
    <col min="10" max="16384" width="9.140625" style="2"/>
  </cols>
  <sheetData>
    <row r="1" spans="1:8" ht="12.75" customHeight="1" x14ac:dyDescent="0.25"/>
    <row r="2" spans="1:8" ht="39.75" customHeight="1" x14ac:dyDescent="0.2">
      <c r="B2" s="3" t="s">
        <v>4</v>
      </c>
      <c r="C2" s="4"/>
      <c r="D2" s="5"/>
      <c r="E2" s="6"/>
      <c r="F2" s="6"/>
      <c r="G2" s="6"/>
      <c r="H2" s="7"/>
    </row>
    <row r="3" spans="1:8" ht="18" customHeight="1" x14ac:dyDescent="0.2">
      <c r="A3" s="8"/>
      <c r="B3" s="1" t="s">
        <v>5</v>
      </c>
      <c r="C3" s="9"/>
      <c r="D3" s="79" t="s">
        <v>6</v>
      </c>
      <c r="E3" s="79"/>
      <c r="F3" s="79"/>
      <c r="G3" s="79"/>
      <c r="H3" s="79"/>
    </row>
    <row r="4" spans="1:8" ht="18" customHeight="1" x14ac:dyDescent="0.2">
      <c r="A4" s="8"/>
      <c r="B4" s="10"/>
      <c r="C4" s="9"/>
      <c r="D4" s="11"/>
      <c r="E4" s="12"/>
      <c r="F4" s="12"/>
      <c r="G4" s="12"/>
      <c r="H4" s="8"/>
    </row>
    <row r="5" spans="1:8" ht="18" customHeight="1" x14ac:dyDescent="0.25">
      <c r="A5" s="8"/>
      <c r="B5" s="12"/>
      <c r="C5" s="12"/>
      <c r="D5" s="12"/>
      <c r="E5" s="12"/>
      <c r="F5" s="12"/>
      <c r="G5" s="12"/>
      <c r="H5" s="8"/>
    </row>
    <row r="6" spans="1:8" ht="30" customHeight="1" x14ac:dyDescent="0.25">
      <c r="A6" s="8"/>
      <c r="B6" s="13" t="s">
        <v>7</v>
      </c>
      <c r="C6" s="14" t="s">
        <v>8</v>
      </c>
      <c r="D6" s="14" t="s">
        <v>9</v>
      </c>
      <c r="E6" s="14" t="s">
        <v>10</v>
      </c>
      <c r="F6" s="15" t="s">
        <v>11</v>
      </c>
      <c r="G6" s="16"/>
      <c r="H6" s="17" t="s">
        <v>0</v>
      </c>
    </row>
    <row r="7" spans="1:8" ht="18" customHeight="1" x14ac:dyDescent="0.2">
      <c r="A7" s="8"/>
      <c r="B7" s="18" t="s">
        <v>13</v>
      </c>
      <c r="C7" s="19">
        <v>5</v>
      </c>
      <c r="D7" s="19">
        <v>8</v>
      </c>
      <c r="E7" s="19">
        <v>8</v>
      </c>
      <c r="F7" s="20">
        <f>SUM(C7:E7)</f>
        <v>21</v>
      </c>
      <c r="G7" s="21"/>
      <c r="H7" s="8"/>
    </row>
    <row r="8" spans="1:8" ht="18" customHeight="1" x14ac:dyDescent="0.2">
      <c r="A8" s="8"/>
      <c r="B8" s="18" t="s">
        <v>14</v>
      </c>
      <c r="C8" s="19">
        <v>2</v>
      </c>
      <c r="D8" s="19">
        <v>4</v>
      </c>
      <c r="E8" s="19">
        <v>4</v>
      </c>
      <c r="F8" s="20">
        <f t="shared" ref="F8:F10" si="0">SUM(C8:E8)</f>
        <v>10</v>
      </c>
      <c r="G8" s="21"/>
      <c r="H8" s="8"/>
    </row>
    <row r="9" spans="1:8" ht="18" customHeight="1" x14ac:dyDescent="0.2">
      <c r="A9" s="8"/>
      <c r="B9" s="18" t="s">
        <v>15</v>
      </c>
      <c r="C9" s="22">
        <v>-1</v>
      </c>
      <c r="D9" s="22">
        <v>-2</v>
      </c>
      <c r="E9" s="22">
        <v>-2</v>
      </c>
      <c r="F9" s="20">
        <f t="shared" si="0"/>
        <v>-5</v>
      </c>
      <c r="G9" s="21"/>
      <c r="H9" s="8"/>
    </row>
    <row r="10" spans="1:8" ht="18" customHeight="1" x14ac:dyDescent="0.2">
      <c r="A10" s="8"/>
      <c r="B10" s="23" t="s">
        <v>16</v>
      </c>
      <c r="C10" s="24">
        <f>SUBTOTAL(109,'ניתוח רווחיות'!$C$7:$C$9)</f>
        <v>6</v>
      </c>
      <c r="D10" s="24">
        <f>SUBTOTAL(109,'ניתוח רווחיות'!$D$7:$D$9)</f>
        <v>10</v>
      </c>
      <c r="E10" s="24">
        <f>SUBTOTAL(109,'ניתוח רווחיות'!$E$7:$E$9)</f>
        <v>10</v>
      </c>
      <c r="F10" s="24">
        <f t="shared" si="0"/>
        <v>26</v>
      </c>
      <c r="G10" s="21"/>
      <c r="H10" s="8"/>
    </row>
    <row r="11" spans="1:8" ht="18" customHeight="1" x14ac:dyDescent="0.2">
      <c r="A11" s="25"/>
      <c r="B11" s="78"/>
      <c r="C11" s="78"/>
      <c r="D11" s="78"/>
      <c r="E11" s="78"/>
      <c r="F11" s="78"/>
      <c r="G11" s="26"/>
      <c r="H11" s="25"/>
    </row>
    <row r="12" spans="1:8" ht="30" customHeight="1" x14ac:dyDescent="0.25">
      <c r="A12" s="8"/>
      <c r="B12" s="27" t="s">
        <v>17</v>
      </c>
      <c r="C12" s="28" t="s">
        <v>0</v>
      </c>
      <c r="D12" s="28" t="s">
        <v>1</v>
      </c>
      <c r="E12" s="28" t="s">
        <v>2</v>
      </c>
      <c r="F12" s="28" t="s">
        <v>3</v>
      </c>
      <c r="G12" s="29"/>
      <c r="H12" s="8"/>
    </row>
    <row r="13" spans="1:8" ht="18" customHeight="1" x14ac:dyDescent="0.2">
      <c r="A13" s="8"/>
      <c r="B13" s="30" t="s">
        <v>18</v>
      </c>
      <c r="C13" s="31">
        <v>1500000</v>
      </c>
      <c r="D13" s="31">
        <v>1800000</v>
      </c>
      <c r="E13" s="31">
        <v>2500000</v>
      </c>
      <c r="F13" s="32">
        <f>SUM('ניתוח רווחיות'!$C13:$E13)</f>
        <v>5800000</v>
      </c>
      <c r="G13" s="33"/>
      <c r="H13" s="8"/>
    </row>
    <row r="14" spans="1:8" ht="18" customHeight="1" x14ac:dyDescent="0.2">
      <c r="A14" s="8"/>
      <c r="B14" s="34" t="s">
        <v>19</v>
      </c>
      <c r="C14" s="35">
        <f>C13/$F$13</f>
        <v>0.25862068965517243</v>
      </c>
      <c r="D14" s="35">
        <f t="shared" ref="D14:E14" si="1">D13/$F$13</f>
        <v>0.31034482758620691</v>
      </c>
      <c r="E14" s="35">
        <f t="shared" si="1"/>
        <v>0.43103448275862066</v>
      </c>
      <c r="F14" s="36">
        <f>SUM(C14:E14)</f>
        <v>1</v>
      </c>
      <c r="G14" s="37"/>
      <c r="H14" s="8"/>
    </row>
    <row r="15" spans="1:8" ht="18" customHeight="1" x14ac:dyDescent="0.2">
      <c r="A15" s="8"/>
      <c r="B15" s="77"/>
      <c r="C15" s="77"/>
      <c r="D15" s="77"/>
      <c r="E15" s="77"/>
      <c r="F15" s="77"/>
      <c r="G15" s="38"/>
      <c r="H15" s="8"/>
    </row>
    <row r="16" spans="1:8" ht="18" customHeight="1" x14ac:dyDescent="0.2">
      <c r="A16" s="8"/>
      <c r="B16" s="39" t="s">
        <v>20</v>
      </c>
      <c r="C16" s="40" t="s">
        <v>0</v>
      </c>
      <c r="D16" s="40" t="s">
        <v>1</v>
      </c>
      <c r="E16" s="40" t="s">
        <v>2</v>
      </c>
      <c r="F16" s="40" t="s">
        <v>3</v>
      </c>
      <c r="G16" s="41"/>
      <c r="H16" s="8"/>
    </row>
    <row r="17" spans="1:8" ht="18" customHeight="1" x14ac:dyDescent="0.2">
      <c r="A17" s="8"/>
      <c r="B17" s="42" t="s">
        <v>21</v>
      </c>
      <c r="C17" s="43">
        <v>1000000</v>
      </c>
      <c r="D17" s="43">
        <v>1400000</v>
      </c>
      <c r="E17" s="43">
        <v>1400000</v>
      </c>
      <c r="F17" s="44">
        <f>SUM('ניתוח רווחיות'!$C17:$E17)</f>
        <v>3800000</v>
      </c>
      <c r="G17" s="45"/>
      <c r="H17" s="8"/>
    </row>
    <row r="18" spans="1:8" ht="18" customHeight="1" x14ac:dyDescent="0.2">
      <c r="A18" s="8"/>
      <c r="B18" s="42" t="s">
        <v>22</v>
      </c>
      <c r="C18" s="46">
        <v>200000</v>
      </c>
      <c r="D18" s="46">
        <v>100000</v>
      </c>
      <c r="E18" s="46">
        <v>100000</v>
      </c>
      <c r="F18" s="47">
        <f>SUM('ניתוח רווחיות'!$C18:$E18)</f>
        <v>400000</v>
      </c>
      <c r="G18" s="48"/>
      <c r="H18" s="8"/>
    </row>
    <row r="19" spans="1:8" ht="18" customHeight="1" x14ac:dyDescent="0.2">
      <c r="A19" s="8"/>
      <c r="B19" s="49" t="s">
        <v>23</v>
      </c>
      <c r="C19" s="50">
        <f>SUBTOTAL(109,'ניתוח רווחיות'!$C$17:$C$18)</f>
        <v>1200000</v>
      </c>
      <c r="D19" s="50">
        <f>SUBTOTAL(109,'ניתוח רווחיות'!$D$17:$D$18)</f>
        <v>1500000</v>
      </c>
      <c r="E19" s="50">
        <f>SUBTOTAL(109,'ניתוח רווחיות'!$E$17:$E$18)</f>
        <v>1500000</v>
      </c>
      <c r="F19" s="47">
        <f>SUBTOTAL(109,'ניתוח רווחיות'!$F$17:$F$18)</f>
        <v>4200000</v>
      </c>
      <c r="G19" s="48"/>
      <c r="H19" s="8"/>
    </row>
    <row r="20" spans="1:8" ht="18" customHeight="1" x14ac:dyDescent="0.2">
      <c r="A20" s="8"/>
      <c r="B20" s="51" t="s">
        <v>24</v>
      </c>
      <c r="C20" s="52">
        <f>C13-'ניתוח רווחיות'!$C$19</f>
        <v>300000</v>
      </c>
      <c r="D20" s="52">
        <f>D13-'ניתוח רווחיות'!$D$19</f>
        <v>300000</v>
      </c>
      <c r="E20" s="52">
        <f>E13-'ניתוח רווחיות'!$E$19</f>
        <v>1000000</v>
      </c>
      <c r="F20" s="53">
        <f>F13-'ניתוח רווחיות'!$F$19</f>
        <v>1600000</v>
      </c>
      <c r="G20" s="54"/>
      <c r="H20" s="8"/>
    </row>
    <row r="21" spans="1:8" ht="18" customHeight="1" x14ac:dyDescent="0.2">
      <c r="A21" s="8"/>
      <c r="B21" s="55" t="s">
        <v>19</v>
      </c>
      <c r="C21" s="56">
        <f>MAX(0,MIN(1,C20/$F$20))</f>
        <v>0.1875</v>
      </c>
      <c r="D21" s="56">
        <f t="shared" ref="D21:E21" si="2">MAX(0,MIN(1,D20/$F$20))</f>
        <v>0.1875</v>
      </c>
      <c r="E21" s="56">
        <f t="shared" si="2"/>
        <v>0.625</v>
      </c>
      <c r="F21" s="57">
        <f>SUM('ניתוח רווחיות'!$C21:$E21)</f>
        <v>1</v>
      </c>
      <c r="G21" s="58"/>
      <c r="H21" s="8"/>
    </row>
    <row r="22" spans="1:8" ht="18" customHeight="1" x14ac:dyDescent="0.2">
      <c r="A22" s="8"/>
      <c r="B22" s="77"/>
      <c r="C22" s="77"/>
      <c r="D22" s="77"/>
      <c r="E22" s="77"/>
      <c r="F22" s="77"/>
      <c r="G22" s="38"/>
      <c r="H22" s="8"/>
    </row>
    <row r="23" spans="1:8" ht="18" customHeight="1" x14ac:dyDescent="0.2">
      <c r="A23" s="8"/>
      <c r="B23" s="59" t="s">
        <v>25</v>
      </c>
      <c r="C23" s="40" t="s">
        <v>0</v>
      </c>
      <c r="D23" s="40" t="s">
        <v>1</v>
      </c>
      <c r="E23" s="40" t="s">
        <v>2</v>
      </c>
      <c r="F23" s="40" t="s">
        <v>3</v>
      </c>
      <c r="G23" s="41"/>
      <c r="H23" s="8"/>
    </row>
    <row r="24" spans="1:8" ht="18" customHeight="1" x14ac:dyDescent="0.2">
      <c r="A24" s="8"/>
      <c r="B24" s="42" t="s">
        <v>26</v>
      </c>
      <c r="C24" s="43">
        <v>105000</v>
      </c>
      <c r="D24" s="43">
        <v>120000</v>
      </c>
      <c r="E24" s="43">
        <v>235000</v>
      </c>
      <c r="F24" s="44">
        <f>SUM('ניתוח רווחיות'!$C24:$E24)</f>
        <v>460000</v>
      </c>
      <c r="G24" s="45"/>
      <c r="H24" s="8"/>
    </row>
    <row r="25" spans="1:8" ht="18" customHeight="1" x14ac:dyDescent="0.2">
      <c r="A25" s="8"/>
      <c r="B25" s="42" t="s">
        <v>27</v>
      </c>
      <c r="C25" s="46">
        <v>150000</v>
      </c>
      <c r="D25" s="46">
        <v>125000</v>
      </c>
      <c r="E25" s="46">
        <v>275000</v>
      </c>
      <c r="F25" s="44">
        <f>SUM('ניתוח רווחיות'!$C25:$E25)</f>
        <v>550000</v>
      </c>
      <c r="G25" s="45"/>
      <c r="H25" s="8"/>
    </row>
    <row r="26" spans="1:8" ht="18" customHeight="1" x14ac:dyDescent="0.2">
      <c r="A26" s="8"/>
      <c r="B26" s="42" t="s">
        <v>28</v>
      </c>
      <c r="C26" s="46">
        <v>80000</v>
      </c>
      <c r="D26" s="46">
        <v>190000</v>
      </c>
      <c r="E26" s="46">
        <v>140000</v>
      </c>
      <c r="F26" s="44">
        <f>SUM('ניתוח רווחיות'!$C26:$E26)</f>
        <v>410000</v>
      </c>
      <c r="G26" s="45"/>
      <c r="H26" s="8"/>
    </row>
    <row r="27" spans="1:8" ht="18" customHeight="1" x14ac:dyDescent="0.2">
      <c r="A27" s="8"/>
      <c r="B27" s="60" t="s">
        <v>29</v>
      </c>
      <c r="C27" s="61">
        <f>SUBTOTAL(109,'ניתוח רווחיות'!$C$24:$C$26)</f>
        <v>335000</v>
      </c>
      <c r="D27" s="61">
        <f>SUBTOTAL(109,'ניתוח רווחיות'!$D$24:$D$26)</f>
        <v>435000</v>
      </c>
      <c r="E27" s="61">
        <f>SUBTOTAL(109,'ניתוח רווחיות'!$E$24:$E$26)</f>
        <v>650000</v>
      </c>
      <c r="F27" s="62">
        <f>SUBTOTAL(109,'ניתוח רווחיות'!$F$24:$F$26)</f>
        <v>1420000</v>
      </c>
      <c r="G27" s="48"/>
      <c r="H27" s="8"/>
    </row>
    <row r="28" spans="1:8" ht="18" customHeight="1" x14ac:dyDescent="0.2">
      <c r="A28" s="8"/>
      <c r="B28" s="77"/>
      <c r="C28" s="77"/>
      <c r="D28" s="77"/>
      <c r="E28" s="77"/>
      <c r="F28" s="77"/>
      <c r="G28" s="38"/>
      <c r="H28" s="8"/>
    </row>
    <row r="29" spans="1:8" ht="18" customHeight="1" x14ac:dyDescent="0.2">
      <c r="A29" s="8"/>
      <c r="B29" s="51" t="s">
        <v>30</v>
      </c>
      <c r="C29" s="63">
        <f>C20-C27</f>
        <v>-35000</v>
      </c>
      <c r="D29" s="63">
        <f>D20-D27</f>
        <v>-135000</v>
      </c>
      <c r="E29" s="64">
        <f>E20-E27</f>
        <v>350000</v>
      </c>
      <c r="F29" s="65">
        <f>F20-'ניתוח רווחיות'!$F$27</f>
        <v>180000</v>
      </c>
      <c r="G29" s="54"/>
      <c r="H29" s="8"/>
    </row>
    <row r="30" spans="1:8" ht="18" customHeight="1" x14ac:dyDescent="0.2">
      <c r="A30" s="8"/>
      <c r="B30" s="55" t="s">
        <v>19</v>
      </c>
      <c r="C30" s="66">
        <f>MAX(0,MIN(1,C29/$F$29))</f>
        <v>0</v>
      </c>
      <c r="D30" s="66">
        <f t="shared" ref="D30:E30" si="3">MAX(0,MIN(1,D29/$F$29))</f>
        <v>0</v>
      </c>
      <c r="E30" s="66">
        <f t="shared" si="3"/>
        <v>1</v>
      </c>
      <c r="F30" s="67">
        <f>SUM('ניתוח רווחיות'!$C30:$E30)</f>
        <v>1</v>
      </c>
      <c r="G30" s="58"/>
      <c r="H30" s="8"/>
    </row>
    <row r="31" spans="1:8" ht="18" customHeight="1" x14ac:dyDescent="0.2">
      <c r="A31" s="8"/>
      <c r="B31" s="77"/>
      <c r="C31" s="77"/>
      <c r="D31" s="77"/>
      <c r="E31" s="77"/>
      <c r="F31" s="77"/>
      <c r="G31" s="38"/>
      <c r="H31" s="8"/>
    </row>
    <row r="32" spans="1:8" ht="30" customHeight="1" x14ac:dyDescent="0.25">
      <c r="A32" s="8"/>
      <c r="B32" s="27" t="s">
        <v>31</v>
      </c>
      <c r="C32" s="14"/>
      <c r="D32" s="14"/>
      <c r="E32" s="14"/>
      <c r="F32" s="15"/>
      <c r="G32" s="8"/>
      <c r="H32" s="8"/>
    </row>
    <row r="33" spans="1:8" ht="18" customHeight="1" x14ac:dyDescent="0.2">
      <c r="A33" s="8"/>
      <c r="B33" s="68" t="s">
        <v>32</v>
      </c>
      <c r="C33" s="69">
        <f>C24/C8</f>
        <v>52500</v>
      </c>
      <c r="D33" s="69">
        <f>D24/D8</f>
        <v>30000</v>
      </c>
      <c r="E33" s="69">
        <f>E24/E8</f>
        <v>58750</v>
      </c>
      <c r="F33" s="70"/>
      <c r="G33" s="8"/>
      <c r="H33" s="8"/>
    </row>
    <row r="34" spans="1:8" ht="18" customHeight="1" x14ac:dyDescent="0.2">
      <c r="A34" s="8"/>
      <c r="B34" s="68" t="s">
        <v>33</v>
      </c>
      <c r="C34" s="69">
        <f>-C26/C9</f>
        <v>80000</v>
      </c>
      <c r="D34" s="69">
        <f>-D26/D9</f>
        <v>95000</v>
      </c>
      <c r="E34" s="69">
        <f>-E26/E9</f>
        <v>70000</v>
      </c>
      <c r="F34" s="70"/>
      <c r="G34" s="8"/>
      <c r="H34" s="8"/>
    </row>
    <row r="35" spans="1:8" ht="18" customHeight="1" x14ac:dyDescent="0.2">
      <c r="A35" s="8"/>
      <c r="B35" s="68" t="s">
        <v>34</v>
      </c>
      <c r="C35" s="69">
        <f>C25/'ניתוח רווחיות'!$C$10</f>
        <v>25000</v>
      </c>
      <c r="D35" s="69">
        <f>D25/'ניתוח רווחיות'!$D$10</f>
        <v>12500</v>
      </c>
      <c r="E35" s="69">
        <f>E25/'ניתוח רווחיות'!$E$10</f>
        <v>27500</v>
      </c>
      <c r="F35" s="70"/>
      <c r="G35" s="8"/>
      <c r="H35" s="8"/>
    </row>
    <row r="36" spans="1:8" ht="18" customHeight="1" x14ac:dyDescent="0.2">
      <c r="A36" s="8"/>
      <c r="B36" s="71" t="s">
        <v>35</v>
      </c>
      <c r="C36" s="72">
        <f>C29/'ניתוח רווחיות'!$C$10</f>
        <v>-5833.333333333333</v>
      </c>
      <c r="D36" s="72">
        <f>D29/'ניתוח רווחיות'!$D$10</f>
        <v>-13500</v>
      </c>
      <c r="E36" s="73">
        <f>E29/'ניתוח רווחיות'!$E$10</f>
        <v>35000</v>
      </c>
      <c r="F36" s="74"/>
      <c r="G36" s="8"/>
      <c r="H36" s="8"/>
    </row>
  </sheetData>
  <mergeCells count="6">
    <mergeCell ref="B31:F31"/>
    <mergeCell ref="D3:H3"/>
    <mergeCell ref="B11:F11"/>
    <mergeCell ref="B15:F15"/>
    <mergeCell ref="B22:F22"/>
    <mergeCell ref="B28:F28"/>
  </mergeCells>
  <pageMargins left="0.7" right="0.7" top="0.75" bottom="0.75" header="0.3" footer="0.3"/>
  <pageSetup scale="71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0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8"/>
          <x14:sparklines>
            <x14:sparkline>
              <xm:f>'ניתוח רווחיות'!C7:E7</xm:f>
              <xm:sqref>H7</xm:sqref>
            </x14:sparkline>
            <x14:sparkline>
              <xm:f>'ניתוח רווחיות'!C10:E10</xm:f>
              <xm:sqref>H10</xm:sqref>
            </x14:sparkline>
            <x14:sparkline>
              <xm:f>'ניתוח רווחיות'!C9:E9</xm:f>
              <xm:sqref>H9</xm:sqref>
            </x14:sparkline>
            <x14:sparkline>
              <xm:f>'ניתוח רווחיות'!C13:E13</xm:f>
              <xm:sqref>H13</xm:sqref>
            </x14:sparkline>
            <x14:sparkline>
              <xm:f>'ניתוח רווחיות'!C19:E19</xm:f>
              <xm:sqref>H19</xm:sqref>
            </x14:sparkline>
            <x14:sparkline>
              <xm:f>'ניתוח רווחיות'!C18:E18</xm:f>
              <xm:sqref>H18</xm:sqref>
            </x14:sparkline>
            <x14:sparkline>
              <xm:f>'ניתוח רווחיות'!C17:E17</xm:f>
              <xm:sqref>H17</xm:sqref>
            </x14:sparkline>
            <x14:sparkline>
              <xm:f>'ניתוח רווחיות'!C30:F30</xm:f>
              <xm:sqref>H30</xm:sqref>
            </x14:sparkline>
            <x14:sparkline>
              <xm:f>'ניתוח רווחיות'!C26:E26</xm:f>
              <xm:sqref>H26</xm:sqref>
            </x14:sparkline>
            <x14:sparkline>
              <xm:f>'ניתוח רווחיות'!C20:E20</xm:f>
              <xm:sqref>H20</xm:sqref>
            </x14:sparkline>
            <x14:sparkline>
              <xm:f>'ניתוח רווחיות'!C14:E14</xm:f>
              <xm:sqref>H14</xm:sqref>
            </x14:sparkline>
            <x14:sparkline>
              <xm:f>'ניתוח רווחיות'!C8:E8</xm:f>
              <xm:sqref>H8</xm:sqref>
            </x14:sparkline>
            <x14:sparkline>
              <xm:f>'ניתוח רווחיות'!C25:E25</xm:f>
              <xm:sqref>H25</xm:sqref>
            </x14:sparkline>
            <x14:sparkline>
              <xm:f>'ניתוח רווחיות'!C21:E21</xm:f>
              <xm:sqref>H21</xm:sqref>
            </x14:sparkline>
            <x14:sparkline>
              <xm:f>'ניתוח רווחיות'!C29:F29</xm:f>
              <xm:sqref>H29</xm:sqref>
            </x14:sparkline>
            <x14:sparkline>
              <xm:f>'ניתוח רווחיות'!C24:E24</xm:f>
              <xm:sqref>H24</xm:sqref>
            </x14:sparkline>
            <x14:sparkline>
              <xm:f>'ניתוח רווחיות'!C27:E27</xm:f>
              <xm:sqref>H27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3"/>
  <sheetViews>
    <sheetView showGridLines="0" rightToLeft="1" workbookViewId="0"/>
  </sheetViews>
  <sheetFormatPr defaultRowHeight="18" customHeight="1" x14ac:dyDescent="0.25"/>
  <cols>
    <col min="1" max="1" width="2.140625" style="2" customWidth="1"/>
    <col min="2" max="6" width="9.140625" style="2"/>
    <col min="7" max="7" width="13.85546875" style="2" customWidth="1"/>
    <col min="8" max="8" width="9.140625" style="2"/>
    <col min="9" max="9" width="11.28515625" style="2" customWidth="1"/>
    <col min="10" max="15" width="9.140625" style="2"/>
    <col min="16" max="16" width="2.140625" style="2" customWidth="1"/>
    <col min="17" max="17" width="9.140625" style="2"/>
    <col min="18" max="18" width="20.42578125" style="2" customWidth="1"/>
    <col min="19" max="16384" width="9.140625" style="2"/>
  </cols>
  <sheetData>
    <row r="1" spans="1:18" ht="12.75" customHeight="1" x14ac:dyDescent="0.25"/>
    <row r="2" spans="1:18" ht="39.75" customHeight="1" x14ac:dyDescent="0.2">
      <c r="A2" s="8"/>
      <c r="B2" s="3" t="s">
        <v>12</v>
      </c>
      <c r="C2" s="4"/>
      <c r="D2" s="5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 t="s">
        <v>0</v>
      </c>
      <c r="Q2" s="7"/>
      <c r="R2" s="7"/>
    </row>
    <row r="3" spans="1:18" ht="18" customHeight="1" x14ac:dyDescent="0.2">
      <c r="A3" s="8"/>
      <c r="B3" s="75" t="str">
        <f>ReportDate</f>
        <v>20 בינואר 2013</v>
      </c>
      <c r="C3" s="9"/>
      <c r="D3" s="11"/>
      <c r="E3" s="12"/>
      <c r="F3" s="12"/>
      <c r="G3" s="12"/>
      <c r="H3" s="8"/>
      <c r="I3" s="8"/>
      <c r="J3" s="8"/>
      <c r="K3" s="8"/>
      <c r="L3" s="8"/>
      <c r="M3" s="8"/>
      <c r="N3" s="8"/>
      <c r="O3" s="8"/>
      <c r="P3" s="8"/>
      <c r="Q3" s="8"/>
      <c r="R3" s="76" t="str">
        <f>CompanyName</f>
        <v>שם חברה</v>
      </c>
    </row>
  </sheetData>
  <pageMargins left="0.7" right="0.7" top="0.75" bottom="0.75" header="0.3" footer="0.3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2029-01-01T08:00:00+00:00</AssetExpire>
    <CampaignTagsTaxHTField0 xmlns="6e9ea02a-742f-4d68-9828-878561d4a93c">
      <Terms xmlns="http://schemas.microsoft.com/office/infopath/2007/PartnerControls"/>
    </CampaignTagsTaxHTField0>
    <IntlLangReviewDate xmlns="6e9ea02a-742f-4d68-9828-878561d4a93c" xsi:nil="true"/>
    <TPFriendlyName xmlns="6e9ea02a-742f-4d68-9828-878561d4a93c" xsi:nil="true"/>
    <IntlLangReview xmlns="6e9ea02a-742f-4d68-9828-878561d4a93c">false</IntlLangReview>
    <LocLastLocAttemptVersionLookup xmlns="6e9ea02a-742f-4d68-9828-878561d4a93c">835868</LocLastLocAttemptVersionLookup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>Complete</EditorialStatus>
    <Markets xmlns="6e9ea02a-742f-4d68-9828-878561d4a93c"/>
    <OriginAsset xmlns="6e9ea02a-742f-4d68-9828-878561d4a93c" xsi:nil="true"/>
    <AssetStart xmlns="6e9ea02a-742f-4d68-9828-878561d4a93c">2012-05-15T20:03:00+00:00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293969</Value>
    </PublishStatusLookup>
    <APAuthor xmlns="6e9ea02a-742f-4d68-9828-878561d4a93c">
      <UserInfo>
        <DisplayName>REDMOND\v-sa</DisplayName>
        <AccountId>2467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TaxCatchAll xmlns="6e9ea02a-742f-4d68-9828-878561d4a93c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LocComments xmlns="6e9ea02a-742f-4d68-9828-878561d4a93c" xsi:nil="true"/>
    <LocRecommendedHandoff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>TP</AssetType>
    <MachineTranslated xmlns="6e9ea02a-742f-4d68-9828-878561d4a93c">false</MachineTranslated>
    <OutputCachingOn xmlns="6e9ea02a-742f-4d68-9828-878561d4a93c">false</OutputCachingOn>
    <TemplateStatus xmlns="6e9ea02a-742f-4d68-9828-878561d4a93c">Complete</TemplateStatus>
    <IsSearchable xmlns="6e9ea02a-742f-4d68-9828-878561d4a93c">true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egacyData xmlns="6e9ea02a-742f-4d68-9828-878561d4a93c" xsi:nil="true"/>
    <LocManualTestRequired xmlns="6e9ea02a-742f-4d68-9828-878561d4a93c">false</LocManualTestRequired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true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BusinessGroup xmlns="6e9ea02a-742f-4d68-9828-878561d4a93c" xsi:nil="true"/>
    <Providers xmlns="6e9ea02a-742f-4d68-9828-878561d4a93c" xsi:nil="true"/>
    <TemplateTemplateType xmlns="6e9ea02a-742f-4d68-9828-878561d4a93c">Excel 97 Default</TemplateTemplateType>
    <TimesCloned xmlns="6e9ea02a-742f-4d68-9828-878561d4a93c" xsi:nil="true"/>
    <TPAppVersion xmlns="6e9ea02a-742f-4d68-9828-878561d4a93c" xsi:nil="true"/>
    <VoteCount xmlns="6e9ea02a-742f-4d68-9828-878561d4a93c" xsi:nil="true"/>
    <FeatureTagsTaxHTField0 xmlns="6e9ea02a-742f-4d68-9828-878561d4a93c">
      <Terms xmlns="http://schemas.microsoft.com/office/infopath/2007/PartnerControls"/>
    </FeatureTagsTaxHTField0>
    <Provider xmlns="6e9ea02a-742f-4d68-9828-878561d4a93c" xsi:nil="true"/>
    <UACurrentWords xmlns="6e9ea02a-742f-4d68-9828-878561d4a93c" xsi:nil="true"/>
    <AssetId xmlns="6e9ea02a-742f-4d68-9828-878561d4a93c">TP102897381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OfficeOnlineVNext</PublishTargets>
    <ApprovalLog xmlns="6e9ea02a-742f-4d68-9828-878561d4a93c" xsi:nil="true"/>
    <BugNumber xmlns="6e9ea02a-742f-4d68-9828-878561d4a93c" xsi:nil="true"/>
    <CrawlForDependencies xmlns="6e9ea02a-742f-4d68-9828-878561d4a93c">false</CrawlForDependencies>
    <InternalTagsTaxHTField0 xmlns="6e9ea02a-742f-4d68-9828-878561d4a93c">
      <Terms xmlns="http://schemas.microsoft.com/office/infopath/2007/PartnerControls"/>
    </InternalTagsTaxHTField0>
    <LastHandOff xmlns="6e9ea02a-742f-4d68-9828-878561d4a93c" xsi:nil="true"/>
    <Milestone xmlns="6e9ea02a-742f-4d68-9828-878561d4a93c" xsi:nil="true"/>
    <OriginalRelease xmlns="6e9ea02a-742f-4d68-9828-878561d4a93c">15</OriginalRelease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UANotes xmlns="6e9ea02a-742f-4d68-9828-878561d4a93c" xsi:nil="true"/>
    <LocMarketGroupTiers2 xmlns="6e9ea02a-742f-4d68-9828-878561d4a9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D2664-8A65-46F6-81C5-8230DA110089}"/>
</file>

<file path=customXml/itemProps2.xml><?xml version="1.0" encoding="utf-8"?>
<ds:datastoreItem xmlns:ds="http://schemas.openxmlformats.org/officeDocument/2006/customXml" ds:itemID="{1771AAF4-B423-4201-9493-9EE1F7E6D9DA}"/>
</file>

<file path=customXml/itemProps3.xml><?xml version="1.0" encoding="utf-8"?>
<ds:datastoreItem xmlns:ds="http://schemas.openxmlformats.org/officeDocument/2006/customXml" ds:itemID="{3D22C1F9-D944-4391-A4E2-8F356FC08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ניתוח רווחיות</vt:lpstr>
      <vt:lpstr>תרשים מדדי סיכום</vt:lpstr>
      <vt:lpstr>CompanyName</vt:lpstr>
      <vt:lpstr>ReportDate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2012-03-08T03:35:41Z</dcterms:created>
  <dcterms:modified xsi:type="dcterms:W3CDTF">2012-07-13T03:36:22Z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