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5"/>
  <workbookPr filterPrivacy="1" codeName="ThisWorkbook"/>
  <xr:revisionPtr revIDLastSave="0" documentId="13_ncr:1_{6C079390-B107-4612-A269-F00160795988}" xr6:coauthVersionLast="43" xr6:coauthVersionMax="43" xr10:uidLastSave="{00000000-0000-0000-0000-000000000000}"/>
  <bookViews>
    <workbookView xWindow="-120" yWindow="-120" windowWidth="28800" windowHeight="16125" xr2:uid="{00000000-000D-0000-FFFF-FFFF00000000}"/>
  </bookViews>
  <sheets>
    <sheet name="Récapitulatif du budget" sheetId="1" r:id="rId1"/>
    <sheet name="Détails du budget" sheetId="3" r:id="rId2"/>
  </sheets>
  <definedNames>
    <definedName name="Total_Wedding_Budget">'Récapitulatif du budget'!$C$3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B28" i="1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<sst xmlns="http://schemas.openxmlformats.org/spreadsheetml/2006/main" count="118" uniqueCount="79">
  <si>
    <t>BUDGET TOTAL DU MARIAGE</t>
  </si>
  <si>
    <t>DÉPENSES</t>
  </si>
  <si>
    <t>Réception</t>
  </si>
  <si>
    <t>Tenue</t>
  </si>
  <si>
    <t>Fleurs et décorations</t>
  </si>
  <si>
    <t>Musique</t>
  </si>
  <si>
    <t>Photo et vidéo</t>
  </si>
  <si>
    <t>Faveurs et dons</t>
  </si>
  <si>
    <t>Cérémonie</t>
  </si>
  <si>
    <t>Papeterie</t>
  </si>
  <si>
    <t>Alliances</t>
  </si>
  <si>
    <t>Transport</t>
  </si>
  <si>
    <t>Total</t>
  </si>
  <si>
    <t>CONTRIBUTIONS</t>
  </si>
  <si>
    <t>Sources des fonds</t>
  </si>
  <si>
    <t>Épargne</t>
  </si>
  <si>
    <t>Parents du partenaire 1</t>
  </si>
  <si>
    <t>Grands-parents du partenaire 1</t>
  </si>
  <si>
    <t>Parents du partenaire 2</t>
  </si>
  <si>
    <t>Grands-parents du partenaire 2</t>
  </si>
  <si>
    <t>Autres contributions</t>
  </si>
  <si>
    <t>Répartition 
%</t>
  </si>
  <si>
    <t>Contribution</t>
  </si>
  <si>
    <t>Budget alloué</t>
  </si>
  <si>
    <t>Estimation 
des coûts</t>
  </si>
  <si>
    <t>Réalité 
des coûts</t>
  </si>
  <si>
    <t xml:space="preserve"> </t>
  </si>
  <si>
    <t>RÉCEPTION</t>
  </si>
  <si>
    <t>Lieu et location</t>
  </si>
  <si>
    <t>Nourriture et service</t>
  </si>
  <si>
    <t>Boissons</t>
  </si>
  <si>
    <t>Gâteau</t>
  </si>
  <si>
    <t>Divers</t>
  </si>
  <si>
    <t>TENUE</t>
  </si>
  <si>
    <t>Smoking, costume et/ou robes</t>
  </si>
  <si>
    <t>Retouches</t>
  </si>
  <si>
    <t>Coiffe et voile</t>
  </si>
  <si>
    <t>Accessoires</t>
  </si>
  <si>
    <t>Coiffure et maquillage</t>
  </si>
  <si>
    <t>FLEURS ET DÉCORATIONS</t>
  </si>
  <si>
    <t>Compositions florales pour la cérémonie</t>
  </si>
  <si>
    <t>Bouquets et panier de fleurs</t>
  </si>
  <si>
    <t>Coussin pour les alliances</t>
  </si>
  <si>
    <t>Bouquets</t>
  </si>
  <si>
    <t>Fleurs à porter à la boutonnière</t>
  </si>
  <si>
    <t>Petits bouquets à épingler au corsage</t>
  </si>
  <si>
    <t>Décorations de la réception</t>
  </si>
  <si>
    <t>Éclairage</t>
  </si>
  <si>
    <t>MUSIQUE</t>
  </si>
  <si>
    <t>Musiciens pour la cérémonie</t>
  </si>
  <si>
    <t>Musiciens pour le cocktail</t>
  </si>
  <si>
    <t>Groupe, DJ pour la réception</t>
  </si>
  <si>
    <t>Location sonorisation ou piste de danse</t>
  </si>
  <si>
    <t>PHOTO ET VIDÉO</t>
  </si>
  <si>
    <t>Photographie</t>
  </si>
  <si>
    <t>Vidéo</t>
  </si>
  <si>
    <t>Autres impressions et albums</t>
  </si>
  <si>
    <t>FAVEURS ET DONS</t>
  </si>
  <si>
    <t>Cadeaux de bienvenue</t>
  </si>
  <si>
    <t>Cadeaux</t>
  </si>
  <si>
    <t>CÉRÉMONIE</t>
  </si>
  <si>
    <t>Frais de location</t>
  </si>
  <si>
    <t>Frais de l’officiant ou don</t>
  </si>
  <si>
    <t>PAPETERIE</t>
  </si>
  <si>
    <t>Carte de rappel de la date</t>
  </si>
  <si>
    <t>Invitations et relances</t>
  </si>
  <si>
    <t>Programmes</t>
  </si>
  <si>
    <t>Plan de table et marqueurs</t>
  </si>
  <si>
    <t>Menus</t>
  </si>
  <si>
    <t>Cartes de remerciement</t>
  </si>
  <si>
    <t>Affranchissement</t>
  </si>
  <si>
    <t>ALLIANCES</t>
  </si>
  <si>
    <t>TRANSPORT</t>
  </si>
  <si>
    <t>Location de voiture</t>
  </si>
  <si>
    <t>Locations de voiture pour invités</t>
  </si>
  <si>
    <t>Transport pour les personnes venant de loin</t>
  </si>
  <si>
    <t>Voiturier</t>
  </si>
  <si>
    <t>Coût estimé</t>
  </si>
  <si>
    <t>Coût réel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</si>
</sst>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.00\ &quot;€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5" fontId="11" fillId="5" borderId="3" xfId="0" applyNumberFormat="1" applyFont="1" applyFill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11" fillId="5" borderId="0" xfId="0" applyNumberFormat="1" applyFont="1" applyFill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Budget pour un mariage 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9525</xdr:colOff>
      <xdr:row>1</xdr:row>
      <xdr:rowOff>0</xdr:rowOff>
    </xdr:to>
    <xdr:pic>
      <xdr:nvPicPr>
        <xdr:cNvPr id="2" name="Image 1" descr="Photo d’un gâteau de mariage" title="Bannièr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457950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559178</xdr:rowOff>
    </xdr:from>
    <xdr:to>
      <xdr:col>3</xdr:col>
      <xdr:colOff>685800</xdr:colOff>
      <xdr:row>1</xdr:row>
      <xdr:rowOff>12319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559178"/>
          <a:ext cx="3581400" cy="152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Budget pour un mariage</a:t>
          </a:r>
        </a:p>
        <a:p>
          <a:pPr algn="ctr" rtl="0"/>
          <a:r>
            <a:rPr lang="fr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[Partenaire 1] et [Partenaire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ontributions" displayName="Table_Contributions" ref="B19:C26" totalsRowCount="1" headerRowDxfId="80" dataDxfId="79" totalsRowDxfId="78">
  <autoFilter ref="B19:C25" xr:uid="{00000000-0009-0000-0100-000001000000}"/>
  <tableColumns count="2">
    <tableColumn id="1" xr3:uid="{00000000-0010-0000-0000-000001000000}" name="Sources des fonds" totalsRowLabel="Total" dataDxfId="77" totalsRowDxfId="76"/>
    <tableColumn id="2" xr3:uid="{00000000-0010-0000-0000-000002000000}" name="Contribution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_WeddingRings" displayName="Table_WeddingRings" ref="B69:D72" totalsRowCount="1" headerRowDxfId="14">
  <tableColumns count="3">
    <tableColumn id="1" xr3:uid="{00000000-0010-0000-0900-000001000000}" name="ALLIANCES" totalsRowLabel="Total" dataDxfId="13" totalsRowDxfId="12"/>
    <tableColumn id="2" xr3:uid="{00000000-0010-0000-0900-000002000000}" name="Coût estimé" totalsRowFunction="sum" dataDxfId="11" totalsRowDxfId="10"/>
    <tableColumn id="3" xr3:uid="{00000000-0010-0000-0900-000003000000}" name="Coût réel" totalsRowFunction="sum" dataDxfId="9" totalsRowDxfId="8"/>
  </tableColumns>
  <tableStyleInfo name="Budget pour un mariage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_Transportation" displayName="Table_Transportation" ref="B74:D80" totalsRowCount="1" headerRowDxfId="7">
  <tableColumns count="3">
    <tableColumn id="1" xr3:uid="{00000000-0010-0000-0A00-000001000000}" name="TRANSPORT" totalsRowLabel="Total" dataDxfId="6" totalsRowDxfId="5"/>
    <tableColumn id="2" xr3:uid="{00000000-0010-0000-0A00-000002000000}" name="Coût estimé" totalsRowFunction="sum" dataDxfId="4" totalsRowDxfId="3"/>
    <tableColumn id="3" xr3:uid="{00000000-0010-0000-0A00-000003000000}" name="Coût réel" totalsRowFunction="sum" dataDxfId="2" totalsRowDxfId="1"/>
  </tableColumns>
  <tableStyleInfo name="Budget pour un mariage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Reception" displayName="Table_Reception" ref="B2:D8" totalsRowCount="1" headerRowDxfId="73" dataDxfId="72" totalsRowDxfId="71">
  <tableColumns count="3">
    <tableColumn id="1" xr3:uid="{00000000-0010-0000-0100-000001000000}" name="RÉCEPTION" totalsRowLabel="Total" dataDxfId="70" totalsRowDxfId="69"/>
    <tableColumn id="2" xr3:uid="{00000000-0010-0000-0100-000002000000}" name="Coût estimé" totalsRowFunction="sum" dataDxfId="68" totalsRowDxfId="67"/>
    <tableColumn id="3" xr3:uid="{00000000-0010-0000-0100-000003000000}" name="Coût réel" totalsRowFunction="sum" dataDxfId="66" totalsRowDxfId="65"/>
  </tableColumns>
  <tableStyleInfo name="Budget pour un mariag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Attire" displayName="Table_Attire" ref="B10:D17" totalsRowCount="1" headerRowDxfId="64" dataDxfId="63">
  <tableColumns count="3">
    <tableColumn id="1" xr3:uid="{00000000-0010-0000-0200-000001000000}" name="TENUE" totalsRowLabel="Total" dataDxfId="62" totalsRowDxfId="61"/>
    <tableColumn id="2" xr3:uid="{00000000-0010-0000-0200-000002000000}" name="Coût estimé" totalsRowFunction="sum" dataDxfId="60" totalsRowDxfId="59"/>
    <tableColumn id="3" xr3:uid="{00000000-0010-0000-0200-000003000000}" name="Coût réel" totalsRowFunction="sum" dataDxfId="58" totalsRowDxfId="57"/>
  </tableColumns>
  <tableStyleInfo name="Budget pour un mariag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_FlowersAndDecorations" displayName="Table_FlowersAndDecorations" ref="B19:D29" totalsRowCount="1" headerRowDxfId="56" dataDxfId="55">
  <tableColumns count="3">
    <tableColumn id="1" xr3:uid="{00000000-0010-0000-0300-000001000000}" name="FLEURS ET DÉCORATIONS" totalsRowLabel="Total" dataDxfId="54" totalsRowDxfId="53"/>
    <tableColumn id="2" xr3:uid="{00000000-0010-0000-0300-000002000000}" name="Coût estimé" totalsRowFunction="sum" dataDxfId="52" totalsRowDxfId="51"/>
    <tableColumn id="3" xr3:uid="{00000000-0010-0000-0300-000003000000}" name="Coût réel" totalsRowFunction="sum" dataDxfId="50" totalsRowDxfId="49"/>
  </tableColumns>
  <tableStyleInfo name="Budget pour un mariag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_Music" displayName="Table_Music" ref="B31:D37" totalsRowCount="1" headerRowDxfId="48">
  <tableColumns count="3">
    <tableColumn id="1" xr3:uid="{00000000-0010-0000-0400-000001000000}" name="MUSIQUE" totalsRowLabel="Total" dataDxfId="47" totalsRowDxfId="46"/>
    <tableColumn id="2" xr3:uid="{00000000-0010-0000-0400-000002000000}" name="Coût estimé" totalsRowFunction="sum" dataDxfId="45" totalsRowDxfId="44"/>
    <tableColumn id="3" xr3:uid="{00000000-0010-0000-0400-000003000000}" name="Coût réel" totalsRowFunction="sum" dataDxfId="43" totalsRowDxfId="42"/>
  </tableColumns>
  <tableStyleInfo name="Budget pour un mariag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_PhotographsAndVideo" displayName="Table_PhotographsAndVideo" ref="B39:D44" totalsRowCount="1" headerRowDxfId="41">
  <tableColumns count="3">
    <tableColumn id="1" xr3:uid="{00000000-0010-0000-0500-000001000000}" name="PHOTO ET VIDÉO" totalsRowLabel="Total" dataDxfId="40" totalsRowDxfId="39"/>
    <tableColumn id="2" xr3:uid="{00000000-0010-0000-0500-000002000000}" name="Coût estimé" totalsRowFunction="sum" dataDxfId="38" totalsRowDxfId="37"/>
    <tableColumn id="3" xr3:uid="{00000000-0010-0000-0500-000003000000}" name="Coût réel" totalsRowFunction="sum" dataDxfId="36" totalsRowDxfId="0"/>
  </tableColumns>
  <tableStyleInfo name="Budget pour un mariage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FavorsAndGifts" displayName="Table_FavorsAndGifts" ref="B46:D50" totalsRowCount="1" headerRowDxfId="35">
  <tableColumns count="3">
    <tableColumn id="1" xr3:uid="{00000000-0010-0000-0600-000001000000}" name="FAVEURS ET DONS" totalsRowLabel="Total" dataDxfId="34" totalsRowDxfId="33"/>
    <tableColumn id="2" xr3:uid="{00000000-0010-0000-0600-000002000000}" name="Coût estimé" totalsRowFunction="sum" dataDxfId="32" totalsRowDxfId="31"/>
    <tableColumn id="3" xr3:uid="{00000000-0010-0000-0600-000003000000}" name="Coût réel" totalsRowFunction="sum" dataDxfId="30" totalsRowDxfId="29"/>
  </tableColumns>
  <tableStyleInfo name="Budget pour un mariage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_Ceremony" displayName="Table_Ceremony" ref="B52:D56" totalsRowCount="1" headerRowDxfId="28">
  <tableColumns count="3">
    <tableColumn id="1" xr3:uid="{00000000-0010-0000-0700-000001000000}" name="CÉRÉMONIE" totalsRowLabel="Total" dataDxfId="27" totalsRowDxfId="26"/>
    <tableColumn id="2" xr3:uid="{00000000-0010-0000-0700-000002000000}" name="Coût estimé" totalsRowFunction="sum" dataDxfId="25" totalsRowDxfId="24"/>
    <tableColumn id="3" xr3:uid="{00000000-0010-0000-0700-000003000000}" name="Coût réel" totalsRowFunction="sum" dataDxfId="23" totalsRowDxfId="22"/>
  </tableColumns>
  <tableStyleInfo name="Budget pour un mariage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_Stationery" displayName="Table_Stationery" ref="B58:D67" totalsRowCount="1" headerRowDxfId="21">
  <tableColumns count="3">
    <tableColumn id="1" xr3:uid="{00000000-0010-0000-0800-000001000000}" name="PAPETERIE" totalsRowLabel="Total" dataDxfId="20" totalsRowDxfId="19"/>
    <tableColumn id="2" xr3:uid="{00000000-0010-0000-0800-000002000000}" name="Coût estimé" totalsRowFunction="sum" dataDxfId="18" totalsRowDxfId="17"/>
    <tableColumn id="3" xr3:uid="{00000000-0010-0000-0800-000003000000}" name="Coût réel" totalsRowFunction="sum" dataDxfId="16" totalsRowDxfId="15"/>
  </tableColumns>
  <tableStyleInfo name="Budget pour un mariag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baseColWidth="10" defaultColWidth="9" defaultRowHeight="21" customHeight="1" x14ac:dyDescent="0.2"/>
  <cols>
    <col min="1" max="1" width="1.5" style="1" customWidth="1"/>
    <col min="2" max="2" width="30.125" style="1" customWidth="1"/>
    <col min="3" max="3" width="14.375" style="1" bestFit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26</v>
      </c>
    </row>
    <row r="3" spans="2:7" ht="35.1" customHeight="1" x14ac:dyDescent="0.2">
      <c r="B3" s="12" t="s">
        <v>0</v>
      </c>
      <c r="C3" s="31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30" t="s">
        <v>23</v>
      </c>
      <c r="E5" s="30" t="s">
        <v>24</v>
      </c>
      <c r="F5" s="30" t="s">
        <v>25</v>
      </c>
    </row>
    <row r="6" spans="2:7" ht="21" customHeight="1" x14ac:dyDescent="0.2">
      <c r="B6" s="23" t="s">
        <v>2</v>
      </c>
      <c r="C6" s="24">
        <v>0.5</v>
      </c>
      <c r="D6" s="38">
        <f>Total_Wedding_Budget*'Récapitulatif du budget'!$C6</f>
        <v>10000</v>
      </c>
      <c r="E6" s="38">
        <f>Table_Reception[[#Totals],[Coût estimé]]</f>
        <v>0</v>
      </c>
      <c r="F6" s="38">
        <f>Table_Reception[[#Totals],[Coût réel]]</f>
        <v>0</v>
      </c>
    </row>
    <row r="7" spans="2:7" ht="21" customHeight="1" x14ac:dyDescent="0.2">
      <c r="B7" s="17" t="s">
        <v>3</v>
      </c>
      <c r="C7" s="18">
        <v>0.1</v>
      </c>
      <c r="D7" s="39">
        <f>Total_Wedding_Budget*'Récapitulatif du budget'!$C7</f>
        <v>2000</v>
      </c>
      <c r="E7" s="39">
        <f>Table_Attire[[#Totals],[Coût estimé]]</f>
        <v>0</v>
      </c>
      <c r="F7" s="39">
        <f>Table_Attire[[#Totals],[Coût réel]]</f>
        <v>0</v>
      </c>
    </row>
    <row r="8" spans="2:7" ht="21" customHeight="1" x14ac:dyDescent="0.2">
      <c r="B8" s="15" t="s">
        <v>4</v>
      </c>
      <c r="C8" s="16">
        <v>0.1</v>
      </c>
      <c r="D8" s="40">
        <f>Total_Wedding_Budget*'Récapitulatif du budget'!$C8</f>
        <v>2000</v>
      </c>
      <c r="E8" s="40">
        <f>Table_FlowersAndDecorations[[#Totals],[Coût estimé]]</f>
        <v>0</v>
      </c>
      <c r="F8" s="40">
        <f>Table_FlowersAndDecorations[[#Totals],[Coût réel]]</f>
        <v>0</v>
      </c>
    </row>
    <row r="9" spans="2:7" ht="21" customHeight="1" x14ac:dyDescent="0.2">
      <c r="B9" s="17" t="s">
        <v>5</v>
      </c>
      <c r="C9" s="18">
        <v>0.1</v>
      </c>
      <c r="D9" s="39">
        <f>Total_Wedding_Budget*'Récapitulatif du budget'!$C9</f>
        <v>2000</v>
      </c>
      <c r="E9" s="39">
        <f>Table_Music[[#Totals],[Coût estimé]]</f>
        <v>0</v>
      </c>
      <c r="F9" s="39">
        <f>Table_Music[[#Totals],[Coût réel]]</f>
        <v>0</v>
      </c>
    </row>
    <row r="10" spans="2:7" ht="21" customHeight="1" x14ac:dyDescent="0.2">
      <c r="B10" s="15" t="s">
        <v>6</v>
      </c>
      <c r="C10" s="16">
        <v>0.1</v>
      </c>
      <c r="D10" s="40">
        <f>Total_Wedding_Budget*'Récapitulatif du budget'!$C10</f>
        <v>2000</v>
      </c>
      <c r="E10" s="40">
        <f>Table_PhotographsAndVideo[[#Totals],[Coût estimé]]</f>
        <v>0</v>
      </c>
      <c r="F10" s="40">
        <f>Table_PhotographsAndVideo[[#Totals],[Coût réel]]</f>
        <v>0</v>
      </c>
    </row>
    <row r="11" spans="2:7" ht="21" customHeight="1" x14ac:dyDescent="0.2">
      <c r="B11" s="17" t="s">
        <v>7</v>
      </c>
      <c r="C11" s="18">
        <v>0.03</v>
      </c>
      <c r="D11" s="39">
        <f>Total_Wedding_Budget*'Récapitulatif du budget'!$C11</f>
        <v>600</v>
      </c>
      <c r="E11" s="39">
        <f>Table_FavorsAndGifts[[#Totals],[Coût estimé]]</f>
        <v>0</v>
      </c>
      <c r="F11" s="39">
        <f>Table_FavorsAndGifts[[#Totals],[Coût réel]]</f>
        <v>0</v>
      </c>
    </row>
    <row r="12" spans="2:7" ht="21" customHeight="1" x14ac:dyDescent="0.2">
      <c r="B12" s="15" t="s">
        <v>8</v>
      </c>
      <c r="C12" s="16">
        <v>0.02</v>
      </c>
      <c r="D12" s="40">
        <f>Total_Wedding_Budget*'Récapitulatif du budget'!$C12</f>
        <v>400</v>
      </c>
      <c r="E12" s="40">
        <f>Table_Ceremony[[#Totals],[Coût estimé]]</f>
        <v>0</v>
      </c>
      <c r="F12" s="40">
        <f>Table_Ceremony[[#Totals],[Coût réel]]</f>
        <v>0</v>
      </c>
    </row>
    <row r="13" spans="2:7" ht="21" customHeight="1" x14ac:dyDescent="0.2">
      <c r="B13" s="17" t="s">
        <v>9</v>
      </c>
      <c r="C13" s="18">
        <v>0.02</v>
      </c>
      <c r="D13" s="39">
        <f>Total_Wedding_Budget*'Récapitulatif du budget'!$C13</f>
        <v>400</v>
      </c>
      <c r="E13" s="39">
        <f>Table_Stationery[[#Totals],[Coût estimé]]</f>
        <v>0</v>
      </c>
      <c r="F13" s="39">
        <f>Table_Stationery[[#Totals],[Coût réel]]</f>
        <v>0</v>
      </c>
    </row>
    <row r="14" spans="2:7" ht="21" customHeight="1" x14ac:dyDescent="0.2">
      <c r="B14" s="15" t="s">
        <v>10</v>
      </c>
      <c r="C14" s="16">
        <v>0.02</v>
      </c>
      <c r="D14" s="40">
        <f>Total_Wedding_Budget*'Récapitulatif du budget'!$C14</f>
        <v>400</v>
      </c>
      <c r="E14" s="40">
        <f>Table_WeddingRings[[#Totals],[Coût estimé]]</f>
        <v>0</v>
      </c>
      <c r="F14" s="40">
        <f>Table_WeddingRings[[#Totals],[Coût réel]]</f>
        <v>0</v>
      </c>
    </row>
    <row r="15" spans="2:7" ht="21" customHeight="1" x14ac:dyDescent="0.2">
      <c r="B15" s="17" t="s">
        <v>11</v>
      </c>
      <c r="C15" s="18">
        <v>0.01</v>
      </c>
      <c r="D15" s="39">
        <f>Total_Wedding_Budget*'Récapitulatif du budget'!$C15</f>
        <v>200</v>
      </c>
      <c r="E15" s="39">
        <f>Table_Transportation[[#Totals],[Coût estimé]]</f>
        <v>0</v>
      </c>
      <c r="F15" s="39">
        <f>Table_Transportation[[#Totals],[Coût réel]]</f>
        <v>0</v>
      </c>
    </row>
    <row r="16" spans="2:7" ht="21" customHeight="1" x14ac:dyDescent="0.2">
      <c r="B16" s="19" t="s">
        <v>12</v>
      </c>
      <c r="C16" s="20">
        <f>SUM(C6:C15)</f>
        <v>1</v>
      </c>
      <c r="D16" s="41">
        <f t="shared" ref="D16:F16" si="0">SUM(D6:D15)</f>
        <v>20000</v>
      </c>
      <c r="E16" s="41">
        <f t="shared" si="0"/>
        <v>0</v>
      </c>
      <c r="F16" s="41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32">
        <v>10000</v>
      </c>
    </row>
    <row r="21" spans="2:6" ht="21" customHeight="1" x14ac:dyDescent="0.2">
      <c r="B21" s="2" t="s">
        <v>16</v>
      </c>
      <c r="C21" s="32">
        <v>4000</v>
      </c>
    </row>
    <row r="22" spans="2:6" ht="21" customHeight="1" x14ac:dyDescent="0.2">
      <c r="B22" s="2" t="s">
        <v>17</v>
      </c>
      <c r="C22" s="32">
        <v>2000</v>
      </c>
    </row>
    <row r="23" spans="2:6" ht="21" customHeight="1" x14ac:dyDescent="0.2">
      <c r="B23" s="2" t="s">
        <v>18</v>
      </c>
      <c r="C23" s="32">
        <v>4000</v>
      </c>
    </row>
    <row r="24" spans="2:6" ht="21" customHeight="1" x14ac:dyDescent="0.2">
      <c r="B24" s="26" t="s">
        <v>19</v>
      </c>
      <c r="C24" s="33">
        <v>4000</v>
      </c>
    </row>
    <row r="25" spans="2:6" ht="21" customHeight="1" x14ac:dyDescent="0.2">
      <c r="B25" s="2" t="s">
        <v>20</v>
      </c>
      <c r="C25" s="32">
        <v>2000</v>
      </c>
    </row>
    <row r="26" spans="2:6" ht="21" customHeight="1" x14ac:dyDescent="0.2">
      <c r="B26" s="2" t="s">
        <v>12</v>
      </c>
      <c r="C26" s="32">
        <f>SUBTOTAL(109,Table_Contributions[Contribution])</f>
        <v>26000</v>
      </c>
    </row>
    <row r="28" spans="2:6" ht="21" customHeight="1" x14ac:dyDescent="0.2">
      <c r="B28" s="12" t="str">
        <f>IF(Table_Contributions[[#Totals],[Contribution]]&lt;Total_Wedding_Budget,"Écart à combler","Fonds supplémentaires disponibles")</f>
        <v>Fonds supplémentaires disponibles</v>
      </c>
      <c r="C28" s="34">
        <f>IF(Table_Contributions[[#Totals],[Contribution]]&lt;Total_Wedding_Budget,Total_Wedding_Budget-Table_Contributions[[#Totals],[Contribution]],Table_Contributions[[#Totals],[Contribution]]-Total_Wedding_Budget)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Budget pour un mariage" prompt="_x000a_Entrez votre budget total de mariage dans la cellule C3 et il sera ventilé selon la colonne % d’affectation._x000a__x000a_Dans l’onglet Détails du budget, les postes de dépense sont répertoriés par catégorie._x000a__x000a_" sqref="A1" xr:uid="{00000000-0002-0000-0000-000000000000}"/>
    <dataValidation allowBlank="1" showInputMessage="1" showErrorMessage="1" prompt="Entrez votre budget total de mariage dans cette cellule." sqref="C3" xr:uid="{00000000-0002-0000-0000-000001000000}"/>
    <dataValidation allowBlank="1" showInputMessage="1" showErrorMessage="1" prompt="Les catégories de dépenses sont répertoriées dans cette colonne" sqref="B5" xr:uid="{00000000-0002-0000-0000-000002000000}"/>
    <dataValidation allowBlank="1" showInputMessage="1" showErrorMessage="1" prompt="Modifiez le % d’affectation pour chaque catégorie de dépense dans cette colonne._x000a__x000a_Le total de cette colonne doit être 100 %." sqref="C5" xr:uid="{00000000-0002-0000-0000-000003000000}"/>
    <dataValidation allowBlank="1" showInputMessage="1" showErrorMessage="1" prompt="Cette colonne est calculée automatiquement à partir du budget total du mariage et du % d’affectation de chaque catégorie de dépenses." sqref="D5" xr:uid="{00000000-0002-0000-0000-000004000000}"/>
    <dataValidation allowBlank="1" showInputMessage="1" showErrorMessage="1" prompt="Cette colonne est automatiquement calculée à partir des coûts réels de l’onglet Détails du budget." sqref="F5" xr:uid="{00000000-0002-0000-0000-000005000000}"/>
    <dataValidation allowBlank="1" showInputMessage="1" showErrorMessage="1" prompt="Cette colonne est automatiquement calculée à partir des coûts estimés de l’onglet Détails du budget." sqref="E5" xr:uid="{00000000-0002-0000-0000-000006000000}"/>
    <dataValidation allowBlank="1" showInputMessage="1" showErrorMessage="1" prompt="Ce tableau répertorie les sources de fonds pour votre mariage" sqref="B18" xr:uid="{00000000-0002-0000-0000-000007000000}"/>
    <dataValidation allowBlank="1" showInputMessage="1" showErrorMessage="1" prompt="Cette opération calcule la différence entre le total des contributions et le budget total du mariage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baseColWidth="10" defaultColWidth="9" defaultRowHeight="21" customHeight="1" x14ac:dyDescent="0.2"/>
  <cols>
    <col min="1" max="1" width="1.5" style="1" customWidth="1"/>
    <col min="2" max="2" width="36.875" style="8" bestFit="1" customWidth="1"/>
    <col min="3" max="4" width="16.625" style="27" customWidth="1"/>
    <col min="5" max="16384" width="9" style="1"/>
  </cols>
  <sheetData>
    <row r="2" spans="2:4" s="6" customFormat="1" ht="21" customHeight="1" x14ac:dyDescent="0.2">
      <c r="B2" s="7" t="s">
        <v>27</v>
      </c>
      <c r="C2" s="28" t="s">
        <v>77</v>
      </c>
      <c r="D2" s="28" t="s">
        <v>78</v>
      </c>
    </row>
    <row r="3" spans="2:4" ht="21" customHeight="1" x14ac:dyDescent="0.2">
      <c r="B3" s="4" t="s">
        <v>28</v>
      </c>
      <c r="C3" s="35"/>
      <c r="D3" s="35"/>
    </row>
    <row r="4" spans="2:4" ht="21" customHeight="1" x14ac:dyDescent="0.2">
      <c r="B4" s="4" t="s">
        <v>29</v>
      </c>
      <c r="C4" s="35"/>
      <c r="D4" s="35"/>
    </row>
    <row r="5" spans="2:4" ht="21" customHeight="1" x14ac:dyDescent="0.2">
      <c r="B5" s="4" t="s">
        <v>30</v>
      </c>
      <c r="C5" s="35"/>
      <c r="D5" s="35"/>
    </row>
    <row r="6" spans="2:4" ht="21" customHeight="1" x14ac:dyDescent="0.2">
      <c r="B6" s="4" t="s">
        <v>31</v>
      </c>
      <c r="C6" s="35"/>
      <c r="D6" s="35"/>
    </row>
    <row r="7" spans="2:4" ht="21" customHeight="1" x14ac:dyDescent="0.2">
      <c r="B7" s="4" t="s">
        <v>32</v>
      </c>
      <c r="C7" s="35"/>
      <c r="D7" s="35"/>
    </row>
    <row r="8" spans="2:4" ht="21" customHeight="1" x14ac:dyDescent="0.2">
      <c r="B8" s="4" t="s">
        <v>12</v>
      </c>
      <c r="C8" s="35">
        <f>SUBTOTAL(109,Table_Reception[Coût estimé])</f>
        <v>0</v>
      </c>
      <c r="D8" s="35">
        <f>SUBTOTAL(109,Table_Reception[Coût réel])</f>
        <v>0</v>
      </c>
    </row>
    <row r="10" spans="2:4" s="14" customFormat="1" ht="21" customHeight="1" x14ac:dyDescent="0.2">
      <c r="B10" s="13" t="s">
        <v>33</v>
      </c>
      <c r="C10" s="29" t="s">
        <v>77</v>
      </c>
      <c r="D10" s="29" t="s">
        <v>78</v>
      </c>
    </row>
    <row r="11" spans="2:4" ht="21" customHeight="1" x14ac:dyDescent="0.2">
      <c r="B11" s="8" t="s">
        <v>34</v>
      </c>
      <c r="C11" s="36"/>
      <c r="D11" s="36"/>
    </row>
    <row r="12" spans="2:4" ht="21" customHeight="1" x14ac:dyDescent="0.2">
      <c r="B12" s="8" t="s">
        <v>35</v>
      </c>
      <c r="C12" s="36"/>
      <c r="D12" s="36"/>
    </row>
    <row r="13" spans="2:4" ht="21" customHeight="1" x14ac:dyDescent="0.2">
      <c r="B13" s="8" t="s">
        <v>36</v>
      </c>
      <c r="C13" s="36"/>
      <c r="D13" s="36"/>
    </row>
    <row r="14" spans="2:4" ht="21" customHeight="1" x14ac:dyDescent="0.2">
      <c r="B14" s="8" t="s">
        <v>37</v>
      </c>
      <c r="C14" s="36"/>
      <c r="D14" s="36"/>
    </row>
    <row r="15" spans="2:4" ht="21" customHeight="1" x14ac:dyDescent="0.2">
      <c r="B15" s="8" t="s">
        <v>38</v>
      </c>
      <c r="C15" s="36"/>
      <c r="D15" s="36"/>
    </row>
    <row r="16" spans="2:4" ht="21" customHeight="1" x14ac:dyDescent="0.2">
      <c r="B16" s="8" t="s">
        <v>32</v>
      </c>
      <c r="C16" s="36"/>
      <c r="D16" s="36"/>
    </row>
    <row r="17" spans="2:4" ht="21" customHeight="1" x14ac:dyDescent="0.2">
      <c r="B17" s="25" t="s">
        <v>12</v>
      </c>
      <c r="C17" s="37">
        <f>SUBTOTAL(109,Table_Attire[Coût estimé])</f>
        <v>0</v>
      </c>
      <c r="D17" s="37">
        <f>SUBTOTAL(109,Table_Attire[Coût réel])</f>
        <v>0</v>
      </c>
    </row>
    <row r="19" spans="2:4" s="14" customFormat="1" ht="21" customHeight="1" x14ac:dyDescent="0.2">
      <c r="B19" s="13" t="s">
        <v>39</v>
      </c>
      <c r="C19" s="29" t="s">
        <v>77</v>
      </c>
      <c r="D19" s="29" t="s">
        <v>78</v>
      </c>
    </row>
    <row r="20" spans="2:4" ht="21" customHeight="1" x14ac:dyDescent="0.2">
      <c r="B20" s="8" t="s">
        <v>40</v>
      </c>
      <c r="C20" s="36"/>
      <c r="D20" s="36"/>
    </row>
    <row r="21" spans="2:4" ht="21" customHeight="1" x14ac:dyDescent="0.2">
      <c r="B21" s="8" t="s">
        <v>41</v>
      </c>
      <c r="C21" s="36"/>
      <c r="D21" s="36"/>
    </row>
    <row r="22" spans="2:4" ht="21" customHeight="1" x14ac:dyDescent="0.2">
      <c r="B22" s="8" t="s">
        <v>42</v>
      </c>
      <c r="C22" s="36"/>
      <c r="D22" s="36"/>
    </row>
    <row r="23" spans="2:4" ht="21" customHeight="1" x14ac:dyDescent="0.2">
      <c r="B23" s="8" t="s">
        <v>43</v>
      </c>
      <c r="C23" s="36"/>
      <c r="D23" s="36"/>
    </row>
    <row r="24" spans="2:4" ht="21" customHeight="1" x14ac:dyDescent="0.2">
      <c r="B24" s="8" t="s">
        <v>44</v>
      </c>
      <c r="C24" s="36"/>
      <c r="D24" s="36"/>
    </row>
    <row r="25" spans="2:4" ht="21" customHeight="1" x14ac:dyDescent="0.2">
      <c r="B25" s="8" t="s">
        <v>45</v>
      </c>
      <c r="C25" s="36"/>
      <c r="D25" s="36"/>
    </row>
    <row r="26" spans="2:4" ht="21" customHeight="1" x14ac:dyDescent="0.2">
      <c r="B26" s="8" t="s">
        <v>46</v>
      </c>
      <c r="C26" s="36"/>
      <c r="D26" s="36"/>
    </row>
    <row r="27" spans="2:4" ht="21" customHeight="1" x14ac:dyDescent="0.2">
      <c r="B27" s="8" t="s">
        <v>47</v>
      </c>
      <c r="C27" s="36"/>
      <c r="D27" s="36"/>
    </row>
    <row r="28" spans="2:4" ht="21" customHeight="1" x14ac:dyDescent="0.2">
      <c r="B28" s="8" t="s">
        <v>32</v>
      </c>
      <c r="C28" s="36"/>
      <c r="D28" s="36"/>
    </row>
    <row r="29" spans="2:4" ht="21" customHeight="1" x14ac:dyDescent="0.2">
      <c r="B29" s="8" t="s">
        <v>12</v>
      </c>
      <c r="C29" s="36">
        <f>SUBTOTAL(109,Table_FlowersAndDecorations[Coût estimé])</f>
        <v>0</v>
      </c>
      <c r="D29" s="36">
        <f>SUBTOTAL(109,Table_FlowersAndDecorations[Coût réel])</f>
        <v>0</v>
      </c>
    </row>
    <row r="31" spans="2:4" s="14" customFormat="1" ht="21" customHeight="1" x14ac:dyDescent="0.2">
      <c r="B31" s="13" t="s">
        <v>48</v>
      </c>
      <c r="C31" s="29" t="s">
        <v>77</v>
      </c>
      <c r="D31" s="29" t="s">
        <v>78</v>
      </c>
    </row>
    <row r="32" spans="2:4" ht="21" customHeight="1" x14ac:dyDescent="0.2">
      <c r="B32" s="8" t="s">
        <v>49</v>
      </c>
      <c r="C32" s="36"/>
      <c r="D32" s="36"/>
    </row>
    <row r="33" spans="2:4" ht="21" customHeight="1" x14ac:dyDescent="0.2">
      <c r="B33" s="8" t="s">
        <v>50</v>
      </c>
      <c r="C33" s="36"/>
      <c r="D33" s="36"/>
    </row>
    <row r="34" spans="2:4" ht="21" customHeight="1" x14ac:dyDescent="0.2">
      <c r="B34" s="8" t="s">
        <v>51</v>
      </c>
      <c r="C34" s="36"/>
      <c r="D34" s="36"/>
    </row>
    <row r="35" spans="2:4" ht="21" customHeight="1" x14ac:dyDescent="0.2">
      <c r="B35" s="8" t="s">
        <v>52</v>
      </c>
      <c r="C35" s="36"/>
      <c r="D35" s="36"/>
    </row>
    <row r="36" spans="2:4" ht="21" customHeight="1" x14ac:dyDescent="0.2">
      <c r="B36" s="8" t="s">
        <v>32</v>
      </c>
      <c r="C36" s="36"/>
      <c r="D36" s="36"/>
    </row>
    <row r="37" spans="2:4" ht="21" customHeight="1" x14ac:dyDescent="0.2">
      <c r="B37" s="8" t="s">
        <v>12</v>
      </c>
      <c r="C37" s="36">
        <f>SUBTOTAL(109,Table_Music[Coût estimé])</f>
        <v>0</v>
      </c>
      <c r="D37" s="36">
        <f>SUBTOTAL(109,Table_Music[Coût réel])</f>
        <v>0</v>
      </c>
    </row>
    <row r="39" spans="2:4" s="14" customFormat="1" ht="21" customHeight="1" x14ac:dyDescent="0.2">
      <c r="B39" s="13" t="s">
        <v>53</v>
      </c>
      <c r="C39" s="29" t="s">
        <v>77</v>
      </c>
      <c r="D39" s="29" t="s">
        <v>78</v>
      </c>
    </row>
    <row r="40" spans="2:4" ht="21" customHeight="1" x14ac:dyDescent="0.2">
      <c r="B40" s="8" t="s">
        <v>54</v>
      </c>
      <c r="C40" s="36"/>
      <c r="D40" s="36"/>
    </row>
    <row r="41" spans="2:4" ht="21" customHeight="1" x14ac:dyDescent="0.2">
      <c r="B41" s="8" t="s">
        <v>55</v>
      </c>
      <c r="C41" s="36"/>
      <c r="D41" s="36"/>
    </row>
    <row r="42" spans="2:4" ht="21" customHeight="1" x14ac:dyDescent="0.2">
      <c r="B42" s="8" t="s">
        <v>56</v>
      </c>
      <c r="C42" s="36"/>
      <c r="D42" s="36"/>
    </row>
    <row r="43" spans="2:4" ht="21" customHeight="1" x14ac:dyDescent="0.2">
      <c r="B43" s="8" t="s">
        <v>32</v>
      </c>
      <c r="C43" s="36"/>
      <c r="D43" s="36"/>
    </row>
    <row r="44" spans="2:4" ht="21" customHeight="1" x14ac:dyDescent="0.2">
      <c r="B44" s="8" t="s">
        <v>12</v>
      </c>
      <c r="C44" s="36">
        <f>SUBTOTAL(109,Table_PhotographsAndVideo[Coût estimé])</f>
        <v>0</v>
      </c>
      <c r="D44" s="36">
        <f>SUBTOTAL(109,Table_PhotographsAndVideo[Coût réel])</f>
        <v>0</v>
      </c>
    </row>
    <row r="46" spans="2:4" s="14" customFormat="1" ht="21" customHeight="1" x14ac:dyDescent="0.2">
      <c r="B46" s="13" t="s">
        <v>57</v>
      </c>
      <c r="C46" s="29" t="s">
        <v>77</v>
      </c>
      <c r="D46" s="29" t="s">
        <v>78</v>
      </c>
    </row>
    <row r="47" spans="2:4" ht="21" customHeight="1" x14ac:dyDescent="0.2">
      <c r="B47" s="8" t="s">
        <v>58</v>
      </c>
      <c r="C47" s="36"/>
      <c r="D47" s="36"/>
    </row>
    <row r="48" spans="2:4" ht="21" customHeight="1" x14ac:dyDescent="0.2">
      <c r="B48" s="8" t="s">
        <v>59</v>
      </c>
      <c r="C48" s="36"/>
      <c r="D48" s="36"/>
    </row>
    <row r="49" spans="2:4" ht="21" customHeight="1" x14ac:dyDescent="0.2">
      <c r="B49" s="8" t="s">
        <v>32</v>
      </c>
      <c r="C49" s="36"/>
      <c r="D49" s="36"/>
    </row>
    <row r="50" spans="2:4" ht="21" customHeight="1" x14ac:dyDescent="0.2">
      <c r="B50" s="8" t="s">
        <v>12</v>
      </c>
      <c r="C50" s="36">
        <f>SUBTOTAL(109,Table_FavorsAndGifts[Coût estimé])</f>
        <v>0</v>
      </c>
      <c r="D50" s="36">
        <f>SUBTOTAL(109,Table_FavorsAndGifts[Coût réel])</f>
        <v>0</v>
      </c>
    </row>
    <row r="52" spans="2:4" s="14" customFormat="1" ht="21" customHeight="1" x14ac:dyDescent="0.2">
      <c r="B52" s="13" t="s">
        <v>60</v>
      </c>
      <c r="C52" s="29" t="s">
        <v>77</v>
      </c>
      <c r="D52" s="29" t="s">
        <v>78</v>
      </c>
    </row>
    <row r="53" spans="2:4" ht="21" customHeight="1" x14ac:dyDescent="0.2">
      <c r="B53" s="8" t="s">
        <v>61</v>
      </c>
      <c r="C53" s="36"/>
      <c r="D53" s="36"/>
    </row>
    <row r="54" spans="2:4" ht="21" customHeight="1" x14ac:dyDescent="0.2">
      <c r="B54" s="8" t="s">
        <v>62</v>
      </c>
      <c r="C54" s="36"/>
      <c r="D54" s="36"/>
    </row>
    <row r="55" spans="2:4" ht="21" customHeight="1" x14ac:dyDescent="0.2">
      <c r="B55" s="8" t="s">
        <v>32</v>
      </c>
      <c r="C55" s="36"/>
      <c r="D55" s="36"/>
    </row>
    <row r="56" spans="2:4" ht="21" customHeight="1" x14ac:dyDescent="0.2">
      <c r="B56" s="8" t="s">
        <v>12</v>
      </c>
      <c r="C56" s="36">
        <f>SUBTOTAL(109,Table_Ceremony[Coût estimé])</f>
        <v>0</v>
      </c>
      <c r="D56" s="36">
        <f>SUBTOTAL(109,Table_Ceremony[Coût réel])</f>
        <v>0</v>
      </c>
    </row>
    <row r="58" spans="2:4" s="14" customFormat="1" ht="21" customHeight="1" x14ac:dyDescent="0.2">
      <c r="B58" s="13" t="s">
        <v>63</v>
      </c>
      <c r="C58" s="29" t="s">
        <v>77</v>
      </c>
      <c r="D58" s="29" t="s">
        <v>78</v>
      </c>
    </row>
    <row r="59" spans="2:4" ht="21" customHeight="1" x14ac:dyDescent="0.2">
      <c r="B59" s="8" t="s">
        <v>64</v>
      </c>
      <c r="C59" s="36"/>
      <c r="D59" s="36"/>
    </row>
    <row r="60" spans="2:4" ht="21" customHeight="1" x14ac:dyDescent="0.2">
      <c r="B60" s="8" t="s">
        <v>65</v>
      </c>
      <c r="C60" s="36"/>
      <c r="D60" s="36"/>
    </row>
    <row r="61" spans="2:4" ht="21" customHeight="1" x14ac:dyDescent="0.2">
      <c r="B61" s="8" t="s">
        <v>66</v>
      </c>
      <c r="C61" s="36"/>
      <c r="D61" s="36"/>
    </row>
    <row r="62" spans="2:4" ht="21" customHeight="1" x14ac:dyDescent="0.2">
      <c r="B62" s="8" t="s">
        <v>67</v>
      </c>
      <c r="C62" s="36"/>
      <c r="D62" s="36"/>
    </row>
    <row r="63" spans="2:4" ht="21" customHeight="1" x14ac:dyDescent="0.2">
      <c r="B63" s="8" t="s">
        <v>68</v>
      </c>
      <c r="C63" s="36"/>
      <c r="D63" s="36"/>
    </row>
    <row r="64" spans="2:4" ht="21" customHeight="1" x14ac:dyDescent="0.2">
      <c r="B64" s="8" t="s">
        <v>69</v>
      </c>
      <c r="C64" s="36"/>
      <c r="D64" s="36"/>
    </row>
    <row r="65" spans="2:4" ht="21" customHeight="1" x14ac:dyDescent="0.2">
      <c r="B65" s="8" t="s">
        <v>70</v>
      </c>
      <c r="C65" s="36"/>
      <c r="D65" s="36"/>
    </row>
    <row r="66" spans="2:4" ht="21" customHeight="1" x14ac:dyDescent="0.2">
      <c r="B66" s="8" t="s">
        <v>32</v>
      </c>
      <c r="C66" s="36"/>
      <c r="D66" s="36"/>
    </row>
    <row r="67" spans="2:4" ht="21" customHeight="1" x14ac:dyDescent="0.2">
      <c r="B67" s="8" t="s">
        <v>12</v>
      </c>
      <c r="C67" s="36">
        <f>SUBTOTAL(109,Table_Stationery[Coût estimé])</f>
        <v>0</v>
      </c>
      <c r="D67" s="36">
        <f>SUBTOTAL(109,Table_Stationery[Coût réel])</f>
        <v>0</v>
      </c>
    </row>
    <row r="69" spans="2:4" s="14" customFormat="1" ht="21" customHeight="1" x14ac:dyDescent="0.2">
      <c r="B69" s="13" t="s">
        <v>71</v>
      </c>
      <c r="C69" s="29" t="s">
        <v>77</v>
      </c>
      <c r="D69" s="29" t="s">
        <v>78</v>
      </c>
    </row>
    <row r="70" spans="2:4" ht="21" customHeight="1" x14ac:dyDescent="0.2">
      <c r="B70" s="8" t="s">
        <v>10</v>
      </c>
      <c r="C70" s="36"/>
      <c r="D70" s="36"/>
    </row>
    <row r="71" spans="2:4" ht="21" customHeight="1" x14ac:dyDescent="0.2">
      <c r="B71" s="8" t="s">
        <v>37</v>
      </c>
      <c r="C71" s="36"/>
      <c r="D71" s="36"/>
    </row>
    <row r="72" spans="2:4" ht="21" customHeight="1" x14ac:dyDescent="0.2">
      <c r="B72" s="8" t="s">
        <v>12</v>
      </c>
      <c r="C72" s="36">
        <f>SUBTOTAL(109,Table_WeddingRings[Coût estimé])</f>
        <v>0</v>
      </c>
      <c r="D72" s="36">
        <f>SUBTOTAL(109,Table_WeddingRings[Coût réel])</f>
        <v>0</v>
      </c>
    </row>
    <row r="74" spans="2:4" s="14" customFormat="1" ht="21" customHeight="1" x14ac:dyDescent="0.2">
      <c r="B74" s="13" t="s">
        <v>72</v>
      </c>
      <c r="C74" s="29" t="s">
        <v>77</v>
      </c>
      <c r="D74" s="29" t="s">
        <v>78</v>
      </c>
    </row>
    <row r="75" spans="2:4" ht="21" customHeight="1" x14ac:dyDescent="0.2">
      <c r="B75" s="8" t="s">
        <v>73</v>
      </c>
      <c r="C75" s="36"/>
      <c r="D75" s="36"/>
    </row>
    <row r="76" spans="2:4" ht="21" customHeight="1" x14ac:dyDescent="0.2">
      <c r="B76" s="8" t="s">
        <v>74</v>
      </c>
      <c r="C76" s="36"/>
      <c r="D76" s="36"/>
    </row>
    <row r="77" spans="2:4" ht="21" customHeight="1" x14ac:dyDescent="0.2">
      <c r="B77" s="8" t="s">
        <v>75</v>
      </c>
      <c r="C77" s="36"/>
      <c r="D77" s="36"/>
    </row>
    <row r="78" spans="2:4" ht="21" customHeight="1" x14ac:dyDescent="0.2">
      <c r="B78" s="8" t="s">
        <v>76</v>
      </c>
      <c r="C78" s="36"/>
      <c r="D78" s="36"/>
    </row>
    <row r="79" spans="2:4" ht="21" customHeight="1" x14ac:dyDescent="0.2">
      <c r="B79" s="8" t="s">
        <v>32</v>
      </c>
      <c r="C79" s="36"/>
      <c r="D79" s="36"/>
    </row>
    <row r="80" spans="2:4" ht="21" customHeight="1" x14ac:dyDescent="0.2">
      <c r="B80" s="25" t="s">
        <v>12</v>
      </c>
      <c r="C80" s="37">
        <f>SUBTOTAL(109,Table_Transportation[Coût estimé])</f>
        <v>0</v>
      </c>
      <c r="D80" s="37">
        <f>SUBTOTAL(109,Table_Transportation[Coût réel])</f>
        <v>0</v>
      </c>
    </row>
  </sheetData>
  <dataValidations count="1">
    <dataValidation allowBlank="1" showInputMessage="1" showErrorMessage="1" prompt="Pour chaque catégorie de dépenses, vous pouvez modifier les éléments et entrer les coûts estimés et réels." sqref="A1" xr:uid="{00000000-0002-0000-0100-000000000000}"/>
  </dataValidations>
  <pageMargins left="0.7" right="0.7" top="0.5" bottom="0.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Récapitulatif du budget</vt:lpstr>
      <vt:lpstr>Détails du budget</vt:lpstr>
      <vt:lpstr>Total_Wedding_Budget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2019-06-26T07:23:27Z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