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mc:AlternateContent xmlns:mc="http://schemas.openxmlformats.org/markup-compatibility/2006">
    <mc:Choice Requires="x15">
      <x15ac:absPath xmlns:x15ac="http://schemas.microsoft.com/office/spreadsheetml/2010/11/ac" url="C:\Users\admin\Desktop\Nouveau dossier\"/>
    </mc:Choice>
  </mc:AlternateContent>
  <bookViews>
    <workbookView xWindow="0" yWindow="0" windowWidth="20490" windowHeight="7545" xr2:uid="{00000000-000D-0000-FFFF-FFFF00000000}"/>
  </bookViews>
  <sheets>
    <sheet name="Budget familial mensuel" sheetId="1" r:id="rId1"/>
  </sheets>
  <calcPr calcId="179021"/>
  <webPublishing codePage="1252"/>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4" i="1" l="1"/>
  <c r="J65" i="1"/>
  <c r="J66" i="1"/>
  <c r="J56" i="1"/>
  <c r="J57" i="1"/>
  <c r="J58" i="1"/>
  <c r="J59" i="1"/>
  <c r="J60" i="1"/>
  <c r="J46" i="1"/>
  <c r="J47" i="1"/>
  <c r="J48" i="1"/>
  <c r="J49" i="1"/>
  <c r="J50" i="1"/>
  <c r="J51" i="1"/>
  <c r="J52" i="1"/>
  <c r="J39" i="1"/>
  <c r="J40" i="1"/>
  <c r="J41" i="1"/>
  <c r="J42" i="1"/>
  <c r="J29" i="1"/>
  <c r="J30" i="1"/>
  <c r="J31" i="1"/>
  <c r="J32" i="1"/>
  <c r="J33" i="1"/>
  <c r="J34" i="1"/>
  <c r="J35" i="1"/>
  <c r="J20" i="1"/>
  <c r="J21" i="1"/>
  <c r="J22" i="1"/>
  <c r="J23" i="1"/>
  <c r="J24" i="1"/>
  <c r="J25" i="1"/>
  <c r="E63" i="1"/>
  <c r="E64" i="1"/>
  <c r="E65" i="1"/>
  <c r="E66" i="1"/>
  <c r="E56" i="1"/>
  <c r="E57" i="1"/>
  <c r="E58" i="1"/>
  <c r="E59" i="1"/>
  <c r="E45" i="1"/>
  <c r="E44" i="1"/>
  <c r="E46" i="1"/>
  <c r="E47" i="1"/>
  <c r="E48" i="1"/>
  <c r="E49" i="1"/>
  <c r="E50" i="1"/>
  <c r="E51" i="1"/>
  <c r="E52" i="1"/>
  <c r="E38" i="1"/>
  <c r="E39" i="1"/>
  <c r="E40" i="1"/>
  <c r="E31" i="1"/>
  <c r="E32" i="1"/>
  <c r="E33" i="1"/>
  <c r="E34" i="1"/>
  <c r="E20" i="1"/>
  <c r="E21" i="1"/>
  <c r="E22" i="1"/>
  <c r="E23" i="1"/>
  <c r="E24" i="1"/>
  <c r="E25" i="1"/>
  <c r="E26" i="1"/>
  <c r="E27" i="1"/>
  <c r="E6" i="1"/>
  <c r="E7" i="1"/>
  <c r="E8" i="1"/>
  <c r="E9" i="1"/>
  <c r="E10" i="1"/>
  <c r="E11" i="1"/>
  <c r="E12" i="1"/>
  <c r="E13" i="1"/>
  <c r="E14" i="1"/>
  <c r="E15" i="1"/>
  <c r="E16" i="1"/>
  <c r="I53" i="1"/>
  <c r="H53" i="1"/>
  <c r="D60" i="1"/>
  <c r="C60" i="1"/>
  <c r="I67" i="1"/>
  <c r="H67" i="1"/>
  <c r="D67" i="1"/>
  <c r="C67" i="1"/>
  <c r="I43" i="1"/>
  <c r="H43" i="1"/>
  <c r="I26" i="1"/>
  <c r="H26" i="1"/>
  <c r="I36" i="1"/>
  <c r="H36" i="1"/>
  <c r="I61" i="1"/>
  <c r="H61" i="1"/>
  <c r="D53" i="1"/>
  <c r="C53" i="1"/>
  <c r="D41" i="1"/>
  <c r="C41" i="1"/>
  <c r="D35" i="1"/>
  <c r="C35" i="1"/>
  <c r="D28" i="1"/>
  <c r="C28" i="1"/>
  <c r="C17" i="1"/>
  <c r="D17" i="1"/>
  <c r="H12" i="1"/>
  <c r="H6" i="1"/>
  <c r="C3" i="1" l="1"/>
  <c r="H15" i="1" s="1"/>
  <c r="D3" i="1"/>
  <c r="H16" i="1" s="1"/>
  <c r="E67" i="1"/>
  <c r="J43" i="1"/>
  <c r="J61" i="1"/>
  <c r="E41" i="1"/>
  <c r="J67" i="1"/>
  <c r="E60" i="1"/>
  <c r="J53" i="1"/>
  <c r="J26" i="1"/>
  <c r="J36" i="1"/>
  <c r="E53" i="1"/>
  <c r="E35" i="1"/>
  <c r="E28" i="1"/>
  <c r="E17" i="1"/>
  <c r="E3" i="1" l="1"/>
  <c r="H17" i="1"/>
</calcChain>
</file>

<file path=xl/sharedStrings.xml><?xml version="1.0" encoding="utf-8"?>
<sst xmlns="http://schemas.openxmlformats.org/spreadsheetml/2006/main" count="162" uniqueCount="92">
  <si>
    <t>Budget familial mensuel</t>
  </si>
  <si>
    <t>Table de synthèse</t>
  </si>
  <si>
    <t>Logement</t>
  </si>
  <si>
    <t>Emprunt ou loyer</t>
  </si>
  <si>
    <t>Second emprunt ou loyer</t>
  </si>
  <si>
    <t>Téléphone</t>
  </si>
  <si>
    <t>Électricité</t>
  </si>
  <si>
    <t>Gaz</t>
  </si>
  <si>
    <t>Eau</t>
  </si>
  <si>
    <t>Abonnement câble</t>
  </si>
  <si>
    <t>Enlèvement des ordures ménagères</t>
  </si>
  <si>
    <t>Entretien ou réparations</t>
  </si>
  <si>
    <t>Fournitures</t>
  </si>
  <si>
    <t>Autre</t>
  </si>
  <si>
    <t>Total</t>
  </si>
  <si>
    <t>Transport</t>
  </si>
  <si>
    <t>Paiement véhicule 1</t>
  </si>
  <si>
    <t>Paiement véhicule 2</t>
  </si>
  <si>
    <t>Bus/taxi</t>
  </si>
  <si>
    <t>Assurance</t>
  </si>
  <si>
    <t>Autorisation</t>
  </si>
  <si>
    <t>Carburant</t>
  </si>
  <si>
    <t>Entretien</t>
  </si>
  <si>
    <t>Maison</t>
  </si>
  <si>
    <t>Santé</t>
  </si>
  <si>
    <t>Vie</t>
  </si>
  <si>
    <t>Alimentation</t>
  </si>
  <si>
    <t>Courses</t>
  </si>
  <si>
    <t>Restaurant</t>
  </si>
  <si>
    <t>Enfants</t>
  </si>
  <si>
    <t>Soins médicaux</t>
  </si>
  <si>
    <t>Habillement</t>
  </si>
  <si>
    <t>Frais de scolarité</t>
  </si>
  <si>
    <t>Fournitures scolaires</t>
  </si>
  <si>
    <t>Cotisations ou frais d’inscription</t>
  </si>
  <si>
    <t>Cantine</t>
  </si>
  <si>
    <t>Garderie</t>
  </si>
  <si>
    <t>Jouets/jeux</t>
  </si>
  <si>
    <t>Juridique</t>
  </si>
  <si>
    <t>Avocat</t>
  </si>
  <si>
    <t>Pension alimentaire</t>
  </si>
  <si>
    <t>Paiements</t>
  </si>
  <si>
    <t>Épargne/investissements</t>
  </si>
  <si>
    <t>Compte d’épargne retraite</t>
  </si>
  <si>
    <t>Compte d’investissement</t>
  </si>
  <si>
    <t>Université</t>
  </si>
  <si>
    <t>Total
Coût prévu</t>
  </si>
  <si>
    <t>Prévu
Coût</t>
  </si>
  <si>
    <t>Total
Coût réel</t>
  </si>
  <si>
    <t>Réelles
Coût</t>
  </si>
  <si>
    <t>Total
Différence</t>
  </si>
  <si>
    <t>Différence</t>
  </si>
  <si>
    <t>Source de revenu mensuel prévu</t>
  </si>
  <si>
    <t>Revenu 1</t>
  </si>
  <si>
    <t>Revenu 2</t>
  </si>
  <si>
    <t>Revenu supplémentaire</t>
  </si>
  <si>
    <t>Revenu mensuel total</t>
  </si>
  <si>
    <t>Source de revenu mensuel réel</t>
  </si>
  <si>
    <t>Solde</t>
  </si>
  <si>
    <t>Solde prévu</t>
  </si>
  <si>
    <t>Solde réel</t>
  </si>
  <si>
    <t>Emprunts</t>
  </si>
  <si>
    <t>Personnel</t>
  </si>
  <si>
    <t>Étudiant</t>
  </si>
  <si>
    <t>Carte de crédit</t>
  </si>
  <si>
    <t>Loisirs</t>
  </si>
  <si>
    <t>Vidéo/DVD</t>
  </si>
  <si>
    <t>CD</t>
  </si>
  <si>
    <t>Cinéma</t>
  </si>
  <si>
    <t>Concerts</t>
  </si>
  <si>
    <t>Événements sportifs</t>
  </si>
  <si>
    <t>Théâtre</t>
  </si>
  <si>
    <t>Impôts</t>
  </si>
  <si>
    <t>Fonciers</t>
  </si>
  <si>
    <t>Régionales</t>
  </si>
  <si>
    <t>Locales</t>
  </si>
  <si>
    <t>Soins personnels</t>
  </si>
  <si>
    <t>Coiffeur/manucure</t>
  </si>
  <si>
    <t>Nettoyage à sec</t>
  </si>
  <si>
    <t>Club de sport</t>
  </si>
  <si>
    <t>Cotisations/frais d’inscription</t>
  </si>
  <si>
    <t>Animaux</t>
  </si>
  <si>
    <t>Frais médicaux</t>
  </si>
  <si>
    <t>Toilettage</t>
  </si>
  <si>
    <t>Jouets</t>
  </si>
  <si>
    <t>Dons</t>
  </si>
  <si>
    <t>Association caritative 1</t>
  </si>
  <si>
    <t>Association caritative 2</t>
  </si>
  <si>
    <t>Association caritative 3</t>
  </si>
  <si>
    <t>Montant</t>
  </si>
  <si>
    <t>Prévu 
Coût</t>
  </si>
  <si>
    <t>Réelles 
Coût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</si>
</sst>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0\ &quot;€&quot;;[Red]\-#,##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 &quot;€&quot;;[Red]#,##0\ &quot;€&quot;"/>
  </numFmts>
  <fonts count="23" x14ac:knownFonts="1">
    <font>
      <sz val="11"/>
      <name val="Trebuchet MS"/>
      <family val="2"/>
      <scheme val="minor"/>
    </font>
    <font>
      <sz val="11"/>
      <color theme="1"/>
      <name val="Trebuchet MS"/>
      <family val="2"/>
      <scheme val="minor"/>
    </font>
    <font>
      <sz val="8"/>
      <name val="Arial"/>
      <family val="2"/>
    </font>
    <font>
      <sz val="10"/>
      <name val="Trebuchet MS"/>
      <family val="1"/>
      <scheme val="minor"/>
    </font>
    <font>
      <sz val="10"/>
      <color theme="1"/>
      <name val="Trebuchet MS"/>
      <family val="1"/>
      <scheme val="minor"/>
    </font>
    <font>
      <sz val="8"/>
      <name val="Trebuchet MS"/>
      <family val="2"/>
      <scheme val="minor"/>
    </font>
    <font>
      <b/>
      <sz val="12"/>
      <name val="Trebuchet MS"/>
      <family val="2"/>
      <scheme val="major"/>
    </font>
    <font>
      <sz val="16"/>
      <name val="Trebuchet MS"/>
      <family val="2"/>
      <scheme val="major"/>
    </font>
    <font>
      <b/>
      <sz val="16"/>
      <color theme="1"/>
      <name val="Trebuchet MS"/>
      <family val="2"/>
      <scheme val="major"/>
    </font>
    <font>
      <b/>
      <sz val="11"/>
      <name val="Trebuchet MS"/>
      <family val="2"/>
      <scheme val="minor"/>
    </font>
    <font>
      <b/>
      <sz val="11"/>
      <color theme="0"/>
      <name val="Trebuchet MS"/>
      <family val="2"/>
      <scheme val="minor"/>
    </font>
    <font>
      <sz val="11"/>
      <name val="Trebuchet MS"/>
      <family val="2"/>
      <scheme val="minor"/>
    </font>
    <font>
      <sz val="11"/>
      <color theme="0"/>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s>
  <fills count="37">
    <fill>
      <patternFill patternType="none"/>
    </fill>
    <fill>
      <patternFill patternType="gray125"/>
    </fill>
    <fill>
      <patternFill patternType="solid">
        <fgColor theme="0"/>
      </patternFill>
    </fill>
    <fill>
      <patternFill patternType="solid">
        <fgColor theme="4" tint="-0.49998474074526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style="thin">
        <color theme="4" tint="-0.249977111117893"/>
      </right>
      <top/>
      <bottom/>
      <diagonal/>
    </border>
    <border>
      <left/>
      <right/>
      <top style="thin">
        <color theme="0"/>
      </top>
      <bottom style="thin">
        <color theme="4" tint="-0.499984740745262"/>
      </bottom>
      <diagonal/>
    </border>
    <border>
      <left style="thin">
        <color theme="4" tint="-0.499984740745262"/>
      </left>
      <right/>
      <top/>
      <bottom/>
      <diagonal/>
    </border>
    <border>
      <left/>
      <right style="thin">
        <color theme="4" tint="-0.499984740745262"/>
      </right>
      <top/>
      <bottom/>
      <diagonal/>
    </border>
    <border>
      <left/>
      <right/>
      <top/>
      <bottom style="thin">
        <color theme="4" tint="-0.499984740745262"/>
      </bottom>
      <diagonal/>
    </border>
    <border>
      <left/>
      <right/>
      <top style="thin">
        <color theme="4" tint="-0.499984740745262"/>
      </top>
      <bottom/>
      <diagonal/>
    </border>
    <border>
      <left style="thin">
        <color theme="4" tint="-0.249977111117893"/>
      </left>
      <right/>
      <top/>
      <bottom/>
      <diagonal/>
    </border>
    <border>
      <left/>
      <right/>
      <top style="medium">
        <color theme="4" tint="-0.499984740745262"/>
      </top>
      <bottom/>
      <diagonal/>
    </border>
    <border>
      <left/>
      <right/>
      <top/>
      <bottom style="thin">
        <color theme="9" tint="0.7999816888943144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alignment vertical="center"/>
    </xf>
    <xf numFmtId="0" fontId="8" fillId="0" borderId="0" applyNumberFormat="0" applyFill="0" applyBorder="0" applyProtection="0">
      <alignment horizontal="left"/>
    </xf>
    <xf numFmtId="0" fontId="10" fillId="3" borderId="0" applyNumberFormat="0" applyProtection="0">
      <alignment horizontal="right" vertical="center"/>
    </xf>
    <xf numFmtId="0" fontId="10" fillId="3" borderId="0" applyNumberFormat="0" applyAlignment="0" applyProtection="0"/>
    <xf numFmtId="0" fontId="10" fillId="3" borderId="0" applyProtection="0">
      <alignment horizontal="center" vertical="center" wrapText="1"/>
    </xf>
    <xf numFmtId="166" fontId="9" fillId="4" borderId="2" applyProtection="0">
      <alignment vertical="center"/>
    </xf>
    <xf numFmtId="6" fontId="11" fillId="5" borderId="0" applyFont="0" applyAlignment="0">
      <alignment vertical="center"/>
    </xf>
    <xf numFmtId="6" fontId="11" fillId="0" borderId="0" applyFont="0" applyFill="0" applyBorder="0" applyAlignment="0">
      <alignment vertical="center" wrapText="1"/>
    </xf>
    <xf numFmtId="0" fontId="11" fillId="5" borderId="3" applyNumberFormat="0" applyFont="0" applyAlignment="0">
      <alignment vertical="center"/>
    </xf>
    <xf numFmtId="6" fontId="11" fillId="5" borderId="5" applyNumberFormat="0" applyFont="0" applyFill="0" applyAlignment="0">
      <alignment vertical="center"/>
    </xf>
    <xf numFmtId="6" fontId="11" fillId="5" borderId="6" applyNumberFormat="0" applyFont="0" applyFill="0" applyAlignment="0">
      <alignment vertical="center"/>
    </xf>
    <xf numFmtId="6" fontId="11" fillId="5" borderId="3" applyNumberFormat="0" applyFont="0" applyFill="0" applyAlignment="0">
      <alignment vertical="center"/>
    </xf>
    <xf numFmtId="6" fontId="11" fillId="5" borderId="4" applyNumberFormat="0" applyFont="0" applyFill="0" applyAlignment="0">
      <alignment vertical="center"/>
    </xf>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10" applyNumberFormat="0" applyAlignment="0" applyProtection="0"/>
    <xf numFmtId="0" fontId="17" fillId="10" borderId="11" applyNumberFormat="0" applyAlignment="0" applyProtection="0"/>
    <xf numFmtId="0" fontId="18" fillId="10" borderId="10" applyNumberFormat="0" applyAlignment="0" applyProtection="0"/>
    <xf numFmtId="0" fontId="19" fillId="0" borderId="12" applyNumberFormat="0" applyFill="0" applyAlignment="0" applyProtection="0"/>
    <xf numFmtId="0" fontId="10" fillId="11" borderId="13" applyNumberFormat="0" applyAlignment="0" applyProtection="0"/>
    <xf numFmtId="0" fontId="20" fillId="0" borderId="0" applyNumberFormat="0" applyFill="0" applyBorder="0" applyAlignment="0" applyProtection="0"/>
    <xf numFmtId="0" fontId="11" fillId="12" borderId="14" applyNumberFormat="0" applyFont="0" applyAlignment="0" applyProtection="0"/>
    <xf numFmtId="0" fontId="21" fillId="0" borderId="0" applyNumberFormat="0" applyFill="0" applyBorder="0" applyAlignment="0" applyProtection="0"/>
    <xf numFmtId="0" fontId="22" fillId="0" borderId="15" applyNumberFormat="0" applyFill="0" applyAlignment="0" applyProtection="0"/>
    <xf numFmtId="0" fontId="1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56">
    <xf numFmtId="0" fontId="0" fillId="0" borderId="0" xfId="0">
      <alignment vertical="center"/>
    </xf>
    <xf numFmtId="0" fontId="3" fillId="0" borderId="0" xfId="0" applyFont="1" applyAlignment="1">
      <alignment vertical="center" wrapText="1"/>
    </xf>
    <xf numFmtId="0" fontId="3" fillId="0" borderId="0" xfId="0" applyFont="1" applyFill="1" applyBorder="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5" fillId="0" borderId="0" xfId="0" applyFont="1" applyFill="1" applyBorder="1" applyAlignment="1">
      <alignment vertical="center" wrapText="1"/>
    </xf>
    <xf numFmtId="0" fontId="3" fillId="0" borderId="0" xfId="0" applyNumberFormat="1" applyFont="1" applyFill="1" applyBorder="1" applyAlignment="1">
      <alignment vertical="center" wrapText="1"/>
    </xf>
    <xf numFmtId="0" fontId="0" fillId="0" borderId="0" xfId="0" applyNumberFormat="1" applyFont="1" applyAlignment="1">
      <alignment vertical="center" wrapText="1"/>
    </xf>
    <xf numFmtId="0" fontId="0" fillId="0" borderId="0" xfId="0" applyNumberFormat="1" applyFont="1" applyFill="1" applyAlignment="1">
      <alignment vertical="center" wrapText="1"/>
    </xf>
    <xf numFmtId="0" fontId="6" fillId="2" borderId="0" xfId="1" applyFont="1" applyFill="1" applyBorder="1" applyAlignment="1">
      <alignment horizontal="left" vertical="center" wrapText="1"/>
    </xf>
    <xf numFmtId="0" fontId="0" fillId="0" borderId="0" xfId="0" applyAlignment="1">
      <alignment vertical="center"/>
    </xf>
    <xf numFmtId="0" fontId="3" fillId="0" borderId="1" xfId="0" applyFont="1" applyFill="1" applyBorder="1" applyAlignment="1">
      <alignment vertical="center" wrapText="1"/>
    </xf>
    <xf numFmtId="0" fontId="5" fillId="0" borderId="1"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NumberFormat="1" applyFont="1" applyFill="1" applyBorder="1" applyAlignment="1">
      <alignment vertical="center" wrapText="1"/>
    </xf>
    <xf numFmtId="0" fontId="10" fillId="3" borderId="0" xfId="3" applyAlignment="1">
      <alignment horizontal="left" vertical="center" wrapText="1"/>
    </xf>
    <xf numFmtId="0" fontId="10" fillId="3" borderId="0" xfId="3" applyAlignment="1">
      <alignment horizontal="left" vertical="center" wrapText="1"/>
    </xf>
    <xf numFmtId="0" fontId="10" fillId="3" borderId="0" xfId="4">
      <alignment horizontal="center" vertical="center" wrapText="1"/>
    </xf>
    <xf numFmtId="0" fontId="10" fillId="3" borderId="0" xfId="3" applyNumberFormat="1" applyAlignment="1">
      <alignment horizontal="left" vertical="center" wrapText="1"/>
    </xf>
    <xf numFmtId="0" fontId="10" fillId="3" borderId="0" xfId="3" applyNumberFormat="1" applyAlignment="1">
      <alignment vertical="center"/>
    </xf>
    <xf numFmtId="0" fontId="10" fillId="3" borderId="0" xfId="3" applyNumberFormat="1" applyAlignment="1">
      <alignment vertical="center" wrapText="1"/>
    </xf>
    <xf numFmtId="6" fontId="0" fillId="0" borderId="0" xfId="7" applyFont="1" applyFill="1" applyBorder="1" applyAlignment="1">
      <alignment vertical="center" wrapText="1"/>
    </xf>
    <xf numFmtId="6" fontId="3" fillId="0" borderId="0" xfId="7" applyFont="1" applyFill="1" applyBorder="1" applyAlignment="1">
      <alignment vertical="center" wrapText="1"/>
    </xf>
    <xf numFmtId="6" fontId="3" fillId="0" borderId="0" xfId="7" applyFont="1" applyAlignment="1">
      <alignment vertical="center" wrapText="1"/>
    </xf>
    <xf numFmtId="6" fontId="6" fillId="2" borderId="0" xfId="7" applyFont="1" applyFill="1" applyBorder="1" applyAlignment="1">
      <alignment horizontal="left" vertical="center" wrapText="1"/>
    </xf>
    <xf numFmtId="6" fontId="0" fillId="0" borderId="0" xfId="7" applyFont="1" applyAlignment="1">
      <alignment vertical="center" wrapText="1"/>
    </xf>
    <xf numFmtId="6" fontId="0" fillId="0" borderId="0" xfId="7" applyFont="1" applyAlignment="1">
      <alignment vertical="center"/>
    </xf>
    <xf numFmtId="6" fontId="10" fillId="3" borderId="0" xfId="7" applyFont="1" applyFill="1" applyAlignment="1">
      <alignment horizontal="center" vertical="center" wrapText="1"/>
    </xf>
    <xf numFmtId="6" fontId="0" fillId="0" borderId="0" xfId="7" applyFont="1" applyFill="1" applyAlignment="1">
      <alignment vertical="center" wrapText="1"/>
    </xf>
    <xf numFmtId="0" fontId="7" fillId="2" borderId="0" xfId="1" applyFont="1" applyFill="1" applyBorder="1" applyAlignment="1">
      <alignment horizontal="left" vertical="center"/>
    </xf>
    <xf numFmtId="0" fontId="10" fillId="3" borderId="0" xfId="3" applyFont="1" applyFill="1" applyBorder="1" applyAlignment="1">
      <alignment horizontal="left" vertical="center" wrapText="1"/>
    </xf>
    <xf numFmtId="0" fontId="0" fillId="0" borderId="0" xfId="0" applyBorder="1">
      <alignment vertical="center"/>
    </xf>
    <xf numFmtId="0" fontId="10" fillId="3" borderId="8" xfId="3" applyFont="1" applyFill="1" applyBorder="1" applyAlignment="1">
      <alignment horizontal="left" vertical="center" wrapText="1"/>
    </xf>
    <xf numFmtId="0" fontId="10" fillId="3" borderId="0" xfId="4" applyAlignment="1">
      <alignment horizontal="left" vertical="center" wrapText="1"/>
    </xf>
    <xf numFmtId="0" fontId="12" fillId="3" borderId="9" xfId="0" applyFont="1" applyFill="1" applyBorder="1">
      <alignment vertical="center"/>
    </xf>
    <xf numFmtId="0" fontId="0" fillId="0" borderId="6" xfId="0" applyBorder="1" applyAlignment="1">
      <alignment vertical="center"/>
    </xf>
    <xf numFmtId="0" fontId="10" fillId="3" borderId="0" xfId="2" applyFont="1" applyFill="1" applyBorder="1" applyAlignment="1">
      <alignment horizontal="right" vertical="center" wrapText="1"/>
    </xf>
    <xf numFmtId="0" fontId="10" fillId="3" borderId="0" xfId="2" applyAlignment="1">
      <alignment horizontal="left" vertical="center" wrapText="1"/>
    </xf>
    <xf numFmtId="166" fontId="5" fillId="0" borderId="0" xfId="11" applyNumberFormat="1" applyFont="1" applyFill="1" applyBorder="1" applyAlignment="1">
      <alignment vertical="center" wrapText="1"/>
    </xf>
    <xf numFmtId="166" fontId="3" fillId="0" borderId="0" xfId="11" applyNumberFormat="1" applyFont="1" applyFill="1" applyBorder="1" applyAlignment="1">
      <alignment vertical="center" wrapText="1"/>
    </xf>
    <xf numFmtId="166" fontId="3" fillId="0" borderId="3" xfId="11" applyNumberFormat="1" applyFont="1" applyFill="1" applyAlignment="1">
      <alignment vertical="center" wrapText="1"/>
    </xf>
    <xf numFmtId="6" fontId="9" fillId="5" borderId="0" xfId="9" applyNumberFormat="1" applyFont="1" applyFill="1" applyBorder="1" applyAlignment="1">
      <alignment vertical="center"/>
    </xf>
    <xf numFmtId="6" fontId="9" fillId="5" borderId="0" xfId="9" applyNumberFormat="1" applyFont="1" applyFill="1" applyBorder="1">
      <alignment vertical="center"/>
    </xf>
    <xf numFmtId="6" fontId="0" fillId="5" borderId="4" xfId="12" applyNumberFormat="1" applyFont="1" applyAlignment="1">
      <alignment vertical="center"/>
    </xf>
    <xf numFmtId="6" fontId="0" fillId="5" borderId="0" xfId="9" applyNumberFormat="1" applyFont="1" applyBorder="1" applyAlignment="1">
      <alignment vertical="center"/>
    </xf>
    <xf numFmtId="6" fontId="0" fillId="5" borderId="0" xfId="6" applyNumberFormat="1" applyFont="1" applyAlignment="1">
      <alignment vertical="center"/>
    </xf>
    <xf numFmtId="6" fontId="0" fillId="5" borderId="0" xfId="10" applyNumberFormat="1" applyFont="1" applyFill="1" applyBorder="1" applyAlignment="1">
      <alignment vertical="center"/>
    </xf>
    <xf numFmtId="6" fontId="0" fillId="5" borderId="0" xfId="6" applyNumberFormat="1" applyFont="1" applyFill="1" applyBorder="1" applyAlignment="1">
      <alignment vertical="center"/>
    </xf>
    <xf numFmtId="6" fontId="0" fillId="5" borderId="5" xfId="9" applyNumberFormat="1" applyFont="1" applyFill="1" applyBorder="1" applyAlignment="1">
      <alignment vertical="center"/>
    </xf>
    <xf numFmtId="6" fontId="0" fillId="0" borderId="0" xfId="7" applyFont="1" applyFill="1" applyBorder="1" applyAlignment="1">
      <alignment vertical="center"/>
    </xf>
    <xf numFmtId="6" fontId="9" fillId="5" borderId="0" xfId="9" applyNumberFormat="1" applyFont="1" applyBorder="1" applyAlignment="1">
      <alignment vertical="center"/>
    </xf>
    <xf numFmtId="0" fontId="10" fillId="3" borderId="7" xfId="3" applyNumberFormat="1" applyBorder="1" applyAlignment="1">
      <alignment horizontal="left" vertical="center" wrapText="1"/>
    </xf>
    <xf numFmtId="0" fontId="0" fillId="5" borderId="3" xfId="8" applyNumberFormat="1" applyFont="1">
      <alignment vertical="center"/>
    </xf>
    <xf numFmtId="0" fontId="0" fillId="5" borderId="0" xfId="9" applyNumberFormat="1" applyFont="1" applyBorder="1">
      <alignment vertical="center"/>
    </xf>
    <xf numFmtId="0" fontId="0" fillId="0" borderId="0" xfId="0" applyNumberFormat="1">
      <alignment vertical="center"/>
    </xf>
    <xf numFmtId="0" fontId="0" fillId="0" borderId="0" xfId="0" applyNumberFormat="1" applyAlignment="1">
      <alignment vertical="center"/>
    </xf>
  </cellXfs>
  <cellStyles count="54">
    <cellStyle name="20 % - Accent1" xfId="31" builtinId="30" customBuiltin="1"/>
    <cellStyle name="20 % - Accent2" xfId="35" builtinId="34" customBuiltin="1"/>
    <cellStyle name="20 % - Accent3" xfId="39" builtinId="38" customBuiltin="1"/>
    <cellStyle name="20 % - Accent4" xfId="43" builtinId="42" customBuiltin="1"/>
    <cellStyle name="20 % - Accent5" xfId="47" builtinId="46" customBuiltin="1"/>
    <cellStyle name="20 % - Accent6" xfId="51" builtinId="50" customBuiltin="1"/>
    <cellStyle name="40 % - Accent1" xfId="32" builtinId="31" customBuiltin="1"/>
    <cellStyle name="40 % - Accent2" xfId="36" builtinId="35" customBuiltin="1"/>
    <cellStyle name="40 % - Accent3" xfId="40" builtinId="39" customBuiltin="1"/>
    <cellStyle name="40 % - Accent4" xfId="44" builtinId="43" customBuiltin="1"/>
    <cellStyle name="40 % - Accent5" xfId="48" builtinId="47" customBuiltin="1"/>
    <cellStyle name="40 % - Accent6" xfId="52" builtinId="51" customBuiltin="1"/>
    <cellStyle name="60 % - Accent1" xfId="33" builtinId="32" customBuiltin="1"/>
    <cellStyle name="60 % - Accent2" xfId="37" builtinId="36" customBuiltin="1"/>
    <cellStyle name="60 % - Accent3" xfId="41" builtinId="40" customBuiltin="1"/>
    <cellStyle name="60 % - Accent4" xfId="45" builtinId="44" customBuiltin="1"/>
    <cellStyle name="60 % - Accent5" xfId="49" builtinId="48" customBuiltin="1"/>
    <cellStyle name="60 %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Avertissement" xfId="26" builtinId="11" customBuiltin="1"/>
    <cellStyle name="Bordure droite" xfId="12" xr:uid="{00000000-0005-0000-0000-000008000000}"/>
    <cellStyle name="Bordure gauche" xfId="11" xr:uid="{00000000-0005-0000-0000-000006000000}"/>
    <cellStyle name="Bordure inférieure" xfId="9" xr:uid="{00000000-0005-0000-0000-000001000000}"/>
    <cellStyle name="Bordure supérieure" xfId="10" xr:uid="{00000000-0005-0000-0000-00000C000000}"/>
    <cellStyle name="Calcul" xfId="23" builtinId="22" customBuiltin="1"/>
    <cellStyle name="Cellule liée" xfId="24" builtinId="24" customBuiltin="1"/>
    <cellStyle name="Entrée" xfId="21" builtinId="20" customBuiltin="1"/>
    <cellStyle name="Insatisfaisant" xfId="19" builtinId="27" customBuiltin="1"/>
    <cellStyle name="Milliers" xfId="13" builtinId="3" customBuiltin="1"/>
    <cellStyle name="Milliers [0]" xfId="14" builtinId="6" customBuiltin="1"/>
    <cellStyle name="Monétaire" xfId="15" builtinId="4" customBuiltin="1"/>
    <cellStyle name="Monétaire [0]" xfId="16" builtinId="7" customBuiltin="1"/>
    <cellStyle name="Montants" xfId="7" xr:uid="{00000000-0005-0000-0000-000000000000}"/>
    <cellStyle name="Neutre" xfId="20" builtinId="28" customBuiltin="1"/>
    <cellStyle name="Normal" xfId="0" builtinId="0" customBuiltin="1"/>
    <cellStyle name="Note" xfId="27" builtinId="10" customBuiltin="1"/>
    <cellStyle name="Pourcentage" xfId="17" builtinId="5" customBuiltin="1"/>
    <cellStyle name="Satisfaisant" xfId="18" builtinId="26" customBuiltin="1"/>
    <cellStyle name="Sortie" xfId="22" builtinId="21" customBuiltin="1"/>
    <cellStyle name="Synthèse des montants" xfId="6" xr:uid="{00000000-0005-0000-0000-000009000000}"/>
    <cellStyle name="Texte de synthèse" xfId="8" xr:uid="{00000000-0005-0000-0000-00000A000000}"/>
    <cellStyle name="Texte explicatif" xfId="28"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29" builtinId="25" customBuiltin="1"/>
    <cellStyle name="Vérification" xfId="25" builtinId="23" customBuiltin="1"/>
  </cellStyles>
  <dxfs count="86">
    <dxf>
      <font>
        <b val="0"/>
        <i val="0"/>
        <strike val="0"/>
        <condense val="0"/>
        <extend val="0"/>
        <outline val="0"/>
        <shadow val="0"/>
        <u val="none"/>
        <vertAlign val="baseline"/>
        <sz val="11"/>
        <color auto="1"/>
        <name val="Trebuchet MS"/>
        <scheme val="minor"/>
      </font>
      <numFmt numFmtId="0" formatCode="General"/>
    </dxf>
    <dxf>
      <font>
        <b val="0"/>
        <i val="0"/>
        <strike val="0"/>
        <condense val="0"/>
        <extend val="0"/>
        <outline val="0"/>
        <shadow val="0"/>
        <u val="none"/>
        <vertAlign val="baseline"/>
        <sz val="11"/>
        <color auto="1"/>
        <name val="Trebuchet MS"/>
        <scheme val="minor"/>
      </font>
      <numFmt numFmtId="0" formatCode="General"/>
    </dxf>
    <dxf>
      <font>
        <b/>
        <i val="0"/>
        <strike val="0"/>
        <condense val="0"/>
        <extend val="0"/>
        <outline val="0"/>
        <shadow val="0"/>
        <u val="none"/>
        <vertAlign val="baseline"/>
        <sz val="11"/>
        <color auto="1"/>
        <name val="Trebuchet MS"/>
        <scheme val="minor"/>
      </font>
      <numFmt numFmtId="10" formatCode="#,##0\ &quot;€&quot;;[Red]\-#,##0\ &quot;€&quot;"/>
      <fill>
        <patternFill patternType="solid">
          <fgColor indexed="64"/>
          <bgColor theme="9" tint="0.79998168889431442"/>
        </patternFill>
      </fill>
    </dxf>
    <dxf>
      <font>
        <b/>
        <i val="0"/>
        <strike val="0"/>
        <condense val="0"/>
        <extend val="0"/>
        <outline val="0"/>
        <shadow val="0"/>
        <u val="none"/>
        <vertAlign val="baseline"/>
        <sz val="11"/>
        <color auto="1"/>
        <name val="Trebuchet MS"/>
        <scheme val="minor"/>
      </font>
      <numFmt numFmtId="10" formatCode="#,##0\ &quot;€&quot;;[Red]\-#,##0\ &quot;€&quot;"/>
      <fill>
        <patternFill patternType="solid">
          <fgColor indexed="64"/>
          <bgColor theme="9" tint="0.79998168889431442"/>
        </patternFill>
      </fill>
    </dxf>
    <dxf>
      <font>
        <b/>
        <i val="0"/>
        <strike val="0"/>
        <condense val="0"/>
        <extend val="0"/>
        <outline val="0"/>
        <shadow val="0"/>
        <u val="none"/>
        <vertAlign val="baseline"/>
        <sz val="11"/>
        <color auto="1"/>
        <name val="Trebuchet MS"/>
        <scheme val="minor"/>
      </font>
      <numFmt numFmtId="10" formatCode="#,##0\ &quot;€&quot;;[Red]\-#,##0\ &quot;€&quot;"/>
      <fill>
        <patternFill patternType="solid">
          <fgColor indexed="64"/>
          <bgColor theme="9" tint="0.79998168889431442"/>
        </patternFill>
      </fill>
      <alignment horizontal="general" vertical="center" textRotation="0" wrapText="0" indent="0" justifyLastLine="0" shrinkToFit="0" readingOrder="0"/>
    </dxf>
    <dxf>
      <font>
        <b/>
        <i val="0"/>
        <strike val="0"/>
        <condense val="0"/>
        <extend val="0"/>
        <outline val="0"/>
        <shadow val="0"/>
        <u val="none"/>
        <vertAlign val="baseline"/>
        <sz val="11"/>
        <color auto="1"/>
        <name val="Trebuchet MS"/>
        <scheme val="minor"/>
      </font>
      <numFmt numFmtId="10" formatCode="#,##0\ &quot;€&quot;;[Red]\-#,##0\ &quot;€&quot;"/>
      <alignment horizontal="general" vertical="center" textRotation="0" wrapText="0" indent="0" justifyLastLine="0" shrinkToFit="0" readingOrder="0"/>
    </dxf>
    <dxf>
      <border outline="0">
        <bottom style="thin">
          <color theme="4" tint="-0.499984740745262"/>
        </bottom>
      </border>
    </dxf>
    <dxf>
      <font>
        <b/>
        <i val="0"/>
        <strike val="0"/>
        <condense val="0"/>
        <extend val="0"/>
        <outline val="0"/>
        <shadow val="0"/>
        <u val="none"/>
        <vertAlign val="baseline"/>
        <sz val="11"/>
        <color theme="0"/>
        <name val="Trebuchet MS"/>
        <scheme val="minor"/>
      </font>
      <fill>
        <patternFill patternType="solid">
          <fgColor indexed="64"/>
          <bgColor theme="4" tint="-0.499984740745262"/>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Trebuchet MS"/>
        <scheme val="minor"/>
      </font>
      <numFmt numFmtId="10" formatCode="#,##0\ &quot;€&quot;;[Red]\-#,##0\ &quot;€&quot;"/>
      <fill>
        <patternFill patternType="solid">
          <fgColor indexed="64"/>
          <bgColor theme="9" tint="0.79998168889431442"/>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Trebuchet MS"/>
        <scheme val="minor"/>
      </font>
      <fill>
        <patternFill patternType="solid">
          <fgColor indexed="64"/>
          <bgColor theme="4" tint="-0.499984740745262"/>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Trebuchet MS"/>
        <scheme val="minor"/>
      </font>
      <numFmt numFmtId="10" formatCode="#,##0\ &quot;€&quot;;[Red]\-#,##0\ &quot;€&quot;"/>
      <alignment horizontal="general" vertical="center" textRotation="0" wrapText="0" indent="0" justifyLastLine="0" shrinkToFit="0" readingOrder="0"/>
    </dxf>
    <dxf>
      <border outline="0">
        <right style="thin">
          <color theme="4" tint="-0.499984740745262"/>
        </right>
        <bottom style="thin">
          <color theme="4" tint="-0.499984740745262"/>
        </bottom>
      </border>
    </dxf>
    <dxf>
      <alignment horizontal="left" vertical="center" textRotation="0" wrapText="1" indent="0" justifyLastLine="0" shrinkToFit="0" readingOrder="0"/>
    </dxf>
    <dxf>
      <font>
        <b val="0"/>
        <i val="0"/>
        <strike val="0"/>
        <condense val="0"/>
        <extend val="0"/>
        <outline val="0"/>
        <shadow val="0"/>
        <u val="none"/>
        <vertAlign val="baseline"/>
        <sz val="11"/>
        <color auto="1"/>
        <name val="Trebuchet MS"/>
        <scheme val="minor"/>
      </font>
      <numFmt numFmtId="10" formatCode="#,##0\ &quot;€&quot;;[Red]\-#,##0\ &quot;€&quot;"/>
      <alignment horizontal="general" vertical="center" textRotation="0" wrapText="0" indent="0" justifyLastLine="0" shrinkToFit="0" readingOrder="0"/>
    </dxf>
    <dxf>
      <border outline="0">
        <right style="thin">
          <color theme="4" tint="-0.499984740745262"/>
        </right>
        <bottom style="thin">
          <color theme="4" tint="-0.499984740745262"/>
        </bottom>
      </border>
    </dxf>
    <dxf>
      <alignment horizontal="left"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numFmt numFmtId="0" formatCode="General"/>
      <alignment vertical="center" textRotation="0" wrapText="0" relativeIndent="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font>
        <u val="none"/>
        <vertAlign val="baseline"/>
        <sz val="10"/>
        <color auto="1"/>
        <name val="Trebuchet MS"/>
        <scheme val="minor"/>
      </font>
      <alignment horizontal="general" vertical="center" textRotation="0" wrapText="0" relativeIndent="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center" vertical="center" textRotation="0" wrapText="1" indent="0" justifyLastLine="0" shrinkToFit="0" readingOrder="0"/>
    </dxf>
    <dxf>
      <font>
        <b val="0"/>
        <i val="0"/>
        <color rgb="FFC00000"/>
      </font>
    </dxf>
    <dxf>
      <font>
        <b val="0"/>
        <i val="0"/>
        <color rgb="FFC00000"/>
      </font>
    </dxf>
    <dxf>
      <fill>
        <patternFill>
          <bgColor theme="4" tint="0.79998168889431442"/>
        </patternFill>
      </fill>
    </dxf>
    <dxf>
      <font>
        <b/>
        <i val="0"/>
      </font>
      <fill>
        <patternFill>
          <bgColor theme="4" tint="0.39994506668294322"/>
        </patternFill>
      </fill>
      <border>
        <left style="thin">
          <color theme="4" tint="-0.24994659260841701"/>
        </left>
        <right style="thin">
          <color theme="4" tint="-0.24994659260841701"/>
        </right>
        <top style="double">
          <color theme="4" tint="-0.24994659260841701"/>
        </top>
        <bottom style="thin">
          <color theme="4" tint="-0.24994659260841701"/>
        </bottom>
      </border>
    </dxf>
    <dxf>
      <font>
        <b/>
        <i val="0"/>
        <color theme="0"/>
      </font>
      <fill>
        <patternFill>
          <bgColor theme="4" tint="-0.499984740745262"/>
        </patternFill>
      </fill>
      <border>
        <bottom style="thin">
          <color theme="0"/>
        </bottom>
      </border>
    </dxf>
    <dxf>
      <border>
        <left style="thin">
          <color theme="4" tint="-0.24994659260841701"/>
        </left>
        <right style="thin">
          <color theme="4" tint="-0.24994659260841701"/>
        </right>
        <top style="thin">
          <color theme="4" tint="-0.24994659260841701"/>
        </top>
        <bottom style="thin">
          <color theme="4" tint="-0.24994659260841701"/>
        </bottom>
      </border>
    </dxf>
    <dxf>
      <fill>
        <patternFill>
          <bgColor theme="4" tint="-0.499984740745262"/>
        </patternFill>
      </fill>
    </dxf>
    <dxf>
      <fill>
        <patternFill>
          <bgColor theme="4" tint="-0.499984740745262"/>
        </patternFill>
      </fill>
    </dxf>
    <dxf>
      <fill>
        <patternFill>
          <bgColor theme="9" tint="0.79998168889431442"/>
        </patternFill>
      </fill>
      <border diagonalUp="0" diagonalDown="0">
        <left/>
        <right/>
        <top/>
        <bottom/>
        <vertical/>
        <horizontal/>
      </border>
    </dxf>
  </dxfs>
  <tableStyles count="2" defaultTableStyle="Monthly Family Budget" defaultPivotStyle="PivotStyleLight16">
    <tableStyle name="ActualMonthlyIncome" pivot="0" count="3" xr9:uid="{00000000-0011-0000-FFFF-FFFF00000000}">
      <tableStyleElement type="wholeTable" dxfId="85"/>
      <tableStyleElement type="headerRow" dxfId="84"/>
      <tableStyleElement type="firstColumn" dxfId="83"/>
    </tableStyle>
    <tableStyle name="Monthly Family Budget" pivot="0" count="4" xr9:uid="{00000000-0011-0000-FFFF-FFFF01000000}">
      <tableStyleElement type="wholeTable" dxfId="82"/>
      <tableStyleElement type="headerRow" dxfId="81"/>
      <tableStyleElement type="totalRow" dxfId="80"/>
      <tableStyleElement type="firstRowStripe" dxfId="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ogement" displayName="Logement" ref="B5:E17" totalsRowCount="1">
  <autoFilter ref="B5:E16" xr:uid="{00000000-0009-0000-0100-000001000000}"/>
  <tableColumns count="4">
    <tableColumn id="1" xr3:uid="{00000000-0010-0000-0000-000001000000}" name="Logement" totalsRowLabel="Total"/>
    <tableColumn id="2" xr3:uid="{00000000-0010-0000-0000-000002000000}" name="Prévu_x000a_Coût" totalsRowFunction="sum" dataCellStyle="Montants"/>
    <tableColumn id="3" xr3:uid="{00000000-0010-0000-0000-000003000000}" name="Réelles_x000a_Coût" totalsRowFunction="sum" dataCellStyle="Montants"/>
    <tableColumn id="4" xr3:uid="{00000000-0010-0000-0000-000004000000}" name="Différence" totalsRowFunction="sum" dataCellStyle="Montants">
      <calculatedColumnFormula>Logement[Prévu
Coût]-Logement[Réelles
Coût]</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L’exemple de catégorie de dépenses et les exemples de dépenses liés à l’exemple de catégorie se trouvent dans cette table. Entrez les coûts prévus et réels. La différence est calculée automatiquemen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Impôts" displayName="Impôts" ref="G38:J43" totalsRowCount="1" headerRowDxfId="35" dataDxfId="34" totalsRowDxfId="33">
  <autoFilter ref="G38:J42" xr:uid="{00000000-0009-0000-0100-00000A000000}"/>
  <tableColumns count="4">
    <tableColumn id="1" xr3:uid="{00000000-0010-0000-0900-000001000000}" name="Impôts" totalsRowLabel="Total" dataDxfId="32" totalsRowDxfId="31"/>
    <tableColumn id="2" xr3:uid="{00000000-0010-0000-0900-000002000000}" name="Prévu _x000a_Coût" totalsRowFunction="sum" dataCellStyle="Montants"/>
    <tableColumn id="3" xr3:uid="{00000000-0010-0000-0900-000003000000}" name="Réelles _x000a_Coût" totalsRowFunction="sum" dataCellStyle="Montants"/>
    <tableColumn id="4" xr3:uid="{00000000-0010-0000-0900-000004000000}" name="Différence" totalsRowFunction="sum" dataCellStyle="Montants">
      <calculatedColumnFormula>Impôts[Prévu 
Coût]-Impôts[Réelles 
Coût]</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L’exemple de catégorie de dépenses et les exemples de dépenses liés à l’exemple de catégorie se trouvent dans cette table. Entrez les coûts prévus et réels. La différence est calculée automatiquemen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Épargne" displayName="Épargne" ref="B62:E67" totalsRowCount="1" headerRowDxfId="30" dataDxfId="29" totalsRowDxfId="28">
  <autoFilter ref="B62:E66" xr:uid="{00000000-0009-0000-0100-00000B000000}"/>
  <tableColumns count="4">
    <tableColumn id="1" xr3:uid="{00000000-0010-0000-0A00-000001000000}" name="Épargne/investissements" totalsRowLabel="Total" dataDxfId="27" totalsRowDxfId="26"/>
    <tableColumn id="2" xr3:uid="{00000000-0010-0000-0A00-000002000000}" name="Prévu_x000a_Coût" totalsRowFunction="sum" dataCellStyle="Montants"/>
    <tableColumn id="3" xr3:uid="{00000000-0010-0000-0A00-000003000000}" name="Réelles_x000a_Coût" totalsRowFunction="sum" dataCellStyle="Montants"/>
    <tableColumn id="4" xr3:uid="{00000000-0010-0000-0A00-000004000000}" name="Différence" totalsRowFunction="sum" dataCellStyle="Montants">
      <calculatedColumnFormula>Épargne[Prévu
Coût]-Épargne[Réelles
Coût]</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L’exemple de catégorie de dépenses et les exemples de dépenses liés à l’exemple de catégorie se trouvent dans cette table. Entrez les coûts prévus et réels. La différence est calculée automatiquemen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Cadeaux" displayName="Cadeaux" ref="G63:J67" totalsRowCount="1" headerRowDxfId="25" dataDxfId="24" totalsRowDxfId="23">
  <autoFilter ref="G63:J66" xr:uid="{00000000-0009-0000-0100-00000C000000}"/>
  <tableColumns count="4">
    <tableColumn id="1" xr3:uid="{00000000-0010-0000-0B00-000001000000}" name="Dons" totalsRowLabel="Total" dataDxfId="22" totalsRowDxfId="21"/>
    <tableColumn id="2" xr3:uid="{00000000-0010-0000-0B00-000002000000}" name="Prévu_x000a_Coût" totalsRowFunction="sum" dataCellStyle="Montants"/>
    <tableColumn id="3" xr3:uid="{00000000-0010-0000-0B00-000003000000}" name="Réelles_x000a_Coût" totalsRowFunction="sum" dataCellStyle="Montants"/>
    <tableColumn id="4" xr3:uid="{00000000-0010-0000-0B00-000004000000}" name="Différence" totalsRowFunction="sum" dataCellStyle="Montants">
      <calculatedColumnFormula>Cadeaux[Prévu
Coût]-Cadeaux[Réelles
Coût]</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L’exemple de catégorie de dépenses et les exemples de dépenses liés à l’exemple de catégorie se trouvent dans cette table. Entrez les coûts prévus et réels. La différence est calculée automatiquemen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Juridique" displayName="Juridique" ref="B55:E60" totalsRowCount="1" headerRowDxfId="20" dataDxfId="19" totalsRowDxfId="18">
  <autoFilter ref="B55:E59" xr:uid="{00000000-0009-0000-0100-00000D000000}"/>
  <tableColumns count="4">
    <tableColumn id="1" xr3:uid="{00000000-0010-0000-0C00-000001000000}" name="Juridique" totalsRowLabel="Total" dataDxfId="17" totalsRowDxfId="16"/>
    <tableColumn id="2" xr3:uid="{00000000-0010-0000-0C00-000002000000}" name="Prévu_x000a_Coût" totalsRowFunction="sum" dataCellStyle="Montants"/>
    <tableColumn id="3" xr3:uid="{00000000-0010-0000-0C00-000003000000}" name="Réelles_x000a_Coût" totalsRowFunction="sum" dataCellStyle="Montants"/>
    <tableColumn id="4" xr3:uid="{00000000-0010-0000-0C00-000004000000}" name="Différence" totalsRowFunction="sum" dataCellStyle="Montants">
      <calculatedColumnFormula>Juridique[Prévu
Coût]-Juridique[Réelles
Coût]</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L’exemple de catégorie de dépenses et les exemples de dépenses liés à l’exemple de catégorie se trouvent dans cette table. Entrez les coûts prévus et réels. La différence est calculée automatiquemen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RevenuMensuelPrévu" displayName="RevenuMensuelPrévu" ref="G2:H6" totalsRowShown="0" headerRowDxfId="15" tableBorderDxfId="14">
  <autoFilter ref="G2:H6" xr:uid="{00000000-0009-0000-0100-000012000000}">
    <filterColumn colId="0" hiddenButton="1"/>
    <filterColumn colId="1" hiddenButton="1"/>
  </autoFilter>
  <tableColumns count="2">
    <tableColumn id="1" xr3:uid="{00000000-0010-0000-0D00-000001000000}" name="Source de revenu mensuel prévu" dataDxfId="1"/>
    <tableColumn id="2" xr3:uid="{00000000-0010-0000-0D00-000002000000}" name="Montant" dataDxfId="13"/>
  </tableColumns>
  <tableStyleInfo name="ActualMonthlyIncome" showFirstColumn="0" showLastColumn="0" showRowStripes="0" showColumnStripes="0"/>
  <extLst>
    <ext xmlns:x14="http://schemas.microsoft.com/office/spreadsheetml/2009/9/main" uri="{504A1905-F514-4f6f-8877-14C23A59335A}">
      <x14:table altTextSummary="Entrez la source de revenu mensuel prévu et le montant dans cette table. Le revenu mensuel total est calculé automatiquement"/>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RevenuMensuelRéel" displayName="RevenuMensuelRéel" ref="G8:H12" totalsRowShown="0" headerRowDxfId="12" tableBorderDxfId="11">
  <autoFilter ref="G8:H12" xr:uid="{00000000-0009-0000-0100-000013000000}">
    <filterColumn colId="0" hiddenButton="1"/>
    <filterColumn colId="1" hiddenButton="1"/>
  </autoFilter>
  <tableColumns count="2">
    <tableColumn id="1" xr3:uid="{00000000-0010-0000-0E00-000001000000}" name="Source de revenu mensuel réel" dataDxfId="0"/>
    <tableColumn id="2" xr3:uid="{00000000-0010-0000-0E00-000002000000}" name="Montant" dataDxfId="10"/>
  </tableColumns>
  <tableStyleInfo name="ActualMonthlyIncome" showFirstColumn="0" showLastColumn="0" showRowStripes="1" showColumnStripes="0"/>
  <extLst>
    <ext xmlns:x14="http://schemas.microsoft.com/office/spreadsheetml/2009/9/main" uri="{504A1905-F514-4f6f-8877-14C23A59335A}">
      <x14:table altTextSummary="Entrez la source de revenu mensuel réel et le montant dans cette table. Le revenu mensuel total est calculé automatiquemen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F000000}" name="Solde" displayName="Solde" ref="G14:H17" totalsRowShown="0">
  <autoFilter ref="G14:H17" xr:uid="{00000000-0009-0000-0100-000016000000}">
    <filterColumn colId="0" hiddenButton="1"/>
    <filterColumn colId="1" hiddenButton="1"/>
  </autoFilter>
  <tableColumns count="2">
    <tableColumn id="1" xr3:uid="{00000000-0010-0000-0F00-000001000000}" name="Solde" dataDxfId="9"/>
    <tableColumn id="2" xr3:uid="{00000000-0010-0000-0F00-000002000000}" name="Montant" dataDxfId="8"/>
  </tableColumns>
  <tableStyleInfo name="Monthly Family Budget" showFirstColumn="1" showLastColumn="0" showRowStripes="1" showColumnStripes="0"/>
  <extLst>
    <ext xmlns:x14="http://schemas.microsoft.com/office/spreadsheetml/2009/9/main" uri="{504A1905-F514-4f6f-8877-14C23A59335A}">
      <x14:table altTextSummary="Le solde et les montants sont automatiquement calculés dans cette table"/>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Synthèse" displayName="Synthèse" ref="B2:E3" totalsRowShown="0" headerRowDxfId="7" tableBorderDxfId="6">
  <autoFilter ref="B2:E3" xr:uid="{00000000-0009-0000-0100-00000E000000}">
    <filterColumn colId="0" hiddenButton="1"/>
    <filterColumn colId="1" hiddenButton="1"/>
    <filterColumn colId="2" hiddenButton="1"/>
    <filterColumn colId="3" hiddenButton="1"/>
  </autoFilter>
  <tableColumns count="4">
    <tableColumn id="1" xr3:uid="{00000000-0010-0000-1000-000001000000}" name="Table de synthèse" dataDxfId="5"/>
    <tableColumn id="2" xr3:uid="{00000000-0010-0000-1000-000002000000}" name="Total_x000a_Coût prévu" dataDxfId="4">
      <calculatedColumnFormula>Logement[[#Totals],[Prévu
Coût]]+Transport[[#Totals],[Prévu
Coût]]+Assurance[[#Totals],[Prévu
Coût]]+Alimentation[[#Totals],[Prévu
Coût]]+Enfants[[#Totals],[Prévu
Coût]]+Juridique[[#Totals],[Prévu
Coût]]+Épargne[[#Totals],[Prévu
Coût]]+Emprunts[[#Totals],[Prévu
Coût]]+Loisirs[[#Totals],[Prévu
Coût]]+Impôts[[#Totals],[Prévu 
Coût]]+SoinsPersonnels[[#Totals],[Prévu
Coût]]+Animaux[[#Totals],[Prévu
Coût]]+Cadeaux[[#Totals],[Prévu
Coût]]</calculatedColumnFormula>
    </tableColumn>
    <tableColumn id="3" xr3:uid="{00000000-0010-0000-1000-000003000000}" name="Total_x000a_Coût réel" dataDxfId="3">
      <calculatedColumnFormula>Logement[[#Totals],[Réelles
Coût]]+Transport[[#Totals],[Réelles
Coût]]+Assurance[[#Totals],[Réelles
Coût]]+Alimentation[[#Totals],[Réelles
Coût]]+Enfants[[#Totals],[Réelles
Coût]]+Juridique[[#Totals],[Réelles
Coût]]+Épargne[[#Totals],[Réelles
Coût]]+Emprunts[[#Totals],[Réelles
Coût]]+Loisirs[[#Totals],[Réelles
Coût]]+Impôts[[#Totals],[Réelles 
Coût]]+SoinsPersonnels[[#Totals],[Réelles
Coût]]+Animaux[[#Totals],[Réelles
Coût]]+Cadeaux[[#Totals],[Réelles
Coût]]</calculatedColumnFormula>
    </tableColumn>
    <tableColumn id="4" xr3:uid="{00000000-0010-0000-1000-000004000000}" name="Total_x000a_Différence" dataDxfId="2">
      <calculatedColumnFormula>Logement[[#Totals],[Différence]]+Transport[[#Totals],[Différence]]+Assurance[[#Totals],[Différence]]+Alimentation[[#Totals],[Différence]]+Enfants[[#Totals],[Différence]]+Juridique[[#Totals],[Différence]]+Épargne[[#Totals],[Différence]]+Emprunts[[#Totals],[Différence]]+Loisirs[[#Totals],[Différence]]+Impôts[[#Totals],[Différence]]+SoinsPersonnels[[#Totals],[Différence]]+Animaux[[#Totals],[Différence]]+Cadeaux[[#Totals],[Différence]]</calculatedColumnFormula>
    </tableColumn>
  </tableColumns>
  <tableStyleInfo name="ActualMonthlyIncome" showFirstColumn="0" showLastColumn="0" showRowStripes="1" showColumnStripes="0"/>
  <extLst>
    <ext xmlns:x14="http://schemas.microsoft.com/office/spreadsheetml/2009/9/main" uri="{504A1905-F514-4f6f-8877-14C23A59335A}">
      <x14:table altTextSummary="Les coûts prévus et réels totaux, et la différence totale sont automatiquement calculés dans cette table de synthès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ransport" displayName="Transport" ref="B19:E28" totalsRowCount="1" headerRowDxfId="76" dataDxfId="75" totalsRowDxfId="74">
  <autoFilter ref="B19:E27" xr:uid="{00000000-0009-0000-0100-000002000000}"/>
  <tableColumns count="4">
    <tableColumn id="1" xr3:uid="{00000000-0010-0000-0100-000001000000}" name="Transport" totalsRowLabel="Total" dataDxfId="73" totalsRowDxfId="72"/>
    <tableColumn id="2" xr3:uid="{00000000-0010-0000-0100-000002000000}" name="Prévu_x000a_Coût" totalsRowFunction="sum" dataCellStyle="Montants"/>
    <tableColumn id="3" xr3:uid="{00000000-0010-0000-0100-000003000000}" name="Réelles_x000a_Coût" totalsRowFunction="sum" dataCellStyle="Montants"/>
    <tableColumn id="4" xr3:uid="{00000000-0010-0000-0100-000004000000}" name="Différence" totalsRowFunction="sum" dataCellStyle="Montants">
      <calculatedColumnFormula>Transport[Prévu
Coût]-Transport[Réelles
Coût]</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L’exemple de catégorie de dépenses et les exemples de dépenses liés à l’exemple de catégorie se trouvent dans cette table. Entrez les coûts prévus et réels. La différence est calculée automatiqueme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Assurance" displayName="Assurance" ref="B30:E35" totalsRowCount="1" headerRowDxfId="71" dataDxfId="70" totalsRowDxfId="69">
  <autoFilter ref="B30:E34" xr:uid="{00000000-0009-0000-0100-000003000000}"/>
  <tableColumns count="4">
    <tableColumn id="1" xr3:uid="{00000000-0010-0000-0200-000001000000}" name="Assurance" totalsRowLabel="Total" dataDxfId="68" totalsRowDxfId="67"/>
    <tableColumn id="2" xr3:uid="{00000000-0010-0000-0200-000002000000}" name="Prévu_x000a_Coût" totalsRowFunction="sum" dataCellStyle="Montants"/>
    <tableColumn id="3" xr3:uid="{00000000-0010-0000-0200-000003000000}" name="Réelles_x000a_Coût" totalsRowFunction="sum" dataCellStyle="Montants"/>
    <tableColumn id="4" xr3:uid="{00000000-0010-0000-0200-000004000000}" name="Différence" totalsRowFunction="sum" dataCellStyle="Montants">
      <calculatedColumnFormula>Assurance[Prévu
Coût]-Assurance[Réelles
Coût]</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L’exemple de catégorie de dépenses et les exemples de dépenses liés à l’exemple de catégorie se trouvent dans cette table. Entrez les coûts prévus et réels. La différence est calculée automatiqueme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Alimentation" displayName="Alimentation" ref="B37:E41" totalsRowCount="1" headerRowDxfId="66" dataDxfId="65" totalsRowDxfId="64">
  <autoFilter ref="B37:E40" xr:uid="{00000000-0009-0000-0100-000004000000}"/>
  <tableColumns count="4">
    <tableColumn id="1" xr3:uid="{00000000-0010-0000-0300-000001000000}" name="Alimentation" totalsRowLabel="Total" dataDxfId="63" totalsRowDxfId="62"/>
    <tableColumn id="2" xr3:uid="{00000000-0010-0000-0300-000002000000}" name="Prévu_x000a_Coût" totalsRowFunction="sum" dataCellStyle="Montants"/>
    <tableColumn id="3" xr3:uid="{00000000-0010-0000-0300-000003000000}" name="Réelles_x000a_Coût" totalsRowFunction="sum" dataCellStyle="Montants"/>
    <tableColumn id="4" xr3:uid="{00000000-0010-0000-0300-000004000000}" name="Différence" totalsRowFunction="sum" dataCellStyle="Montants">
      <calculatedColumnFormula>Alimentation[Prévu
Coût]-Alimentation[Réelles
Coût]</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L’exemple de catégorie de dépenses et les exemples de dépenses liés à l’exemple de catégorie se trouvent dans cette table. Entrez les coûts prévus et réels. La différence est calculée automatiqueme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Enfants" displayName="Enfants" ref="B43:E53" totalsRowCount="1" headerRowDxfId="61" dataDxfId="60" totalsRowDxfId="59">
  <autoFilter ref="B43:E52" xr:uid="{00000000-0009-0000-0100-000005000000}"/>
  <tableColumns count="4">
    <tableColumn id="1" xr3:uid="{00000000-0010-0000-0400-000001000000}" name="Enfants" totalsRowLabel="Total" dataDxfId="58" totalsRowDxfId="57"/>
    <tableColumn id="2" xr3:uid="{00000000-0010-0000-0400-000002000000}" name="Prévu_x000a_Coût" totalsRowFunction="sum" dataCellStyle="Montants"/>
    <tableColumn id="3" xr3:uid="{00000000-0010-0000-0400-000003000000}" name="Réelles_x000a_Coût" totalsRowFunction="sum" dataCellStyle="Montants"/>
    <tableColumn id="4" xr3:uid="{00000000-0010-0000-0400-000004000000}" name="Différence" totalsRowFunction="sum" dataCellStyle="Montants">
      <calculatedColumnFormula>Enfants[Prévu
Coût]-Enfants[Réelles
Coût]</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L’exemple de catégorie de dépenses et les exemples de dépenses liés à l’exemple de catégorie se trouvent dans cette table. Entrez les coûts prévus et réels. La différence est calculée automatiquemen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Animaux" displayName="Animaux" ref="G55:J61" totalsRowCount="1" headerRowDxfId="56" dataDxfId="55" totalsRowDxfId="54">
  <autoFilter ref="G55:J60" xr:uid="{00000000-0009-0000-0100-000006000000}"/>
  <tableColumns count="4">
    <tableColumn id="1" xr3:uid="{00000000-0010-0000-0500-000001000000}" name="Animaux" totalsRowLabel="Total" dataDxfId="53" totalsRowDxfId="52"/>
    <tableColumn id="2" xr3:uid="{00000000-0010-0000-0500-000002000000}" name="Prévu_x000a_Coût" totalsRowFunction="sum" dataCellStyle="Montants"/>
    <tableColumn id="3" xr3:uid="{00000000-0010-0000-0500-000003000000}" name="Réelles_x000a_Coût" totalsRowFunction="sum" dataCellStyle="Montants"/>
    <tableColumn id="4" xr3:uid="{00000000-0010-0000-0500-000004000000}" name="Différence" totalsRowFunction="sum" dataCellStyle="Montants">
      <calculatedColumnFormula>Animaux[Prévu
Coût]-Animaux[Réelles
Coût]</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L’exemple de catégorie de dépenses et les exemples de dépenses liés à l’exemple de catégorie se trouvent dans cette table. Entrez les coûts prévus et réels. La différence est calculée automatiqueme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SoinsPersonnels" displayName="SoinsPersonnels" ref="G45:J53" totalsRowCount="1" headerRowDxfId="51" dataDxfId="50" totalsRowDxfId="49">
  <autoFilter ref="G45:J52" xr:uid="{00000000-0009-0000-0100-000007000000}"/>
  <tableColumns count="4">
    <tableColumn id="1" xr3:uid="{00000000-0010-0000-0600-000001000000}" name="Soins personnels" totalsRowLabel="Total" dataDxfId="48" totalsRowDxfId="47"/>
    <tableColumn id="2" xr3:uid="{00000000-0010-0000-0600-000002000000}" name="Prévu_x000a_Coût" totalsRowFunction="sum" dataCellStyle="Montants"/>
    <tableColumn id="3" xr3:uid="{00000000-0010-0000-0600-000003000000}" name="Réelles_x000a_Coût" totalsRowFunction="sum" dataCellStyle="Montants"/>
    <tableColumn id="4" xr3:uid="{00000000-0010-0000-0600-000004000000}" name="Différence" totalsRowFunction="sum" dataCellStyle="Montants">
      <calculatedColumnFormula>SoinsPersonnels[Prévu
Coût]-SoinsPersonnels[Réelles
Coût]</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L’exemple de catégorie de dépenses et les exemples de dépenses liés à l’exemple de catégorie se trouvent dans cette table. Entrez les coûts prévus et réels. La différence est calculée automatiquemen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Loisirs" displayName="Loisirs" ref="G28:J36" totalsRowCount="1" headerRowDxfId="46" dataDxfId="45" totalsRowDxfId="44">
  <autoFilter ref="G28:J35" xr:uid="{00000000-0009-0000-0100-000008000000}"/>
  <tableColumns count="4">
    <tableColumn id="1" xr3:uid="{00000000-0010-0000-0700-000001000000}" name="Loisirs" totalsRowLabel="Total" dataDxfId="43" totalsRowDxfId="42"/>
    <tableColumn id="2" xr3:uid="{00000000-0010-0000-0700-000002000000}" name="Prévu_x000a_Coût" totalsRowFunction="sum" dataCellStyle="Montants"/>
    <tableColumn id="3" xr3:uid="{00000000-0010-0000-0700-000003000000}" name="Réelles_x000a_Coût" totalsRowFunction="sum" dataCellStyle="Montants"/>
    <tableColumn id="4" xr3:uid="{00000000-0010-0000-0700-000004000000}" name="Différence" totalsRowFunction="sum" dataCellStyle="Montants">
      <calculatedColumnFormula>Loisirs[Prévu
Coût]-Loisirs[Réelles
Coût]</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L’exemple de catégorie de dépenses et les exemples de dépenses liés à l’exemple de catégorie se trouvent dans cette table. Entrez les coûts prévus et réels. La différence est calculée automatiquemen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Emprunts" displayName="Emprunts" ref="G19:J26" totalsRowCount="1" headerRowDxfId="41" dataDxfId="40" totalsRowDxfId="39">
  <autoFilter ref="G19:J25" xr:uid="{00000000-0009-0000-0100-000009000000}"/>
  <tableColumns count="4">
    <tableColumn id="1" xr3:uid="{00000000-0010-0000-0800-000001000000}" name="Emprunts" totalsRowLabel="Total" dataDxfId="38" totalsRowDxfId="37"/>
    <tableColumn id="2" xr3:uid="{00000000-0010-0000-0800-000002000000}" name="Prévu_x000a_Coût" totalsRowFunction="sum" dataCellStyle="Montants"/>
    <tableColumn id="3" xr3:uid="{00000000-0010-0000-0800-000003000000}" name="Réelles_x000a_Coût" totalsRowFunction="sum" totalsRowDxfId="36" dataCellStyle="Montants"/>
    <tableColumn id="4" xr3:uid="{00000000-0010-0000-0800-000004000000}" name="Différence" totalsRowFunction="sum" dataCellStyle="Montants">
      <calculatedColumnFormula>Emprunts[Prévu
Coût]-Emprunts[Réelles
Coût]</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L’exemple de catégorie de dépenses et les exemples de dépenses liés à l’exemple de catégorie se trouvent dans cette table. Entrez les coûts prévus et réels. La différence est calculée automatiquement"/>
    </ext>
  </extLst>
</table>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Origin">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F7915"/>
      </a:hlink>
      <a:folHlink>
        <a:srgbClr val="996600"/>
      </a:folHlink>
    </a:clrScheme>
    <a:fontScheme name="Monthly Family Budget">
      <a:majorFont>
        <a:latin typeface="Trebuchet MS"/>
        <a:ea typeface=""/>
        <a:cs typeface=""/>
      </a:majorFont>
      <a:minorFont>
        <a:latin typeface="Trebuchet MS"/>
        <a:ea typeface=""/>
        <a:cs typeface=""/>
      </a:minorFont>
    </a:fontScheme>
    <a:fmtScheme name="Origin">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contourW="27500" prstMaterial="matte">
            <a:bevelT w="0" h="0"/>
            <a:contourClr>
              <a:schemeClr val="phClr">
                <a:tint val="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shade val="60000"/>
                <a:satMod val="300000"/>
              </a:schemeClr>
            </a:gs>
            <a:gs pos="30000">
              <a:schemeClr val="phClr">
                <a:shade val="80000"/>
                <a:satMod val="230000"/>
              </a:schemeClr>
            </a:gs>
            <a:gs pos="100000">
              <a:schemeClr val="phClr">
                <a:tint val="97000"/>
                <a:satMod val="220000"/>
              </a:schemeClr>
            </a:gs>
          </a:gsLst>
          <a:lin ang="16200000" scaled="1"/>
        </a:gradFill>
        <a:blipFill>
          <a:blip xmlns:r="http://schemas.openxmlformats.org/officeDocument/2006/relationships" r:embed="rId1">
            <a:duotone>
              <a:schemeClr val="phClr">
                <a:satMod val="350000"/>
              </a:schemeClr>
              <a:schemeClr val="phClr">
                <a:tint val="83000"/>
              </a:schemeClr>
            </a:duotone>
          </a:blip>
          <a:tile tx="0" ty="0" sx="100000" sy="100000" flip="x" algn="t"/>
        </a:blip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J68"/>
  <sheetViews>
    <sheetView showGridLines="0" tabSelected="1" zoomScaleNormal="100" workbookViewId="0"/>
  </sheetViews>
  <sheetFormatPr baseColWidth="10" defaultColWidth="9" defaultRowHeight="30" customHeight="1" x14ac:dyDescent="0.3"/>
  <cols>
    <col min="1" max="1" width="2.625" customWidth="1"/>
    <col min="2" max="2" width="30.75" customWidth="1"/>
    <col min="3" max="3" width="20" customWidth="1"/>
    <col min="4" max="4" width="18.625" customWidth="1"/>
    <col min="5" max="5" width="22" customWidth="1"/>
    <col min="6" max="6" width="3.875" customWidth="1"/>
    <col min="7" max="7" width="32.25" customWidth="1"/>
    <col min="8" max="8" width="20" customWidth="1"/>
    <col min="9" max="9" width="18.625" style="26" customWidth="1"/>
    <col min="10" max="10" width="22" customWidth="1"/>
    <col min="11" max="11" width="2.625" customWidth="1"/>
  </cols>
  <sheetData>
    <row r="1" spans="2:10" s="10" customFormat="1" ht="39.950000000000003" customHeight="1" x14ac:dyDescent="0.3">
      <c r="B1" s="29" t="s">
        <v>0</v>
      </c>
      <c r="C1" s="29"/>
      <c r="D1" s="29"/>
      <c r="E1" s="29"/>
      <c r="F1" s="29"/>
      <c r="G1" s="29"/>
      <c r="H1" s="29"/>
      <c r="I1" s="24"/>
      <c r="J1" s="9"/>
    </row>
    <row r="2" spans="2:10" ht="30" customHeight="1" x14ac:dyDescent="0.3">
      <c r="B2" s="37" t="s">
        <v>1</v>
      </c>
      <c r="C2" s="36" t="s">
        <v>46</v>
      </c>
      <c r="D2" s="36" t="s">
        <v>48</v>
      </c>
      <c r="E2" s="36" t="s">
        <v>50</v>
      </c>
      <c r="F2" s="12"/>
      <c r="G2" s="51" t="s">
        <v>52</v>
      </c>
      <c r="H2" s="16" t="s">
        <v>89</v>
      </c>
      <c r="I2" s="38"/>
      <c r="J2" s="5"/>
    </row>
    <row r="3" spans="2:10" ht="30" customHeight="1" x14ac:dyDescent="0.3">
      <c r="B3" s="50"/>
      <c r="C3" s="41">
        <f>Logement[[#Totals],[Prévu
Coût]]+Transport[[#Totals],[Prévu
Coût]]+Assurance[[#Totals],[Prévu
Coût]]+Alimentation[[#Totals],[Prévu
Coût]]+Enfants[[#Totals],[Prévu
Coût]]+Juridique[[#Totals],[Prévu
Coût]]+Épargne[[#Totals],[Prévu
Coût]]+Emprunts[[#Totals],[Prévu
Coût]]+Loisirs[[#Totals],[Prévu
Coût]]+Impôts[[#Totals],[Prévu 
Coût]]+SoinsPersonnels[[#Totals],[Prévu
Coût]]+Animaux[[#Totals],[Prévu
Coût]]+Cadeaux[[#Totals],[Prévu
Coût]]</f>
        <v>1203</v>
      </c>
      <c r="D3" s="42">
        <f>Logement[[#Totals],[Réelles
Coût]]+Transport[[#Totals],[Réelles
Coût]]+Assurance[[#Totals],[Réelles
Coût]]+Alimentation[[#Totals],[Réelles
Coût]]+Enfants[[#Totals],[Réelles
Coût]]+Juridique[[#Totals],[Réelles
Coût]]+Épargne[[#Totals],[Réelles
Coût]]+Emprunts[[#Totals],[Réelles
Coût]]+Loisirs[[#Totals],[Réelles
Coût]]+Impôts[[#Totals],[Réelles 
Coût]]+SoinsPersonnels[[#Totals],[Réelles
Coût]]+Animaux[[#Totals],[Réelles
Coût]]+Cadeaux[[#Totals],[Réelles
Coût]]</f>
        <v>1317</v>
      </c>
      <c r="E3" s="42">
        <f>Logement[[#Totals],[Différence]]+Transport[[#Totals],[Différence]]+Assurance[[#Totals],[Différence]]+Alimentation[[#Totals],[Différence]]+Enfants[[#Totals],[Différence]]+Juridique[[#Totals],[Différence]]+Épargne[[#Totals],[Différence]]+Emprunts[[#Totals],[Différence]]+Loisirs[[#Totals],[Différence]]+Impôts[[#Totals],[Différence]]+SoinsPersonnels[[#Totals],[Différence]]+Animaux[[#Totals],[Différence]]+Cadeaux[[#Totals],[Différence]]</f>
        <v>-114</v>
      </c>
      <c r="F3" s="5"/>
      <c r="G3" s="52" t="s">
        <v>53</v>
      </c>
      <c r="H3" s="43">
        <v>4000</v>
      </c>
      <c r="I3" s="38"/>
      <c r="J3" s="5"/>
    </row>
    <row r="4" spans="2:10" ht="30" customHeight="1" x14ac:dyDescent="0.3">
      <c r="B4" s="35"/>
      <c r="C4" s="35"/>
      <c r="D4" s="35"/>
      <c r="E4" s="35"/>
      <c r="F4" s="11"/>
      <c r="G4" s="52" t="s">
        <v>54</v>
      </c>
      <c r="H4" s="43">
        <v>1200</v>
      </c>
      <c r="I4" s="39"/>
      <c r="J4" s="2"/>
    </row>
    <row r="5" spans="2:10" ht="30" customHeight="1" x14ac:dyDescent="0.3">
      <c r="B5" s="15" t="s">
        <v>2</v>
      </c>
      <c r="C5" s="17" t="s">
        <v>47</v>
      </c>
      <c r="D5" s="17" t="s">
        <v>49</v>
      </c>
      <c r="E5" s="17" t="s">
        <v>51</v>
      </c>
      <c r="F5" s="11"/>
      <c r="G5" s="52" t="s">
        <v>55</v>
      </c>
      <c r="H5" s="43">
        <v>300</v>
      </c>
      <c r="I5" s="39"/>
      <c r="J5" s="2"/>
    </row>
    <row r="6" spans="2:10" ht="30" customHeight="1" x14ac:dyDescent="0.3">
      <c r="B6" s="13" t="s">
        <v>3</v>
      </c>
      <c r="C6" s="21">
        <v>1000</v>
      </c>
      <c r="D6" s="21">
        <v>1000</v>
      </c>
      <c r="E6" s="49">
        <f>Logement[Prévu
Coût]-Logement[Réelles
Coût]</f>
        <v>0</v>
      </c>
      <c r="F6" s="11"/>
      <c r="G6" s="53" t="s">
        <v>56</v>
      </c>
      <c r="H6" s="44">
        <f>SUM(H3:H5)</f>
        <v>5500</v>
      </c>
      <c r="I6" s="39"/>
      <c r="J6" s="2"/>
    </row>
    <row r="7" spans="2:10" ht="30" customHeight="1" x14ac:dyDescent="0.3">
      <c r="B7" s="13" t="s">
        <v>4</v>
      </c>
      <c r="C7" s="21">
        <v>0</v>
      </c>
      <c r="D7" s="21">
        <v>0</v>
      </c>
      <c r="E7" s="49">
        <f>Logement[Prévu
Coût]-Logement[Réelles
Coût]</f>
        <v>0</v>
      </c>
      <c r="F7" s="2"/>
      <c r="G7" s="54"/>
      <c r="I7" s="25"/>
      <c r="J7" s="4"/>
    </row>
    <row r="8" spans="2:10" ht="30" customHeight="1" x14ac:dyDescent="0.3">
      <c r="B8" s="13" t="s">
        <v>5</v>
      </c>
      <c r="C8" s="21">
        <v>62</v>
      </c>
      <c r="D8" s="21">
        <v>100</v>
      </c>
      <c r="E8" s="49">
        <f>Logement[Prévu
Coût]-Logement[Réelles
Coût]</f>
        <v>-38</v>
      </c>
      <c r="F8" s="2"/>
      <c r="G8" s="18" t="s">
        <v>57</v>
      </c>
      <c r="H8" s="16" t="s">
        <v>89</v>
      </c>
      <c r="I8" s="39"/>
      <c r="J8" s="2"/>
    </row>
    <row r="9" spans="2:10" ht="30" customHeight="1" x14ac:dyDescent="0.3">
      <c r="B9" s="13" t="s">
        <v>6</v>
      </c>
      <c r="C9" s="21">
        <v>44</v>
      </c>
      <c r="D9" s="21">
        <v>125</v>
      </c>
      <c r="E9" s="49">
        <f>Logement[Prévu
Coût]-Logement[Réelles
Coût]</f>
        <v>-81</v>
      </c>
      <c r="F9" s="11"/>
      <c r="G9" s="52" t="s">
        <v>53</v>
      </c>
      <c r="H9" s="45">
        <v>4000</v>
      </c>
      <c r="I9" s="39"/>
      <c r="J9" s="2"/>
    </row>
    <row r="10" spans="2:10" ht="30" customHeight="1" x14ac:dyDescent="0.3">
      <c r="B10" s="13" t="s">
        <v>7</v>
      </c>
      <c r="C10" s="21">
        <v>22</v>
      </c>
      <c r="D10" s="21">
        <v>35</v>
      </c>
      <c r="E10" s="49">
        <f>Logement[Prévu
Coût]-Logement[Réelles
Coût]</f>
        <v>-13</v>
      </c>
      <c r="F10" s="11"/>
      <c r="G10" s="52" t="s">
        <v>54</v>
      </c>
      <c r="H10" s="45">
        <v>1200</v>
      </c>
      <c r="I10" s="39"/>
      <c r="J10" s="2"/>
    </row>
    <row r="11" spans="2:10" ht="30" customHeight="1" x14ac:dyDescent="0.3">
      <c r="B11" s="13" t="s">
        <v>8</v>
      </c>
      <c r="C11" s="21">
        <v>8</v>
      </c>
      <c r="D11" s="21">
        <v>8</v>
      </c>
      <c r="E11" s="49">
        <f>Logement[Prévu
Coût]-Logement[Réelles
Coût]</f>
        <v>0</v>
      </c>
      <c r="F11" s="11"/>
      <c r="G11" s="52" t="s">
        <v>55</v>
      </c>
      <c r="H11" s="45">
        <v>300</v>
      </c>
      <c r="I11" s="39"/>
      <c r="J11" s="2"/>
    </row>
    <row r="12" spans="2:10" ht="30" customHeight="1" x14ac:dyDescent="0.3">
      <c r="B12" s="13" t="s">
        <v>9</v>
      </c>
      <c r="C12" s="21">
        <v>34</v>
      </c>
      <c r="D12" s="21">
        <v>39</v>
      </c>
      <c r="E12" s="49">
        <f>Logement[Prévu
Coût]-Logement[Réelles
Coût]</f>
        <v>-5</v>
      </c>
      <c r="F12" s="11"/>
      <c r="G12" s="53" t="s">
        <v>56</v>
      </c>
      <c r="H12" s="44">
        <f>SUM(H9:H11)</f>
        <v>5500</v>
      </c>
      <c r="I12" s="39"/>
      <c r="J12" s="2"/>
    </row>
    <row r="13" spans="2:10" ht="30" customHeight="1" x14ac:dyDescent="0.3">
      <c r="B13" s="13" t="s">
        <v>10</v>
      </c>
      <c r="C13" s="21">
        <v>10</v>
      </c>
      <c r="D13" s="21">
        <v>10</v>
      </c>
      <c r="E13" s="49">
        <f>Logement[Prévu
Coût]-Logement[Réelles
Coût]</f>
        <v>0</v>
      </c>
      <c r="F13" s="2"/>
      <c r="G13" s="55"/>
      <c r="H13" s="10"/>
      <c r="I13"/>
      <c r="J13" s="2"/>
    </row>
    <row r="14" spans="2:10" ht="30" customHeight="1" thickBot="1" x14ac:dyDescent="0.35">
      <c r="B14" s="13" t="s">
        <v>11</v>
      </c>
      <c r="C14" s="21">
        <v>23</v>
      </c>
      <c r="D14" s="21">
        <v>0</v>
      </c>
      <c r="E14" s="49">
        <f>Logement[Prévu
Coût]-Logement[Réelles
Coût]</f>
        <v>23</v>
      </c>
      <c r="F14" s="2"/>
      <c r="G14" s="31" t="s">
        <v>58</v>
      </c>
      <c r="H14" s="34" t="s">
        <v>89</v>
      </c>
      <c r="I14" s="22"/>
      <c r="J14" s="2"/>
    </row>
    <row r="15" spans="2:10" ht="30" customHeight="1" x14ac:dyDescent="0.3">
      <c r="B15" s="13" t="s">
        <v>12</v>
      </c>
      <c r="C15" s="21">
        <v>0</v>
      </c>
      <c r="D15" s="21">
        <v>0</v>
      </c>
      <c r="E15" s="49">
        <f>Logement[Prévu
Coût]-Logement[Réelles
Coût]</f>
        <v>0</v>
      </c>
      <c r="F15" s="2"/>
      <c r="G15" s="32" t="s">
        <v>59</v>
      </c>
      <c r="H15" s="46">
        <f>SUM(H6-'Budget familial mensuel'!$C$3:$C$3)</f>
        <v>4297</v>
      </c>
      <c r="I15" s="40"/>
      <c r="J15" s="2"/>
    </row>
    <row r="16" spans="2:10" ht="30" customHeight="1" x14ac:dyDescent="0.3">
      <c r="B16" s="13" t="s">
        <v>13</v>
      </c>
      <c r="C16" s="21">
        <v>0</v>
      </c>
      <c r="D16" s="21">
        <v>0</v>
      </c>
      <c r="E16" s="49">
        <f>Logement[Prévu
Coût]-Logement[Réelles
Coût]</f>
        <v>0</v>
      </c>
      <c r="F16" s="2"/>
      <c r="G16" s="30" t="s">
        <v>60</v>
      </c>
      <c r="H16" s="47">
        <f>SUM(H12-D3)</f>
        <v>4183</v>
      </c>
      <c r="I16" s="40"/>
      <c r="J16" s="2"/>
    </row>
    <row r="17" spans="2:10" ht="30" customHeight="1" x14ac:dyDescent="0.3">
      <c r="B17" s="14" t="s">
        <v>14</v>
      </c>
      <c r="C17" s="21">
        <f>SUBTOTAL(109,Logement[Prévu
Coût])</f>
        <v>1203</v>
      </c>
      <c r="D17" s="21">
        <f>SUBTOTAL(109,Logement[Réelles
Coût])</f>
        <v>1317</v>
      </c>
      <c r="E17" s="21">
        <f>SUBTOTAL(109,Logement[Différence])</f>
        <v>-114</v>
      </c>
      <c r="F17" s="2"/>
      <c r="G17" s="30" t="s">
        <v>51</v>
      </c>
      <c r="H17" s="48">
        <f>SUM(H16-H15)</f>
        <v>-114</v>
      </c>
      <c r="I17" s="40"/>
      <c r="J17" s="2"/>
    </row>
    <row r="18" spans="2:10" ht="30" customHeight="1" x14ac:dyDescent="0.3">
      <c r="B18" s="10"/>
      <c r="C18" s="10"/>
      <c r="D18" s="10"/>
      <c r="E18" s="10"/>
      <c r="F18" s="2"/>
      <c r="G18" s="10"/>
      <c r="H18" s="10"/>
    </row>
    <row r="19" spans="2:10" ht="30" customHeight="1" x14ac:dyDescent="0.3">
      <c r="B19" s="19" t="s">
        <v>15</v>
      </c>
      <c r="C19" s="17" t="s">
        <v>47</v>
      </c>
      <c r="D19" s="17" t="s">
        <v>49</v>
      </c>
      <c r="E19" s="17" t="s">
        <v>51</v>
      </c>
      <c r="F19" s="2"/>
      <c r="G19" s="20" t="s">
        <v>61</v>
      </c>
      <c r="H19" s="17" t="s">
        <v>47</v>
      </c>
      <c r="I19" s="27" t="s">
        <v>49</v>
      </c>
      <c r="J19" s="17" t="s">
        <v>51</v>
      </c>
    </row>
    <row r="20" spans="2:10" ht="30" customHeight="1" x14ac:dyDescent="0.3">
      <c r="B20" s="2" t="s">
        <v>16</v>
      </c>
      <c r="C20" s="22"/>
      <c r="D20" s="22"/>
      <c r="E20" s="22">
        <f>Transport[Prévu
Coût]-Transport[Réelles
Coût]</f>
        <v>0</v>
      </c>
      <c r="F20" s="2"/>
      <c r="G20" s="1" t="s">
        <v>62</v>
      </c>
      <c r="H20" s="23"/>
      <c r="I20" s="23"/>
      <c r="J20" s="23">
        <f>Emprunts[Prévu
Coût]-Emprunts[Réelles
Coût]</f>
        <v>0</v>
      </c>
    </row>
    <row r="21" spans="2:10" ht="30" customHeight="1" x14ac:dyDescent="0.3">
      <c r="B21" s="2" t="s">
        <v>17</v>
      </c>
      <c r="C21" s="22"/>
      <c r="D21" s="22"/>
      <c r="E21" s="22">
        <f>Transport[Prévu
Coût]-Transport[Réelles
Coût]</f>
        <v>0</v>
      </c>
      <c r="F21" s="2"/>
      <c r="G21" s="1" t="s">
        <v>63</v>
      </c>
      <c r="H21" s="23"/>
      <c r="I21" s="23"/>
      <c r="J21" s="23">
        <f>Emprunts[Prévu
Coût]-Emprunts[Réelles
Coût]</f>
        <v>0</v>
      </c>
    </row>
    <row r="22" spans="2:10" ht="30" customHeight="1" x14ac:dyDescent="0.3">
      <c r="B22" s="2" t="s">
        <v>18</v>
      </c>
      <c r="C22" s="22"/>
      <c r="D22" s="22"/>
      <c r="E22" s="22">
        <f>Transport[Prévu
Coût]-Transport[Réelles
Coût]</f>
        <v>0</v>
      </c>
      <c r="F22" s="2"/>
      <c r="G22" s="1" t="s">
        <v>64</v>
      </c>
      <c r="H22" s="23"/>
      <c r="I22" s="23"/>
      <c r="J22" s="23">
        <f>Emprunts[Prévu
Coût]-Emprunts[Réelles
Coût]</f>
        <v>0</v>
      </c>
    </row>
    <row r="23" spans="2:10" ht="30" customHeight="1" x14ac:dyDescent="0.3">
      <c r="B23" s="2" t="s">
        <v>19</v>
      </c>
      <c r="C23" s="22"/>
      <c r="D23" s="22"/>
      <c r="E23" s="22">
        <f>Transport[Prévu
Coût]-Transport[Réelles
Coût]</f>
        <v>0</v>
      </c>
      <c r="F23" s="2"/>
      <c r="G23" s="1" t="s">
        <v>64</v>
      </c>
      <c r="H23" s="23"/>
      <c r="I23" s="23"/>
      <c r="J23" s="23">
        <f>Emprunts[Prévu
Coût]-Emprunts[Réelles
Coût]</f>
        <v>0</v>
      </c>
    </row>
    <row r="24" spans="2:10" ht="30" customHeight="1" x14ac:dyDescent="0.3">
      <c r="B24" s="2" t="s">
        <v>20</v>
      </c>
      <c r="C24" s="22"/>
      <c r="D24" s="22"/>
      <c r="E24" s="22">
        <f>Transport[Prévu
Coût]-Transport[Réelles
Coût]</f>
        <v>0</v>
      </c>
      <c r="F24" s="2"/>
      <c r="G24" s="1" t="s">
        <v>64</v>
      </c>
      <c r="H24" s="23"/>
      <c r="I24" s="23"/>
      <c r="J24" s="23">
        <f>Emprunts[Prévu
Coût]-Emprunts[Réelles
Coût]</f>
        <v>0</v>
      </c>
    </row>
    <row r="25" spans="2:10" ht="30" customHeight="1" x14ac:dyDescent="0.3">
      <c r="B25" s="2" t="s">
        <v>21</v>
      </c>
      <c r="C25" s="22"/>
      <c r="D25" s="22"/>
      <c r="E25" s="22">
        <f>Transport[Prévu
Coût]-Transport[Réelles
Coût]</f>
        <v>0</v>
      </c>
      <c r="F25" s="2"/>
      <c r="G25" s="1" t="s">
        <v>13</v>
      </c>
      <c r="H25" s="23"/>
      <c r="I25" s="23"/>
      <c r="J25" s="23">
        <f>Emprunts[Prévu
Coût]-Emprunts[Réelles
Coût]</f>
        <v>0</v>
      </c>
    </row>
    <row r="26" spans="2:10" ht="30" customHeight="1" x14ac:dyDescent="0.3">
      <c r="B26" s="2" t="s">
        <v>22</v>
      </c>
      <c r="C26" s="22"/>
      <c r="D26" s="22"/>
      <c r="E26" s="22">
        <f>Transport[Prévu
Coût]-Transport[Réelles
Coût]</f>
        <v>0</v>
      </c>
      <c r="F26" s="2"/>
      <c r="G26" s="7" t="s">
        <v>14</v>
      </c>
      <c r="H26" s="25">
        <f>SUBTOTAL(109,Emprunts[Prévu
Coût])</f>
        <v>0</v>
      </c>
      <c r="I26" s="25">
        <f>SUBTOTAL(109,Emprunts[Réelles
Coût])</f>
        <v>0</v>
      </c>
      <c r="J26" s="25">
        <f>SUBTOTAL(109,Emprunts[Différence])</f>
        <v>0</v>
      </c>
    </row>
    <row r="27" spans="2:10" ht="30" customHeight="1" x14ac:dyDescent="0.3">
      <c r="B27" s="2" t="s">
        <v>13</v>
      </c>
      <c r="C27" s="22"/>
      <c r="D27" s="22"/>
      <c r="E27" s="22">
        <f>Transport[Prévu
Coût]-Transport[Réelles
Coût]</f>
        <v>0</v>
      </c>
      <c r="F27" s="2"/>
      <c r="G27" s="10"/>
      <c r="H27" s="10"/>
      <c r="I27" s="10"/>
      <c r="J27" s="10"/>
    </row>
    <row r="28" spans="2:10" ht="30" customHeight="1" x14ac:dyDescent="0.3">
      <c r="B28" s="8" t="s">
        <v>14</v>
      </c>
      <c r="C28" s="28">
        <f>SUBTOTAL(109,Transport[Prévu
Coût])</f>
        <v>0</v>
      </c>
      <c r="D28" s="28">
        <f>SUBTOTAL(109,Transport[Réelles
Coût])</f>
        <v>0</v>
      </c>
      <c r="E28" s="28">
        <f>SUBTOTAL(109,Transport[Différence])</f>
        <v>0</v>
      </c>
      <c r="F28" s="2"/>
      <c r="G28" s="33" t="s">
        <v>65</v>
      </c>
      <c r="H28" s="17" t="s">
        <v>47</v>
      </c>
      <c r="I28" s="27" t="s">
        <v>49</v>
      </c>
      <c r="J28" s="17" t="s">
        <v>51</v>
      </c>
    </row>
    <row r="29" spans="2:10" ht="30" customHeight="1" x14ac:dyDescent="0.3">
      <c r="B29" s="10"/>
      <c r="C29" s="10"/>
      <c r="D29" s="10"/>
      <c r="E29" s="10"/>
      <c r="F29" s="2"/>
      <c r="G29" s="2" t="s">
        <v>66</v>
      </c>
      <c r="H29" s="22"/>
      <c r="I29" s="22"/>
      <c r="J29" s="22">
        <f>Loisirs[Prévu
Coût]-Loisirs[Réelles
Coût]</f>
        <v>0</v>
      </c>
    </row>
    <row r="30" spans="2:10" ht="30" customHeight="1" x14ac:dyDescent="0.3">
      <c r="B30" s="18" t="s">
        <v>19</v>
      </c>
      <c r="C30" s="17" t="s">
        <v>47</v>
      </c>
      <c r="D30" s="17" t="s">
        <v>49</v>
      </c>
      <c r="E30" s="17" t="s">
        <v>51</v>
      </c>
      <c r="F30" s="2"/>
      <c r="G30" s="2" t="s">
        <v>67</v>
      </c>
      <c r="H30" s="22"/>
      <c r="I30" s="22"/>
      <c r="J30" s="22">
        <f>Loisirs[Prévu
Coût]-Loisirs[Réelles
Coût]</f>
        <v>0</v>
      </c>
    </row>
    <row r="31" spans="2:10" ht="30" customHeight="1" x14ac:dyDescent="0.3">
      <c r="B31" s="2" t="s">
        <v>23</v>
      </c>
      <c r="C31" s="22"/>
      <c r="D31" s="22"/>
      <c r="E31" s="22">
        <f>Assurance[Prévu
Coût]-Assurance[Réelles
Coût]</f>
        <v>0</v>
      </c>
      <c r="F31" s="2"/>
      <c r="G31" s="2" t="s">
        <v>68</v>
      </c>
      <c r="H31" s="22"/>
      <c r="I31" s="22"/>
      <c r="J31" s="22">
        <f>Loisirs[Prévu
Coût]-Loisirs[Réelles
Coût]</f>
        <v>0</v>
      </c>
    </row>
    <row r="32" spans="2:10" ht="30" customHeight="1" x14ac:dyDescent="0.3">
      <c r="B32" s="2" t="s">
        <v>24</v>
      </c>
      <c r="C32" s="22"/>
      <c r="D32" s="22"/>
      <c r="E32" s="22">
        <f>Assurance[Prévu
Coût]-Assurance[Réelles
Coût]</f>
        <v>0</v>
      </c>
      <c r="F32" s="2"/>
      <c r="G32" s="2" t="s">
        <v>69</v>
      </c>
      <c r="H32" s="22"/>
      <c r="I32" s="22"/>
      <c r="J32" s="22">
        <f>Loisirs[Prévu
Coût]-Loisirs[Réelles
Coût]</f>
        <v>0</v>
      </c>
    </row>
    <row r="33" spans="2:10" ht="30" customHeight="1" x14ac:dyDescent="0.3">
      <c r="B33" s="2" t="s">
        <v>25</v>
      </c>
      <c r="C33" s="22"/>
      <c r="D33" s="22"/>
      <c r="E33" s="22">
        <f>Assurance[Prévu
Coût]-Assurance[Réelles
Coût]</f>
        <v>0</v>
      </c>
      <c r="F33" s="2"/>
      <c r="G33" s="2" t="s">
        <v>70</v>
      </c>
      <c r="H33" s="22"/>
      <c r="I33" s="22"/>
      <c r="J33" s="22">
        <f>Loisirs[Prévu
Coût]-Loisirs[Réelles
Coût]</f>
        <v>0</v>
      </c>
    </row>
    <row r="34" spans="2:10" ht="30" customHeight="1" x14ac:dyDescent="0.3">
      <c r="B34" s="2" t="s">
        <v>13</v>
      </c>
      <c r="C34" s="22"/>
      <c r="D34" s="22"/>
      <c r="E34" s="22">
        <f>Assurance[Prévu
Coût]-Assurance[Réelles
Coût]</f>
        <v>0</v>
      </c>
      <c r="F34" s="2"/>
      <c r="G34" s="2" t="s">
        <v>71</v>
      </c>
      <c r="H34" s="22"/>
      <c r="I34" s="22"/>
      <c r="J34" s="22">
        <f>Loisirs[Prévu
Coût]-Loisirs[Réelles
Coût]</f>
        <v>0</v>
      </c>
    </row>
    <row r="35" spans="2:10" ht="30" customHeight="1" x14ac:dyDescent="0.3">
      <c r="B35" s="8" t="s">
        <v>14</v>
      </c>
      <c r="C35" s="28">
        <f>SUBTOTAL(109,Assurance[Prévu
Coût])</f>
        <v>0</v>
      </c>
      <c r="D35" s="28">
        <f>SUBTOTAL(109,Assurance[Réelles
Coût])</f>
        <v>0</v>
      </c>
      <c r="E35" s="28">
        <f>SUBTOTAL(109,Assurance[Différence])</f>
        <v>0</v>
      </c>
      <c r="F35" s="2"/>
      <c r="G35" s="2" t="s">
        <v>13</v>
      </c>
      <c r="H35" s="22"/>
      <c r="I35" s="22"/>
      <c r="J35" s="22">
        <f>Loisirs[Prévu
Coût]-Loisirs[Réelles
Coût]</f>
        <v>0</v>
      </c>
    </row>
    <row r="36" spans="2:10" ht="30" customHeight="1" x14ac:dyDescent="0.3">
      <c r="B36" s="10"/>
      <c r="C36" s="10"/>
      <c r="D36" s="10"/>
      <c r="E36" s="10"/>
      <c r="F36" s="2"/>
      <c r="G36" s="8" t="s">
        <v>14</v>
      </c>
      <c r="H36" s="28">
        <f>SUBTOTAL(109,Loisirs[Prévu
Coût])</f>
        <v>0</v>
      </c>
      <c r="I36" s="28">
        <f>SUBTOTAL(109,Loisirs[Réelles
Coût])</f>
        <v>0</v>
      </c>
      <c r="J36" s="28">
        <f>SUBTOTAL(109,Loisirs[Différence])</f>
        <v>0</v>
      </c>
    </row>
    <row r="37" spans="2:10" ht="30" customHeight="1" x14ac:dyDescent="0.3">
      <c r="B37" s="18" t="s">
        <v>26</v>
      </c>
      <c r="C37" s="17" t="s">
        <v>47</v>
      </c>
      <c r="D37" s="17" t="s">
        <v>49</v>
      </c>
      <c r="E37" s="17" t="s">
        <v>51</v>
      </c>
      <c r="F37" s="2"/>
      <c r="G37" s="10"/>
      <c r="H37" s="10"/>
      <c r="I37" s="10"/>
      <c r="J37" s="10"/>
    </row>
    <row r="38" spans="2:10" ht="30" customHeight="1" x14ac:dyDescent="0.3">
      <c r="B38" s="2" t="s">
        <v>27</v>
      </c>
      <c r="C38" s="22"/>
      <c r="D38" s="22"/>
      <c r="E38" s="22">
        <f>Alimentation[Prévu
Coût]-Alimentation[Réelles
Coût]</f>
        <v>0</v>
      </c>
      <c r="F38" s="2"/>
      <c r="G38" s="20" t="s">
        <v>72</v>
      </c>
      <c r="H38" s="17" t="s">
        <v>90</v>
      </c>
      <c r="I38" s="27" t="s">
        <v>91</v>
      </c>
      <c r="J38" s="17" t="s">
        <v>51</v>
      </c>
    </row>
    <row r="39" spans="2:10" ht="30" customHeight="1" x14ac:dyDescent="0.3">
      <c r="B39" s="2" t="s">
        <v>28</v>
      </c>
      <c r="C39" s="22"/>
      <c r="D39" s="22"/>
      <c r="E39" s="22">
        <f>Alimentation[Prévu
Coût]-Alimentation[Réelles
Coût]</f>
        <v>0</v>
      </c>
      <c r="F39" s="2"/>
      <c r="G39" s="2" t="s">
        <v>73</v>
      </c>
      <c r="H39" s="22"/>
      <c r="I39" s="22"/>
      <c r="J39" s="22">
        <f>Impôts[Prévu 
Coût]-Impôts[Réelles 
Coût]</f>
        <v>0</v>
      </c>
    </row>
    <row r="40" spans="2:10" ht="30" customHeight="1" x14ac:dyDescent="0.3">
      <c r="B40" s="2" t="s">
        <v>13</v>
      </c>
      <c r="C40" s="22"/>
      <c r="D40" s="22"/>
      <c r="E40" s="22">
        <f>Alimentation[Prévu
Coût]-Alimentation[Réelles
Coût]</f>
        <v>0</v>
      </c>
      <c r="F40" s="2"/>
      <c r="G40" s="2" t="s">
        <v>74</v>
      </c>
      <c r="H40" s="22"/>
      <c r="I40" s="22"/>
      <c r="J40" s="22">
        <f>Impôts[Prévu 
Coût]-Impôts[Réelles 
Coût]</f>
        <v>0</v>
      </c>
    </row>
    <row r="41" spans="2:10" ht="30" customHeight="1" x14ac:dyDescent="0.3">
      <c r="B41" s="8" t="s">
        <v>14</v>
      </c>
      <c r="C41" s="28">
        <f>SUBTOTAL(109,Alimentation[Prévu
Coût])</f>
        <v>0</v>
      </c>
      <c r="D41" s="28">
        <f>SUBTOTAL(109,Alimentation[Réelles
Coût])</f>
        <v>0</v>
      </c>
      <c r="E41" s="28">
        <f>SUBTOTAL(109,Alimentation[Différence])</f>
        <v>0</v>
      </c>
      <c r="F41" s="2"/>
      <c r="G41" s="2" t="s">
        <v>75</v>
      </c>
      <c r="H41" s="22"/>
      <c r="I41" s="22"/>
      <c r="J41" s="22">
        <f>Impôts[Prévu 
Coût]-Impôts[Réelles 
Coût]</f>
        <v>0</v>
      </c>
    </row>
    <row r="42" spans="2:10" ht="30" customHeight="1" x14ac:dyDescent="0.3">
      <c r="B42" s="10"/>
      <c r="C42" s="10"/>
      <c r="D42" s="10"/>
      <c r="E42" s="10"/>
      <c r="F42" s="2"/>
      <c r="G42" s="2" t="s">
        <v>13</v>
      </c>
      <c r="H42" s="22"/>
      <c r="I42" s="22"/>
      <c r="J42" s="22">
        <f>Impôts[Prévu 
Coût]-Impôts[Réelles 
Coût]</f>
        <v>0</v>
      </c>
    </row>
    <row r="43" spans="2:10" ht="30" customHeight="1" x14ac:dyDescent="0.3">
      <c r="B43" s="18" t="s">
        <v>29</v>
      </c>
      <c r="C43" s="17" t="s">
        <v>47</v>
      </c>
      <c r="D43" s="17" t="s">
        <v>49</v>
      </c>
      <c r="E43" s="17" t="s">
        <v>51</v>
      </c>
      <c r="F43" s="2"/>
      <c r="G43" s="8" t="s">
        <v>14</v>
      </c>
      <c r="H43" s="28">
        <f>SUBTOTAL(109,Impôts[Prévu 
Coût])</f>
        <v>0</v>
      </c>
      <c r="I43" s="28">
        <f>SUBTOTAL(109,Impôts[Réelles 
Coût])</f>
        <v>0</v>
      </c>
      <c r="J43" s="28">
        <f>SUBTOTAL(109,Impôts[Différence])</f>
        <v>0</v>
      </c>
    </row>
    <row r="44" spans="2:10" ht="30" customHeight="1" x14ac:dyDescent="0.3">
      <c r="B44" s="6" t="s">
        <v>30</v>
      </c>
      <c r="C44" s="22"/>
      <c r="D44" s="22"/>
      <c r="E44" s="22">
        <f>Enfants[Prévu
Coût]-Enfants[Réelles
Coût]</f>
        <v>0</v>
      </c>
      <c r="F44" s="2"/>
      <c r="G44" s="10"/>
      <c r="H44" s="10"/>
      <c r="I44" s="10"/>
      <c r="J44" s="10"/>
    </row>
    <row r="45" spans="2:10" ht="30" customHeight="1" x14ac:dyDescent="0.3">
      <c r="B45" s="6" t="s">
        <v>31</v>
      </c>
      <c r="C45" s="22"/>
      <c r="D45" s="22"/>
      <c r="E45" s="22">
        <f>Enfants[Prévu
Coût]-Enfants[Réelles
Coût]</f>
        <v>0</v>
      </c>
      <c r="F45" s="2"/>
      <c r="G45" s="18" t="s">
        <v>76</v>
      </c>
      <c r="H45" s="17" t="s">
        <v>47</v>
      </c>
      <c r="I45" s="27" t="s">
        <v>49</v>
      </c>
      <c r="J45" s="17" t="s">
        <v>51</v>
      </c>
    </row>
    <row r="46" spans="2:10" ht="30" customHeight="1" x14ac:dyDescent="0.3">
      <c r="B46" s="6" t="s">
        <v>32</v>
      </c>
      <c r="C46" s="22"/>
      <c r="D46" s="22"/>
      <c r="E46" s="22">
        <f>Enfants[Prévu
Coût]-Enfants[Réelles
Coût]</f>
        <v>0</v>
      </c>
      <c r="F46" s="2"/>
      <c r="G46" s="1" t="s">
        <v>30</v>
      </c>
      <c r="H46" s="23"/>
      <c r="I46" s="23"/>
      <c r="J46" s="23">
        <f>SoinsPersonnels[Prévu
Coût]-SoinsPersonnels[Réelles
Coût]</f>
        <v>0</v>
      </c>
    </row>
    <row r="47" spans="2:10" ht="30" customHeight="1" x14ac:dyDescent="0.3">
      <c r="B47" s="6" t="s">
        <v>33</v>
      </c>
      <c r="C47" s="22"/>
      <c r="D47" s="22"/>
      <c r="E47" s="22">
        <f>Enfants[Prévu
Coût]-Enfants[Réelles
Coût]</f>
        <v>0</v>
      </c>
      <c r="F47" s="2"/>
      <c r="G47" s="1" t="s">
        <v>77</v>
      </c>
      <c r="H47" s="23"/>
      <c r="I47" s="23"/>
      <c r="J47" s="23">
        <f>SoinsPersonnels[Prévu
Coût]-SoinsPersonnels[Réelles
Coût]</f>
        <v>0</v>
      </c>
    </row>
    <row r="48" spans="2:10" ht="30" customHeight="1" x14ac:dyDescent="0.3">
      <c r="B48" s="6" t="s">
        <v>34</v>
      </c>
      <c r="C48" s="22"/>
      <c r="D48" s="22"/>
      <c r="E48" s="22">
        <f>Enfants[Prévu
Coût]-Enfants[Réelles
Coût]</f>
        <v>0</v>
      </c>
      <c r="F48" s="2"/>
      <c r="G48" s="1" t="s">
        <v>31</v>
      </c>
      <c r="H48" s="23"/>
      <c r="I48" s="23"/>
      <c r="J48" s="23">
        <f>SoinsPersonnels[Prévu
Coût]-SoinsPersonnels[Réelles
Coût]</f>
        <v>0</v>
      </c>
    </row>
    <row r="49" spans="2:10" ht="30" customHeight="1" x14ac:dyDescent="0.3">
      <c r="B49" s="6" t="s">
        <v>35</v>
      </c>
      <c r="C49" s="22"/>
      <c r="D49" s="22"/>
      <c r="E49" s="22">
        <f>Enfants[Prévu
Coût]-Enfants[Réelles
Coût]</f>
        <v>0</v>
      </c>
      <c r="F49" s="2"/>
      <c r="G49" s="1" t="s">
        <v>78</v>
      </c>
      <c r="H49" s="23"/>
      <c r="I49" s="23"/>
      <c r="J49" s="23">
        <f>SoinsPersonnels[Prévu
Coût]-SoinsPersonnels[Réelles
Coût]</f>
        <v>0</v>
      </c>
    </row>
    <row r="50" spans="2:10" ht="30" customHeight="1" x14ac:dyDescent="0.3">
      <c r="B50" s="6" t="s">
        <v>36</v>
      </c>
      <c r="C50" s="22"/>
      <c r="D50" s="22"/>
      <c r="E50" s="22">
        <f>Enfants[Prévu
Coût]-Enfants[Réelles
Coût]</f>
        <v>0</v>
      </c>
      <c r="F50" s="2"/>
      <c r="G50" s="1" t="s">
        <v>79</v>
      </c>
      <c r="H50" s="23"/>
      <c r="I50" s="23"/>
      <c r="J50" s="23">
        <f>SoinsPersonnels[Prévu
Coût]-SoinsPersonnels[Réelles
Coût]</f>
        <v>0</v>
      </c>
    </row>
    <row r="51" spans="2:10" ht="30" customHeight="1" x14ac:dyDescent="0.3">
      <c r="B51" s="6" t="s">
        <v>37</v>
      </c>
      <c r="C51" s="22"/>
      <c r="D51" s="22"/>
      <c r="E51" s="22">
        <f>Enfants[Prévu
Coût]-Enfants[Réelles
Coût]</f>
        <v>0</v>
      </c>
      <c r="F51" s="2"/>
      <c r="G51" s="1" t="s">
        <v>80</v>
      </c>
      <c r="H51" s="23"/>
      <c r="I51" s="23"/>
      <c r="J51" s="23">
        <f>SoinsPersonnels[Prévu
Coût]-SoinsPersonnels[Réelles
Coût]</f>
        <v>0</v>
      </c>
    </row>
    <row r="52" spans="2:10" ht="30" customHeight="1" x14ac:dyDescent="0.3">
      <c r="B52" s="6" t="s">
        <v>13</v>
      </c>
      <c r="C52" s="22"/>
      <c r="D52" s="22"/>
      <c r="E52" s="22">
        <f>Enfants[Prévu
Coût]-Enfants[Réelles
Coût]</f>
        <v>0</v>
      </c>
      <c r="F52" s="2"/>
      <c r="G52" s="1" t="s">
        <v>13</v>
      </c>
      <c r="H52" s="23"/>
      <c r="I52" s="23"/>
      <c r="J52" s="23">
        <f>SoinsPersonnels[Prévu
Coût]-SoinsPersonnels[Réelles
Coût]</f>
        <v>0</v>
      </c>
    </row>
    <row r="53" spans="2:10" ht="30" customHeight="1" x14ac:dyDescent="0.3">
      <c r="B53" s="8" t="s">
        <v>14</v>
      </c>
      <c r="C53" s="28">
        <f>SUBTOTAL(109,Enfants[Prévu
Coût])</f>
        <v>0</v>
      </c>
      <c r="D53" s="28">
        <f>SUBTOTAL(109,Enfants[Réelles
Coût])</f>
        <v>0</v>
      </c>
      <c r="E53" s="28">
        <f>SUBTOTAL(109,Enfants[Différence])</f>
        <v>0</v>
      </c>
      <c r="F53" s="2"/>
      <c r="G53" s="7" t="s">
        <v>14</v>
      </c>
      <c r="H53" s="25">
        <f>SUBTOTAL(109,SoinsPersonnels[Prévu
Coût])</f>
        <v>0</v>
      </c>
      <c r="I53" s="25">
        <f>SUBTOTAL(109,SoinsPersonnels[Réelles
Coût])</f>
        <v>0</v>
      </c>
      <c r="J53" s="25">
        <f>SUBTOTAL(109,SoinsPersonnels[Différence])</f>
        <v>0</v>
      </c>
    </row>
    <row r="54" spans="2:10" ht="30" customHeight="1" x14ac:dyDescent="0.3">
      <c r="B54" s="10"/>
      <c r="C54" s="10"/>
      <c r="D54" s="10"/>
      <c r="E54" s="10"/>
      <c r="F54" s="2"/>
      <c r="G54" s="10"/>
      <c r="H54" s="10"/>
      <c r="I54" s="10"/>
      <c r="J54" s="10"/>
    </row>
    <row r="55" spans="2:10" ht="30" customHeight="1" x14ac:dyDescent="0.3">
      <c r="B55" s="20" t="s">
        <v>38</v>
      </c>
      <c r="C55" s="17" t="s">
        <v>47</v>
      </c>
      <c r="D55" s="17" t="s">
        <v>49</v>
      </c>
      <c r="E55" s="17" t="s">
        <v>51</v>
      </c>
      <c r="F55" s="2"/>
      <c r="G55" s="18" t="s">
        <v>81</v>
      </c>
      <c r="H55" s="17" t="s">
        <v>47</v>
      </c>
      <c r="I55" s="27" t="s">
        <v>49</v>
      </c>
      <c r="J55" s="17" t="s">
        <v>51</v>
      </c>
    </row>
    <row r="56" spans="2:10" ht="30" customHeight="1" x14ac:dyDescent="0.3">
      <c r="B56" s="1" t="s">
        <v>39</v>
      </c>
      <c r="C56" s="23"/>
      <c r="D56" s="23"/>
      <c r="E56" s="23">
        <f>Juridique[Prévu
Coût]-Juridique[Réelles
Coût]</f>
        <v>0</v>
      </c>
      <c r="F56" s="2"/>
      <c r="G56" s="1" t="s">
        <v>26</v>
      </c>
      <c r="H56" s="23"/>
      <c r="I56" s="23"/>
      <c r="J56" s="23">
        <f>Animaux[Prévu
Coût]-Animaux[Réelles
Coût]</f>
        <v>0</v>
      </c>
    </row>
    <row r="57" spans="2:10" ht="30" customHeight="1" x14ac:dyDescent="0.3">
      <c r="B57" s="1" t="s">
        <v>40</v>
      </c>
      <c r="C57" s="23"/>
      <c r="D57" s="23"/>
      <c r="E57" s="23">
        <f>Juridique[Prévu
Coût]-Juridique[Réelles
Coût]</f>
        <v>0</v>
      </c>
      <c r="F57" s="2"/>
      <c r="G57" s="1" t="s">
        <v>82</v>
      </c>
      <c r="H57" s="23"/>
      <c r="I57" s="23"/>
      <c r="J57" s="23">
        <f>Animaux[Prévu
Coût]-Animaux[Réelles
Coût]</f>
        <v>0</v>
      </c>
    </row>
    <row r="58" spans="2:10" ht="30" customHeight="1" x14ac:dyDescent="0.3">
      <c r="B58" s="3" t="s">
        <v>41</v>
      </c>
      <c r="C58" s="23"/>
      <c r="D58" s="23"/>
      <c r="E58" s="23">
        <f>Juridique[Prévu
Coût]-Juridique[Réelles
Coût]</f>
        <v>0</v>
      </c>
      <c r="F58" s="2"/>
      <c r="G58" s="1" t="s">
        <v>83</v>
      </c>
      <c r="H58" s="23"/>
      <c r="I58" s="23"/>
      <c r="J58" s="23">
        <f>Animaux[Prévu
Coût]-Animaux[Réelles
Coût]</f>
        <v>0</v>
      </c>
    </row>
    <row r="59" spans="2:10" ht="30" customHeight="1" x14ac:dyDescent="0.3">
      <c r="B59" s="1" t="s">
        <v>13</v>
      </c>
      <c r="C59" s="23"/>
      <c r="D59" s="23"/>
      <c r="E59" s="23">
        <f>Juridique[Prévu
Coût]-Juridique[Réelles
Coût]</f>
        <v>0</v>
      </c>
      <c r="F59" s="2"/>
      <c r="G59" s="1" t="s">
        <v>84</v>
      </c>
      <c r="H59" s="23"/>
      <c r="I59" s="23"/>
      <c r="J59" s="23">
        <f>Animaux[Prévu
Coût]-Animaux[Réelles
Coût]</f>
        <v>0</v>
      </c>
    </row>
    <row r="60" spans="2:10" ht="30" customHeight="1" x14ac:dyDescent="0.3">
      <c r="B60" s="7" t="s">
        <v>14</v>
      </c>
      <c r="C60" s="25">
        <f>SUBTOTAL(109,Juridique[Prévu
Coût])</f>
        <v>0</v>
      </c>
      <c r="D60" s="25">
        <f>SUBTOTAL(109,Juridique[Réelles
Coût])</f>
        <v>0</v>
      </c>
      <c r="E60" s="25">
        <f>SUBTOTAL(109,Juridique[Différence])</f>
        <v>0</v>
      </c>
      <c r="F60" s="2"/>
      <c r="G60" s="1" t="s">
        <v>13</v>
      </c>
      <c r="H60" s="23"/>
      <c r="I60" s="23"/>
      <c r="J60" s="23">
        <f>Animaux[Prévu
Coût]-Animaux[Réelles
Coût]</f>
        <v>0</v>
      </c>
    </row>
    <row r="61" spans="2:10" ht="30" customHeight="1" x14ac:dyDescent="0.3">
      <c r="B61" s="10"/>
      <c r="C61" s="10"/>
      <c r="D61" s="10"/>
      <c r="E61" s="10"/>
      <c r="F61" s="2"/>
      <c r="G61" s="7" t="s">
        <v>14</v>
      </c>
      <c r="H61" s="25">
        <f>SUBTOTAL(109,Animaux[Prévu
Coût])</f>
        <v>0</v>
      </c>
      <c r="I61" s="25">
        <f>SUBTOTAL(109,Animaux[Réelles
Coût])</f>
        <v>0</v>
      </c>
      <c r="J61" s="25">
        <f>SUBTOTAL(109,Animaux[Différence])</f>
        <v>0</v>
      </c>
    </row>
    <row r="62" spans="2:10" ht="30" customHeight="1" x14ac:dyDescent="0.3">
      <c r="B62" s="20" t="s">
        <v>42</v>
      </c>
      <c r="C62" s="17" t="s">
        <v>47</v>
      </c>
      <c r="D62" s="17" t="s">
        <v>49</v>
      </c>
      <c r="E62" s="17" t="s">
        <v>51</v>
      </c>
      <c r="F62" s="2"/>
      <c r="G62" s="10"/>
      <c r="H62" s="10"/>
      <c r="I62" s="10"/>
      <c r="J62" s="10"/>
    </row>
    <row r="63" spans="2:10" ht="30" customHeight="1" x14ac:dyDescent="0.3">
      <c r="B63" s="1" t="s">
        <v>43</v>
      </c>
      <c r="C63" s="23"/>
      <c r="D63" s="23"/>
      <c r="E63" s="23">
        <f>Épargne[Prévu
Coût]-Épargne[Réelles
Coût]</f>
        <v>0</v>
      </c>
      <c r="F63" s="2"/>
      <c r="G63" s="20" t="s">
        <v>85</v>
      </c>
      <c r="H63" s="17" t="s">
        <v>47</v>
      </c>
      <c r="I63" s="27" t="s">
        <v>49</v>
      </c>
      <c r="J63" s="17" t="s">
        <v>51</v>
      </c>
    </row>
    <row r="64" spans="2:10" ht="30" customHeight="1" x14ac:dyDescent="0.3">
      <c r="B64" s="1" t="s">
        <v>44</v>
      </c>
      <c r="C64" s="23"/>
      <c r="D64" s="23"/>
      <c r="E64" s="23">
        <f>Épargne[Prévu
Coût]-Épargne[Réelles
Coût]</f>
        <v>0</v>
      </c>
      <c r="F64" s="2"/>
      <c r="G64" s="2" t="s">
        <v>86</v>
      </c>
      <c r="H64" s="22"/>
      <c r="I64" s="22"/>
      <c r="J64" s="22">
        <f>Cadeaux[Prévu
Coût]-Cadeaux[Réelles
Coût]</f>
        <v>0</v>
      </c>
    </row>
    <row r="65" spans="2:10" ht="30" customHeight="1" x14ac:dyDescent="0.3">
      <c r="B65" s="1" t="s">
        <v>45</v>
      </c>
      <c r="C65" s="23"/>
      <c r="D65" s="23"/>
      <c r="E65" s="23">
        <f>Épargne[Prévu
Coût]-Épargne[Réelles
Coût]</f>
        <v>0</v>
      </c>
      <c r="F65" s="2"/>
      <c r="G65" s="2" t="s">
        <v>87</v>
      </c>
      <c r="H65" s="22"/>
      <c r="I65" s="22"/>
      <c r="J65" s="22">
        <f>Cadeaux[Prévu
Coût]-Cadeaux[Réelles
Coût]</f>
        <v>0</v>
      </c>
    </row>
    <row r="66" spans="2:10" ht="30" customHeight="1" x14ac:dyDescent="0.3">
      <c r="B66" s="1" t="s">
        <v>13</v>
      </c>
      <c r="C66" s="23"/>
      <c r="D66" s="23"/>
      <c r="E66" s="23">
        <f>Épargne[Prévu
Coût]-Épargne[Réelles
Coût]</f>
        <v>0</v>
      </c>
      <c r="F66" s="2"/>
      <c r="G66" s="2" t="s">
        <v>88</v>
      </c>
      <c r="H66" s="22"/>
      <c r="I66" s="22"/>
      <c r="J66" s="22">
        <f>Cadeaux[Prévu
Coût]-Cadeaux[Réelles
Coût]</f>
        <v>0</v>
      </c>
    </row>
    <row r="67" spans="2:10" ht="30" customHeight="1" x14ac:dyDescent="0.3">
      <c r="B67" s="7" t="s">
        <v>14</v>
      </c>
      <c r="C67" s="25">
        <f>SUBTOTAL(109,Épargne[Prévu
Coût])</f>
        <v>0</v>
      </c>
      <c r="D67" s="25">
        <f>SUBTOTAL(109,Épargne[Réelles
Coût])</f>
        <v>0</v>
      </c>
      <c r="E67" s="25">
        <f>SUBTOTAL(109,Épargne[Différence])</f>
        <v>0</v>
      </c>
      <c r="F67" s="2"/>
      <c r="G67" s="8" t="s">
        <v>14</v>
      </c>
      <c r="H67" s="28">
        <f>SUBTOTAL(109,Cadeaux[Prévu
Coût])</f>
        <v>0</v>
      </c>
      <c r="I67" s="28">
        <f>SUBTOTAL(109,Cadeaux[Réelles
Coût])</f>
        <v>0</v>
      </c>
      <c r="J67" s="28">
        <f>SUBTOTAL(109,Cadeaux[Différence])</f>
        <v>0</v>
      </c>
    </row>
    <row r="68" spans="2:10" ht="30" customHeight="1" x14ac:dyDescent="0.3">
      <c r="F68" s="2"/>
    </row>
  </sheetData>
  <phoneticPr fontId="2" type="noConversion"/>
  <conditionalFormatting sqref="J56:J60 J46:J52 J39:J42 J29:J35 E63:E66 E56:E59 E44:E52 E38:E40 E31:E34 E20:E27 H17 J20:J25 J64:J66 E6:E16">
    <cfRule type="iconSet" priority="4">
      <iconSet iconSet="3Arrows">
        <cfvo type="percentile" val="0"/>
        <cfvo type="num" val="-50"/>
        <cfvo type="num" val="50"/>
      </iconSet>
    </cfRule>
  </conditionalFormatting>
  <conditionalFormatting sqref="D3:J3 B1 I1:J1 B3:B4 F4:J4 B2:J2 B5:J12 F18:F68 G19:J26 B19:E28 B18 B30:E35 B29 B37:E41 B36 B43:E53 B42 B55:E60 B54 B62:E67 B61 G63:J67 G62 G55:J61 G54 G45:J53 G44 G38:J43 G37 G28:J36 G27 G18 I18:J18 B14:J17 B13:G13 I13:J13">
    <cfRule type="cellIs" dxfId="78" priority="2" operator="lessThan">
      <formula>0</formula>
    </cfRule>
  </conditionalFormatting>
  <conditionalFormatting sqref="C3">
    <cfRule type="cellIs" dxfId="77" priority="1" operator="lessThan">
      <formula>0</formula>
    </cfRule>
  </conditionalFormatting>
  <dataValidations count="30">
    <dataValidation allowBlank="1" showInputMessage="1" showErrorMessage="1" prompt="Créez un planificateur de budget familial dans cette feuille de calcul. Entrez les détails dans les tables. Les coûts totaux prévus et réels, le solde prévu et réel et la différence sont calculés automatiquement" sqref="A1" xr:uid="{00000000-0002-0000-0000-000000000000}"/>
    <dataValidation allowBlank="1" showInputMessage="1" showErrorMessage="1" prompt="Le titre de cette feuille de calcul figure dans cette cellule. Le résumé se trouve dans la table ci-dessous. Les exemples de catégories de dépenses se trouvent dans des tables distinctes à partir de B5. Entrez les revenus en commençant par la cellule G2" sqref="B1" xr:uid="{00000000-0002-0000-0000-000001000000}"/>
    <dataValidation allowBlank="1" showInputMessage="1" showErrorMessage="1" prompt="Le coût total prévu est automatiquement calculé dans la cellule ci-dessous" sqref="C2" xr:uid="{00000000-0002-0000-0000-000002000000}"/>
    <dataValidation allowBlank="1" showInputMessage="1" showErrorMessage="1" prompt="Le coût total réel est automatiquement calculé dans la cellule ci-dessous" sqref="D2" xr:uid="{00000000-0002-0000-0000-000003000000}"/>
    <dataValidation allowBlank="1" showInputMessage="1" showErrorMessage="1" prompt="La différence totale est automatiquement calculée dans la cellule ci-dessous" sqref="E2" xr:uid="{00000000-0002-0000-0000-000004000000}"/>
    <dataValidation allowBlank="1" showInputMessage="1" showErrorMessage="1" prompt="Entrez les détails dans la table Logement ci-dessous, dans la table Transport à partir de la cellule B19, et dans la table Revenu mensuel prévu à partir de la cellule G2" sqref="B4" xr:uid="{00000000-0002-0000-0000-000005000000}"/>
    <dataValidation allowBlank="1" showInputMessage="1" showErrorMessage="1" prompt="Entrez la source de revenu mensuel prévu dans cette colonne sous ce titre" sqref="G2" xr:uid="{00000000-0002-0000-0000-000006000000}"/>
    <dataValidation allowBlank="1" showInputMessage="1" showErrorMessage="1" prompt="Entrez le montant dans cette colonne sous ce titre" sqref="H8 H2" xr:uid="{00000000-0002-0000-0000-000007000000}"/>
    <dataValidation allowBlank="1" showInputMessage="1" showErrorMessage="1" prompt="Entrez des détails dans la table Revenu mensuel réel ci-dessous" sqref="G7" xr:uid="{00000000-0002-0000-0000-000008000000}"/>
    <dataValidation allowBlank="1" showInputMessage="1" showErrorMessage="1" prompt="Entrez la source de revenu mensuel réel dans cette colonne sous ce titre" sqref="G8" xr:uid="{00000000-0002-0000-0000-000009000000}"/>
    <dataValidation allowBlank="1" showInputMessage="1" showErrorMessage="1" prompt="La table Solde ci-dessous est automatiquement mise à jour" sqref="G13" xr:uid="{00000000-0002-0000-0000-00000A000000}"/>
    <dataValidation allowBlank="1" showInputMessage="1" showErrorMessage="1" prompt="Le solde se trouve dans cette colonne sous ce titre" sqref="G14" xr:uid="{00000000-0002-0000-0000-00000B000000}"/>
    <dataValidation allowBlank="1" showInputMessage="1" showErrorMessage="1" prompt="Le montant est automatiquement calculé, et les icônes sont mises à jour à gauche, dans cette colonne sous ce titre" sqref="H14" xr:uid="{00000000-0002-0000-0000-00000C000000}"/>
    <dataValidation allowBlank="1" showInputMessage="1" showErrorMessage="1" prompt="L’exemple de catégorie de dépenses se trouve dans cette cellule. Les exemples de dépenses liés à l’exemple de catégorie se trouvent dans cette colonne sous ce titre. Utilisez les filtres de titres pour trouver des entrées spécifiques" sqref="B5 B19 G55 G28 B30 B37 G38 G45 B43 B55 B62 G63 G19" xr:uid="{00000000-0002-0000-0000-00000D000000}"/>
    <dataValidation allowBlank="1" showInputMessage="1" showErrorMessage="1" prompt="Entrez le coût prévu dans cette colonne sous ce titre" sqref="C5 C19 C30 C37 C43 C55 C62 H63 H28 H38 H45 H55 H19" xr:uid="{00000000-0002-0000-0000-00000E000000}"/>
    <dataValidation allowBlank="1" showInputMessage="1" showErrorMessage="1" prompt="Entrez le coût réel dans cette colonne sous ce titre" sqref="D5 D19 D30 D37 D43 D55 D62 I63 I28 I38 I45 I55 I19" xr:uid="{00000000-0002-0000-0000-00000F000000}"/>
    <dataValidation allowBlank="1" showInputMessage="1" showErrorMessage="1" prompt="Entrez les détails dans la table Transport ci-dessous et dans la table Assurance à partir de la cellule B30" sqref="B18" xr:uid="{00000000-0002-0000-0000-000010000000}"/>
    <dataValidation allowBlank="1" showInputMessage="1" showErrorMessage="1" prompt="Entrez les détails dans la table Assurance ci-dessous et dans la table Alimentation à partir de la cellule B37" sqref="B29" xr:uid="{00000000-0002-0000-0000-000011000000}"/>
    <dataValidation allowBlank="1" showInputMessage="1" showErrorMessage="1" prompt="Entrez les détails dans la table Alimentation ci-dessous et dans la table Enfants à partir de la cellule B43" sqref="B36" xr:uid="{00000000-0002-0000-0000-000012000000}"/>
    <dataValidation allowBlank="1" showInputMessage="1" showErrorMessage="1" prompt="Entrez les détails dans la table Enfants ci-dessous et dans la table Juridique à partir de la cellule B55" sqref="B42" xr:uid="{00000000-0002-0000-0000-000013000000}"/>
    <dataValidation allowBlank="1" showInputMessage="1" showErrorMessage="1" prompt="Entrez les détails dans la table Juridique ci-dessous et dans la table Épargne à partir de la cellule B62" sqref="B54" xr:uid="{00000000-0002-0000-0000-000014000000}"/>
    <dataValidation allowBlank="1" showInputMessage="1" showErrorMessage="1" prompt="Entrez les détails dans la table Épargne ci-dessous et dans la table Emprunts à partir de la cellule G19" sqref="B61" xr:uid="{00000000-0002-0000-0000-000015000000}"/>
    <dataValidation allowBlank="1" showInputMessage="1" showErrorMessage="1" prompt="Entrez les détails dans la table Emprunts ci-dessous et dans la table Loisirs à partir de la cellule G28" sqref="G18" xr:uid="{00000000-0002-0000-0000-000016000000}"/>
    <dataValidation allowBlank="1" showInputMessage="1" showErrorMessage="1" prompt="Entrez les détails dans la table Loisirs ci-dessous et dans la table Impôts à partir de la cellule G38" sqref="G27" xr:uid="{00000000-0002-0000-0000-000017000000}"/>
    <dataValidation allowBlank="1" showInputMessage="1" showErrorMessage="1" prompt="Entrez les détails dans la table Impôts ci-dessous et dans la table Soins personnels à partir de la cellule G45" sqref="G37" xr:uid="{00000000-0002-0000-0000-000018000000}"/>
    <dataValidation allowBlank="1" showInputMessage="1" showErrorMessage="1" prompt="Entrez les détails dans la table Soins personnels ci-dessous et dans la table Animaux à partir de la cellule G55" sqref="G44" xr:uid="{00000000-0002-0000-0000-000019000000}"/>
    <dataValidation allowBlank="1" showInputMessage="1" showErrorMessage="1" prompt="Entrez les détails dans la table Animaux ci-dessous et dans la table Cadeaux à partir de la cellule G63" sqref="G54" xr:uid="{00000000-0002-0000-0000-00001A000000}"/>
    <dataValidation allowBlank="1" showInputMessage="1" showErrorMessage="1" prompt="Entrez les détails dans la table Cadeaux ci-dessous" sqref="G62" xr:uid="{00000000-0002-0000-0000-00001B000000}"/>
    <dataValidation allowBlank="1" showInputMessage="1" showErrorMessage="1" prompt="Le total des dépenses prévues, des dépenses réelles et de la différence est automatiquement calculé dans cette table" sqref="B2" xr:uid="{00000000-0002-0000-0000-00001C000000}"/>
    <dataValidation allowBlank="1" showInputMessage="1" showErrorMessage="1" prompt="Le solde est automatiquement calculé dans cette colonne sous ce titre" sqref="E5 E19 E30 J28 J63 E37 E43 J38 J45 E55 E62 J55 J19" xr:uid="{00000000-0002-0000-0000-00001D000000}"/>
  </dataValidations>
  <printOptions horizontalCentered="1"/>
  <pageMargins left="0.25" right="0.25" top="0.5" bottom="0.5" header="0.5" footer="0.5"/>
  <pageSetup paperSize="9" scale="60" orientation="portrait" r:id="rId1"/>
  <headerFooter differentFirst="1" alignWithMargins="0">
    <oddFooter>Page &amp;P of &amp;N</oddFooter>
  </headerFooter>
  <ignoredErrors>
    <ignoredError sqref="E20:E27 E31:E34 E38:E40 E44:E52 E56:E59 E63:E66 J64:J66 J56:J60 J46:J52 J39:J42 J29:J35 J20:J25" emptyCellReference="1"/>
  </ignoredErrors>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1</vt:i4>
      </vt:variant>
    </vt:vector>
  </HeadingPairs>
  <TitlesOfParts>
    <vt:vector size="1" baseType="lpstr">
      <vt:lpstr>Budget familial mensuel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2018-04-23T08:03:42Z</dcterms:created>
  <dcterms:modified xsi:type="dcterms:W3CDTF">2018-09-17T09:12:14Z</dcterms:modified>
</cp:coreProperties>
</file>

<file path=docProps/custom.xml><?xml version="1.0" encoding="utf-8"?>
<Properties xmlns="http://schemas.openxmlformats.org/officeDocument/2006/custom-properties" xmlns:vt="http://schemas.openxmlformats.org/officeDocument/2006/docPropsVTypes"/>
</file>