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2179CE74-195A-4711-AC45-23B955B5BC87}" xr6:coauthVersionLast="32" xr6:coauthVersionMax="32" xr10:uidLastSave="{00000000-0000-0000-0000-000000000000}"/>
  <bookViews>
    <workbookView xWindow="0" yWindow="0" windowWidth="28800" windowHeight="11160" xr2:uid="{00000000-000D-0000-FFFF-FFFF00000000}"/>
  </bookViews>
  <sheets>
    <sheet name="Calculateur de prêt immobilier" sheetId="1" r:id="rId1"/>
    <sheet name="Tableau d’amortissement" sheetId="2" r:id="rId2"/>
  </sheets>
  <definedNames>
    <definedName name="AucunPaiementRestant">'Tableau d’amortissement'!$J$4:$J$363</definedName>
    <definedName name="DébutPrêt">'Calculateur de prêt immobilier'!$C$8</definedName>
    <definedName name="DernièreLigne">COUNTIF('Tableau d’amortissement'!$C$4:$C$363,"&gt;1")+LigneEnTête</definedName>
    <definedName name="DuréePaiementHausseBaisse">INT(NPER(TauxIntérêt/12,-RemboursementMensuel*VLOOKUP(PaymentPercentage,PaymentScenarios,2,FALSE),MontantPrêt))</definedName>
    <definedName name="DuréePrêt">'Calculateur de prêt immobilier'!$C$6</definedName>
    <definedName name="ImpôtsFonciers">'Calculateur de prêt immobilier'!$E$8</definedName>
    <definedName name="_xlnm.Print_Titles" localSheetId="1">'Tableau d’amortissement'!$3:$3</definedName>
    <definedName name="Intérêts">'Tableau d’amortissement'!$E$4:$E$363</definedName>
    <definedName name="LigneEnTête">ROW('Tableau d’amortissement'!$B$3:$J$3)</definedName>
    <definedName name="MontantPrêt">'Calculateur de prêt immobilier'!$C$7</definedName>
    <definedName name="PourcentageHausseBaisse">1-DuréePaiementHausseBaisse/DuréePrêt</definedName>
    <definedName name="PrêtOK">('Calculateur de prêt immobilier'!$C$5*'Calculateur de prêt immobilier'!$C$6*'Calculateur de prêt immobilier'!$C$7)&gt;0</definedName>
    <definedName name="RemboursementMensuel">'Calculateur de prêt immobilier'!$E$4</definedName>
    <definedName name="TauxIntérêt">'Calculateur de prêt immobilier'!$C$5</definedName>
    <definedName name="total_intérêts_payés">'Calculateur de prêt immobilier'!$E$7</definedName>
    <definedName name="total_paiements">'Tableau d’amortissement'!$H$4:$H$363</definedName>
    <definedName name="total_remboursements">'Tableau d’amortissement'!$E$4:$F$363</definedName>
    <definedName name="ValeurPropriété">'Calculateur de prêt immobilier'!$C$4</definedName>
    <definedName name="ValeursEntrées">IF(MontantPrêt*(LEN(TauxIntérêt)&gt;0)*DuréePrêt*DébutPrêt*(LEN(ImpôtsFonciers)&gt;0)&gt;0,1,0)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G4" i="2" l="1"/>
  <c r="F4" i="2"/>
  <c r="I4" i="2" l="1"/>
  <c r="H4" i="2"/>
  <c r="C5" i="2" l="1"/>
  <c r="D5" i="2" l="1"/>
  <c r="G5" i="2"/>
  <c r="F5" i="2" l="1"/>
  <c r="I5" i="2" s="1"/>
  <c r="C6" i="2" s="1"/>
  <c r="D6" i="2" l="1"/>
  <c r="G6" i="2"/>
  <c r="F6" i="2" l="1"/>
  <c r="I6" i="2" s="1"/>
  <c r="C7" i="2" l="1"/>
  <c r="D7" i="2" s="1"/>
  <c r="G7" i="2" l="1"/>
  <c r="F7" i="2"/>
  <c r="I7" i="2" s="1"/>
  <c r="C8" i="2" l="1"/>
  <c r="D8" i="2" s="1"/>
  <c r="F8" i="2" s="1"/>
  <c r="G8" i="2" l="1"/>
  <c r="I8" i="2"/>
  <c r="C9" i="2" s="1"/>
  <c r="D9" i="2" l="1"/>
  <c r="G9" i="2"/>
  <c r="F9" i="2" l="1"/>
  <c r="I9" i="2" s="1"/>
  <c r="C10" i="2" l="1"/>
  <c r="D10" i="2" s="1"/>
  <c r="G10" i="2" l="1"/>
  <c r="F10" i="2"/>
  <c r="I10" i="2" s="1"/>
  <c r="C11" i="2" s="1"/>
  <c r="D11" i="2" l="1"/>
  <c r="G11" i="2"/>
  <c r="F11" i="2" l="1"/>
  <c r="I11" i="2" s="1"/>
  <c r="C12" i="2" s="1"/>
  <c r="D12" i="2" l="1"/>
  <c r="G12" i="2"/>
  <c r="F12" i="2" l="1"/>
  <c r="I12" i="2" s="1"/>
  <c r="C13" i="2" s="1"/>
  <c r="D13" i="2" l="1"/>
  <c r="G13" i="2"/>
  <c r="F13" i="2" l="1"/>
  <c r="I13" i="2" s="1"/>
  <c r="C14" i="2" s="1"/>
  <c r="D14" i="2" l="1"/>
  <c r="G14" i="2"/>
  <c r="F14" i="2" l="1"/>
  <c r="I14" i="2" s="1"/>
  <c r="C15" i="2" s="1"/>
  <c r="D15" i="2" l="1"/>
  <c r="G15" i="2"/>
  <c r="F15" i="2" l="1"/>
  <c r="I15" i="2" s="1"/>
  <c r="C16" i="2" s="1"/>
  <c r="D16" i="2" l="1"/>
  <c r="G16" i="2"/>
  <c r="F16" i="2" l="1"/>
  <c r="I16" i="2" s="1"/>
  <c r="C17" i="2" s="1"/>
  <c r="D17" i="2" l="1"/>
  <c r="G17" i="2"/>
  <c r="F17" i="2" l="1"/>
  <c r="I17" i="2" s="1"/>
  <c r="C18" i="2" s="1"/>
  <c r="D18" i="2" l="1"/>
  <c r="G18" i="2"/>
  <c r="F18" i="2" l="1"/>
  <c r="I18" i="2" s="1"/>
  <c r="C19" i="2" s="1"/>
  <c r="D19" i="2" l="1"/>
  <c r="F19" i="2" s="1"/>
  <c r="G19" i="2"/>
  <c r="I19" i="2" l="1"/>
  <c r="C20" i="2" l="1"/>
  <c r="D20" i="2" l="1"/>
  <c r="F20" i="2" s="1"/>
  <c r="G20" i="2"/>
  <c r="I20" i="2" l="1"/>
  <c r="C21" i="2" l="1"/>
  <c r="D21" i="2" l="1"/>
  <c r="G21" i="2"/>
  <c r="F21" i="2" l="1"/>
  <c r="I21" i="2" s="1"/>
  <c r="C22" i="2" s="1"/>
  <c r="D22" i="2" l="1"/>
  <c r="G22" i="2"/>
  <c r="F22" i="2" l="1"/>
  <c r="I22" i="2" s="1"/>
  <c r="C23" i="2" s="1"/>
  <c r="D23" i="2" l="1"/>
  <c r="G23" i="2"/>
  <c r="F23" i="2" l="1"/>
  <c r="I23" i="2" s="1"/>
  <c r="C24" i="2" s="1"/>
  <c r="D24" i="2" l="1"/>
  <c r="G24" i="2"/>
  <c r="F24" i="2" l="1"/>
  <c r="I24" i="2" s="1"/>
  <c r="C25" i="2" s="1"/>
  <c r="D25" i="2" l="1"/>
  <c r="G25" i="2"/>
  <c r="F25" i="2" l="1"/>
  <c r="I25" i="2" s="1"/>
  <c r="C26" i="2" s="1"/>
  <c r="G26" i="2" l="1"/>
  <c r="D26" i="2"/>
  <c r="F26" i="2" l="1"/>
  <c r="I26" i="2" s="1"/>
  <c r="C27" i="2" l="1"/>
  <c r="G27" i="2" l="1"/>
  <c r="D27" i="2"/>
  <c r="F27" i="2" l="1"/>
  <c r="I27" i="2" s="1"/>
  <c r="C28" i="2" l="1"/>
  <c r="G28" i="2" l="1"/>
  <c r="D28" i="2"/>
  <c r="F28" i="2" s="1"/>
  <c r="I28" i="2" l="1"/>
  <c r="C29" i="2" l="1"/>
  <c r="G29" i="2" l="1"/>
  <c r="D29" i="2"/>
  <c r="F29" i="2" s="1"/>
  <c r="I29" i="2" l="1"/>
  <c r="C30" i="2" l="1"/>
  <c r="G30" i="2" l="1"/>
  <c r="D30" i="2"/>
  <c r="F30" i="2" s="1"/>
  <c r="I30" i="2" l="1"/>
  <c r="C31" i="2" l="1"/>
  <c r="G31" i="2" l="1"/>
  <c r="D31" i="2"/>
  <c r="F31" i="2" s="1"/>
  <c r="I31" i="2" l="1"/>
  <c r="C32" i="2" l="1"/>
  <c r="G32" i="2" l="1"/>
  <c r="D32" i="2"/>
  <c r="F32" i="2" l="1"/>
  <c r="I32" i="2" s="1"/>
  <c r="C33" i="2" s="1"/>
  <c r="G33" i="2" l="1"/>
  <c r="D33" i="2"/>
  <c r="F33" i="2" l="1"/>
  <c r="I33" i="2" s="1"/>
  <c r="C34" i="2" s="1"/>
  <c r="G34" i="2" l="1"/>
  <c r="D34" i="2"/>
  <c r="F34" i="2" s="1"/>
  <c r="I34" i="2" l="1"/>
  <c r="C35" i="2" l="1"/>
  <c r="G35" i="2" l="1"/>
  <c r="D35" i="2"/>
  <c r="F35" i="2" s="1"/>
  <c r="I35" i="2" l="1"/>
  <c r="C36" i="2" l="1"/>
  <c r="G36" i="2" l="1"/>
  <c r="D36" i="2"/>
  <c r="F36" i="2" s="1"/>
  <c r="I36" i="2" l="1"/>
  <c r="C37" i="2" s="1"/>
  <c r="G37" i="2" l="1"/>
  <c r="D37" i="2"/>
  <c r="F37" i="2" s="1"/>
  <c r="I37" i="2" l="1"/>
  <c r="C38" i="2" s="1"/>
  <c r="G38" i="2" l="1"/>
  <c r="D38" i="2"/>
  <c r="F38" i="2" s="1"/>
  <c r="I38" i="2" l="1"/>
  <c r="C39" i="2" l="1"/>
  <c r="G39" i="2" l="1"/>
  <c r="D39" i="2"/>
  <c r="F39" i="2" s="1"/>
  <c r="I39" i="2" l="1"/>
  <c r="C40" i="2" l="1"/>
  <c r="G40" i="2" l="1"/>
  <c r="D40" i="2"/>
  <c r="F40" i="2" s="1"/>
  <c r="I40" i="2" s="1"/>
  <c r="C41" i="2" l="1"/>
  <c r="G41" i="2" l="1"/>
  <c r="D41" i="2"/>
  <c r="F41" i="2" s="1"/>
  <c r="I41" i="2" s="1"/>
  <c r="C42" i="2" l="1"/>
  <c r="G42" i="2" l="1"/>
  <c r="D42" i="2"/>
  <c r="F42" i="2" s="1"/>
  <c r="I42" i="2" l="1"/>
  <c r="C43" i="2" l="1"/>
  <c r="G43" i="2" l="1"/>
  <c r="D43" i="2"/>
  <c r="F43" i="2" s="1"/>
  <c r="I43" i="2" l="1"/>
  <c r="C44" i="2" l="1"/>
  <c r="G44" i="2" l="1"/>
  <c r="D44" i="2"/>
  <c r="F44" i="2" s="1"/>
  <c r="I44" i="2" l="1"/>
  <c r="C45" i="2" l="1"/>
  <c r="G45" i="2" l="1"/>
  <c r="D45" i="2"/>
  <c r="F45" i="2" s="1"/>
  <c r="I45" i="2" l="1"/>
  <c r="C46" i="2" s="1"/>
  <c r="G46" i="2" l="1"/>
  <c r="D46" i="2"/>
  <c r="F46" i="2" s="1"/>
  <c r="I46" i="2" l="1"/>
  <c r="C47" i="2" l="1"/>
  <c r="G47" i="2" l="1"/>
  <c r="D47" i="2"/>
  <c r="F47" i="2" s="1"/>
  <c r="I47" i="2" l="1"/>
  <c r="C48" i="2" l="1"/>
  <c r="G48" i="2" l="1"/>
  <c r="D48" i="2"/>
  <c r="F48" i="2" s="1"/>
  <c r="I48" i="2" s="1"/>
  <c r="C49" i="2" l="1"/>
  <c r="G49" i="2" l="1"/>
  <c r="D49" i="2"/>
  <c r="F49" i="2" s="1"/>
  <c r="I49" i="2" s="1"/>
  <c r="C50" i="2" l="1"/>
  <c r="G50" i="2" l="1"/>
  <c r="D50" i="2"/>
  <c r="F50" i="2" s="1"/>
  <c r="I50" i="2" l="1"/>
  <c r="C51" i="2" l="1"/>
  <c r="G51" i="2" l="1"/>
  <c r="D51" i="2"/>
  <c r="F51" i="2" s="1"/>
  <c r="I51" i="2" l="1"/>
  <c r="C52" i="2" l="1"/>
  <c r="G52" i="2" l="1"/>
  <c r="D52" i="2"/>
  <c r="F52" i="2" l="1"/>
  <c r="I52" i="2" s="1"/>
  <c r="C53" i="2" l="1"/>
  <c r="G53" i="2" l="1"/>
  <c r="D53" i="2"/>
  <c r="F53" i="2" l="1"/>
  <c r="I53" i="2" s="1"/>
  <c r="C54" i="2" l="1"/>
  <c r="G54" i="2" l="1"/>
  <c r="D54" i="2"/>
  <c r="F54" i="2" s="1"/>
  <c r="I54" i="2" l="1"/>
  <c r="C55" i="2" l="1"/>
  <c r="G55" i="2" l="1"/>
  <c r="D55" i="2"/>
  <c r="F55" i="2" s="1"/>
  <c r="I55" i="2" l="1"/>
  <c r="C56" i="2" l="1"/>
  <c r="G56" i="2" l="1"/>
  <c r="D56" i="2"/>
  <c r="F56" i="2" l="1"/>
  <c r="I56" i="2" s="1"/>
  <c r="C57" i="2" s="1"/>
  <c r="G57" i="2" l="1"/>
  <c r="D57" i="2"/>
  <c r="F57" i="2" s="1"/>
  <c r="I57" i="2" s="1"/>
  <c r="C58" i="2" l="1"/>
  <c r="D58" i="2" l="1"/>
  <c r="G58" i="2"/>
  <c r="F58" i="2" l="1"/>
  <c r="I58" i="2" s="1"/>
  <c r="C59" i="2" s="1"/>
  <c r="G59" i="2" l="1"/>
  <c r="D59" i="2"/>
  <c r="F59" i="2" s="1"/>
  <c r="I59" i="2" l="1"/>
  <c r="C60" i="2" l="1"/>
  <c r="D60" i="2" l="1"/>
  <c r="G60" i="2"/>
  <c r="F60" i="2"/>
  <c r="I60" i="2" l="1"/>
  <c r="C61" i="2" s="1"/>
  <c r="G61" i="2" l="1"/>
  <c r="D61" i="2"/>
  <c r="F61" i="2" s="1"/>
  <c r="I61" i="2" l="1"/>
  <c r="C62" i="2" l="1"/>
  <c r="D62" i="2" l="1"/>
  <c r="F62" i="2" s="1"/>
  <c r="G62" i="2"/>
  <c r="I62" i="2" l="1"/>
  <c r="C63" i="2" s="1"/>
  <c r="G63" i="2" l="1"/>
  <c r="D63" i="2"/>
  <c r="F63" i="2" s="1"/>
  <c r="I63" i="2" l="1"/>
  <c r="C64" i="2" l="1"/>
  <c r="D64" i="2" l="1"/>
  <c r="G64" i="2"/>
  <c r="F64" i="2"/>
  <c r="I64" i="2" l="1"/>
  <c r="C65" i="2" s="1"/>
  <c r="G65" i="2" l="1"/>
  <c r="D65" i="2"/>
  <c r="F65" i="2" s="1"/>
  <c r="I65" i="2" l="1"/>
  <c r="C66" i="2" l="1"/>
  <c r="D66" i="2" l="1"/>
  <c r="F66" i="2" s="1"/>
  <c r="G66" i="2"/>
  <c r="I66" i="2" l="1"/>
  <c r="C67" i="2" s="1"/>
  <c r="G67" i="2" l="1"/>
  <c r="D67" i="2"/>
  <c r="F67" i="2" s="1"/>
  <c r="I67" i="2" l="1"/>
  <c r="C68" i="2" l="1"/>
  <c r="D68" i="2" l="1"/>
  <c r="G68" i="2"/>
  <c r="F68" i="2"/>
  <c r="I68" i="2" l="1"/>
  <c r="C69" i="2" s="1"/>
  <c r="G69" i="2" l="1"/>
  <c r="D69" i="2"/>
  <c r="F69" i="2" s="1"/>
  <c r="I69" i="2" l="1"/>
  <c r="C70" i="2" l="1"/>
  <c r="D70" i="2" l="1"/>
  <c r="F70" i="2" s="1"/>
  <c r="G70" i="2"/>
  <c r="I70" i="2" l="1"/>
  <c r="C71" i="2" s="1"/>
  <c r="G71" i="2" l="1"/>
  <c r="D71" i="2"/>
  <c r="F71" i="2" s="1"/>
  <c r="I71" i="2" l="1"/>
  <c r="C72" i="2" l="1"/>
  <c r="D72" i="2" l="1"/>
  <c r="F72" i="2" s="1"/>
  <c r="G72" i="2"/>
  <c r="I72" i="2" l="1"/>
  <c r="C73" i="2" s="1"/>
  <c r="G73" i="2" l="1"/>
  <c r="D73" i="2"/>
  <c r="F73" i="2" s="1"/>
  <c r="I73" i="2" l="1"/>
  <c r="C74" i="2" l="1"/>
  <c r="D74" i="2" l="1"/>
  <c r="F74" i="2" s="1"/>
  <c r="G74" i="2"/>
  <c r="I74" i="2" l="1"/>
  <c r="C75" i="2" s="1"/>
  <c r="G75" i="2" l="1"/>
  <c r="D75" i="2"/>
  <c r="F75" i="2" s="1"/>
  <c r="I75" i="2" l="1"/>
  <c r="C76" i="2" l="1"/>
  <c r="D76" i="2" l="1"/>
  <c r="G76" i="2"/>
  <c r="F76" i="2"/>
  <c r="I76" i="2" l="1"/>
  <c r="C77" i="2" s="1"/>
  <c r="G77" i="2" l="1"/>
  <c r="D77" i="2"/>
  <c r="F77" i="2" s="1"/>
  <c r="I77" i="2" l="1"/>
  <c r="C78" i="2" l="1"/>
  <c r="D78" i="2" l="1"/>
  <c r="F78" i="2" s="1"/>
  <c r="G78" i="2"/>
  <c r="I78" i="2" l="1"/>
  <c r="C79" i="2"/>
  <c r="G79" i="2" l="1"/>
  <c r="D79" i="2"/>
  <c r="F79" i="2" s="1"/>
  <c r="I79" i="2" l="1"/>
  <c r="C80" i="2" l="1"/>
  <c r="D80" i="2" l="1"/>
  <c r="G80" i="2"/>
  <c r="F80" i="2"/>
  <c r="I80" i="2" l="1"/>
  <c r="C81" i="2" s="1"/>
  <c r="G81" i="2" l="1"/>
  <c r="D81" i="2"/>
  <c r="F81" i="2" s="1"/>
  <c r="I81" i="2" l="1"/>
  <c r="C82" i="2" l="1"/>
  <c r="D82" i="2" l="1"/>
  <c r="F82" i="2" s="1"/>
  <c r="G82" i="2"/>
  <c r="I82" i="2" l="1"/>
  <c r="C83" i="2" s="1"/>
  <c r="G83" i="2" l="1"/>
  <c r="D83" i="2"/>
  <c r="F83" i="2" s="1"/>
  <c r="I83" i="2" l="1"/>
  <c r="C84" i="2" l="1"/>
  <c r="D84" i="2" l="1"/>
  <c r="F84" i="2" s="1"/>
  <c r="G84" i="2"/>
  <c r="I84" i="2" l="1"/>
  <c r="C85" i="2" s="1"/>
  <c r="G85" i="2" l="1"/>
  <c r="D85" i="2"/>
  <c r="F85" i="2" s="1"/>
  <c r="I85" i="2" l="1"/>
  <c r="C86" i="2" l="1"/>
  <c r="D86" i="2" l="1"/>
  <c r="F86" i="2" s="1"/>
  <c r="G86" i="2"/>
  <c r="I86" i="2" l="1"/>
  <c r="C87" i="2"/>
  <c r="G87" i="2" l="1"/>
  <c r="D87" i="2"/>
  <c r="F87" i="2" s="1"/>
  <c r="I87" i="2" l="1"/>
  <c r="C88" i="2" l="1"/>
  <c r="D88" i="2" l="1"/>
  <c r="G88" i="2"/>
  <c r="F88" i="2"/>
  <c r="I88" i="2" l="1"/>
  <c r="C89" i="2" s="1"/>
  <c r="G89" i="2" l="1"/>
  <c r="D89" i="2"/>
  <c r="F89" i="2" s="1"/>
  <c r="I89" i="2" l="1"/>
  <c r="C90" i="2" l="1"/>
  <c r="D90" i="2" l="1"/>
  <c r="F90" i="2" s="1"/>
  <c r="G90" i="2"/>
  <c r="I90" i="2" l="1"/>
  <c r="C91" i="2" s="1"/>
  <c r="G91" i="2" l="1"/>
  <c r="D91" i="2"/>
  <c r="F91" i="2" s="1"/>
  <c r="I91" i="2" l="1"/>
  <c r="C92" i="2" l="1"/>
  <c r="D92" i="2" l="1"/>
  <c r="G92" i="2"/>
  <c r="F92" i="2"/>
  <c r="I92" i="2" l="1"/>
  <c r="C93" i="2" s="1"/>
  <c r="G93" i="2" l="1"/>
  <c r="D93" i="2"/>
  <c r="F93" i="2" s="1"/>
  <c r="I93" i="2" l="1"/>
  <c r="C94" i="2" l="1"/>
  <c r="D94" i="2" l="1"/>
  <c r="F94" i="2" s="1"/>
  <c r="G94" i="2"/>
  <c r="I94" i="2" l="1"/>
  <c r="C95" i="2" s="1"/>
  <c r="G95" i="2" l="1"/>
  <c r="D95" i="2"/>
  <c r="F95" i="2" s="1"/>
  <c r="I95" i="2" l="1"/>
  <c r="C96" i="2" l="1"/>
  <c r="G96" i="2" l="1"/>
  <c r="D96" i="2"/>
  <c r="F96" i="2" s="1"/>
  <c r="I96" i="2" l="1"/>
  <c r="C97" i="2" s="1"/>
  <c r="G97" i="2" l="1"/>
  <c r="D97" i="2"/>
  <c r="F97" i="2" s="1"/>
  <c r="I97" i="2" l="1"/>
  <c r="C98" i="2" l="1"/>
  <c r="G98" i="2" l="1"/>
  <c r="D98" i="2"/>
  <c r="F98" i="2" l="1"/>
  <c r="I98" i="2" s="1"/>
  <c r="C99" i="2" l="1"/>
  <c r="G99" i="2" l="1"/>
  <c r="D99" i="2"/>
  <c r="F99" i="2" s="1"/>
  <c r="I99" i="2" l="1"/>
  <c r="C100" i="2" l="1"/>
  <c r="G100" i="2" l="1"/>
  <c r="D100" i="2"/>
  <c r="F100" i="2" s="1"/>
  <c r="I100" i="2" l="1"/>
  <c r="C101" i="2" s="1"/>
  <c r="G101" i="2" l="1"/>
  <c r="D101" i="2"/>
  <c r="F101" i="2" s="1"/>
  <c r="I101" i="2" l="1"/>
  <c r="C102" i="2" l="1"/>
  <c r="G102" i="2" l="1"/>
  <c r="D102" i="2"/>
  <c r="F102" i="2" l="1"/>
  <c r="I102" i="2" s="1"/>
  <c r="C103" i="2" l="1"/>
  <c r="G103" i="2" l="1"/>
  <c r="D103" i="2"/>
  <c r="F103" i="2" s="1"/>
  <c r="I103" i="2" l="1"/>
  <c r="C104" i="2" l="1"/>
  <c r="G104" i="2" l="1"/>
  <c r="D104" i="2"/>
  <c r="F104" i="2" s="1"/>
  <c r="I104" i="2" l="1"/>
  <c r="C105" i="2" s="1"/>
  <c r="G105" i="2" l="1"/>
  <c r="D105" i="2"/>
  <c r="F105" i="2" s="1"/>
  <c r="I105" i="2" l="1"/>
  <c r="C106" i="2" l="1"/>
  <c r="G106" i="2" l="1"/>
  <c r="D106" i="2"/>
  <c r="F106" i="2" l="1"/>
  <c r="I106" i="2" s="1"/>
  <c r="C107" i="2" l="1"/>
  <c r="G107" i="2" l="1"/>
  <c r="D107" i="2"/>
  <c r="F107" i="2" s="1"/>
  <c r="I107" i="2" l="1"/>
  <c r="C108" i="2" l="1"/>
  <c r="G108" i="2" l="1"/>
  <c r="D108" i="2"/>
  <c r="F108" i="2" s="1"/>
  <c r="I108" i="2" l="1"/>
  <c r="C109" i="2" s="1"/>
  <c r="G109" i="2" l="1"/>
  <c r="D109" i="2"/>
  <c r="F109" i="2" s="1"/>
  <c r="I109" i="2" l="1"/>
  <c r="C110" i="2" l="1"/>
  <c r="G110" i="2" l="1"/>
  <c r="D110" i="2"/>
  <c r="F110" i="2" l="1"/>
  <c r="I110" i="2" s="1"/>
  <c r="C111" i="2" l="1"/>
  <c r="G111" i="2" l="1"/>
  <c r="D111" i="2"/>
  <c r="F111" i="2" l="1"/>
  <c r="I111" i="2" s="1"/>
  <c r="C112" i="2" s="1"/>
  <c r="G112" i="2" l="1"/>
  <c r="D112" i="2"/>
  <c r="F112" i="2" s="1"/>
  <c r="I112" i="2" l="1"/>
  <c r="C113" i="2" s="1"/>
  <c r="G113" i="2" l="1"/>
  <c r="D113" i="2"/>
  <c r="F113" i="2" s="1"/>
  <c r="I113" i="2" l="1"/>
  <c r="C114" i="2" l="1"/>
  <c r="G114" i="2" l="1"/>
  <c r="D114" i="2"/>
  <c r="F114" i="2" l="1"/>
  <c r="I114" i="2" s="1"/>
  <c r="C115" i="2" l="1"/>
  <c r="G115" i="2" l="1"/>
  <c r="D115" i="2"/>
  <c r="F115" i="2" s="1"/>
  <c r="I115" i="2" l="1"/>
  <c r="C116" i="2" l="1"/>
  <c r="G116" i="2" l="1"/>
  <c r="D116" i="2"/>
  <c r="F116" i="2" s="1"/>
  <c r="I116" i="2" l="1"/>
  <c r="C117" i="2" s="1"/>
  <c r="G117" i="2" l="1"/>
  <c r="D117" i="2"/>
  <c r="F117" i="2" s="1"/>
  <c r="I117" i="2" l="1"/>
  <c r="C118" i="2" l="1"/>
  <c r="G118" i="2" l="1"/>
  <c r="D118" i="2"/>
  <c r="F118" i="2" l="1"/>
  <c r="I118" i="2" s="1"/>
  <c r="C119" i="2" l="1"/>
  <c r="G119" i="2" l="1"/>
  <c r="D119" i="2"/>
  <c r="F119" i="2" s="1"/>
  <c r="I119" i="2" l="1"/>
  <c r="C120" i="2" l="1"/>
  <c r="G120" i="2" l="1"/>
  <c r="D120" i="2"/>
  <c r="F120" i="2" l="1"/>
  <c r="I120" i="2" s="1"/>
  <c r="C121" i="2" s="1"/>
  <c r="G121" i="2" l="1"/>
  <c r="D121" i="2"/>
  <c r="F121" i="2" s="1"/>
  <c r="I121" i="2" l="1"/>
  <c r="C122" i="2" l="1"/>
  <c r="D122" i="2" l="1"/>
  <c r="F122" i="2" s="1"/>
  <c r="G122" i="2"/>
  <c r="I122" i="2" l="1"/>
  <c r="C123" i="2" s="1"/>
  <c r="D123" i="2" l="1"/>
  <c r="F123" i="2" s="1"/>
  <c r="G123" i="2"/>
  <c r="I123" i="2" l="1"/>
  <c r="C124" i="2" l="1"/>
  <c r="D124" i="2" l="1"/>
  <c r="G124" i="2"/>
  <c r="F124" i="2" l="1"/>
  <c r="I124" i="2" s="1"/>
  <c r="C125" i="2" s="1"/>
  <c r="D125" i="2" l="1"/>
  <c r="G125" i="2"/>
  <c r="F125" i="2"/>
  <c r="I125" i="2" l="1"/>
  <c r="C126" i="2" s="1"/>
  <c r="D126" i="2" l="1"/>
  <c r="G126" i="2"/>
  <c r="F126" i="2" l="1"/>
  <c r="I126" i="2" s="1"/>
  <c r="C127" i="2" s="1"/>
  <c r="D127" i="2" l="1"/>
  <c r="F127" i="2" s="1"/>
  <c r="G127" i="2"/>
  <c r="I127" i="2" l="1"/>
  <c r="C128" i="2" l="1"/>
  <c r="D128" i="2" l="1"/>
  <c r="F128" i="2" s="1"/>
  <c r="G128" i="2"/>
  <c r="I128" i="2" l="1"/>
  <c r="C129" i="2"/>
  <c r="D129" i="2" l="1"/>
  <c r="F129" i="2" s="1"/>
  <c r="G129" i="2"/>
  <c r="I129" i="2" l="1"/>
  <c r="C130" i="2" s="1"/>
  <c r="D130" i="2" l="1"/>
  <c r="F130" i="2" s="1"/>
  <c r="G130" i="2"/>
  <c r="I130" i="2" l="1"/>
  <c r="C131" i="2" s="1"/>
  <c r="D131" i="2" l="1"/>
  <c r="F131" i="2" s="1"/>
  <c r="G131" i="2"/>
  <c r="I131" i="2" l="1"/>
  <c r="C132" i="2" l="1"/>
  <c r="D132" i="2" l="1"/>
  <c r="G132" i="2"/>
  <c r="F132" i="2" l="1"/>
  <c r="I132" i="2" s="1"/>
  <c r="C133" i="2" s="1"/>
  <c r="D133" i="2" l="1"/>
  <c r="G133" i="2"/>
  <c r="F133" i="2"/>
  <c r="I133" i="2" l="1"/>
  <c r="C134" i="2" s="1"/>
  <c r="D134" i="2" l="1"/>
  <c r="F134" i="2" s="1"/>
  <c r="G134" i="2"/>
  <c r="I134" i="2" l="1"/>
  <c r="C135" i="2" s="1"/>
  <c r="D135" i="2" l="1"/>
  <c r="F135" i="2" s="1"/>
  <c r="G135" i="2"/>
  <c r="I135" i="2" l="1"/>
  <c r="C136" i="2" l="1"/>
  <c r="D136" i="2" l="1"/>
  <c r="F136" i="2" s="1"/>
  <c r="G136" i="2"/>
  <c r="I136" i="2" l="1"/>
  <c r="C137" i="2" s="1"/>
  <c r="D137" i="2" l="1"/>
  <c r="G137" i="2"/>
  <c r="F137" i="2"/>
  <c r="I137" i="2" l="1"/>
  <c r="C138" i="2" s="1"/>
  <c r="D138" i="2" l="1"/>
  <c r="G138" i="2"/>
  <c r="F138" i="2" l="1"/>
  <c r="I138" i="2" s="1"/>
  <c r="C139" i="2" s="1"/>
  <c r="D139" i="2" l="1"/>
  <c r="F139" i="2" s="1"/>
  <c r="G139" i="2"/>
  <c r="I139" i="2" l="1"/>
  <c r="C140" i="2" l="1"/>
  <c r="D140" i="2" l="1"/>
  <c r="G140" i="2"/>
  <c r="F140" i="2" l="1"/>
  <c r="I140" i="2" s="1"/>
  <c r="C141" i="2" s="1"/>
  <c r="D141" i="2" l="1"/>
  <c r="G141" i="2"/>
  <c r="F141" i="2"/>
  <c r="I141" i="2" l="1"/>
  <c r="C142" i="2" s="1"/>
  <c r="D142" i="2" l="1"/>
  <c r="G142" i="2"/>
  <c r="F142" i="2" l="1"/>
  <c r="I142" i="2" s="1"/>
  <c r="C143" i="2" s="1"/>
  <c r="D143" i="2" l="1"/>
  <c r="F143" i="2" s="1"/>
  <c r="G143" i="2"/>
  <c r="I143" i="2" l="1"/>
  <c r="C144" i="2" l="1"/>
  <c r="D144" i="2" l="1"/>
  <c r="G144" i="2"/>
  <c r="F144" i="2" l="1"/>
  <c r="I144" i="2" s="1"/>
  <c r="C145" i="2" s="1"/>
  <c r="D145" i="2" l="1"/>
  <c r="G145" i="2"/>
  <c r="F145" i="2"/>
  <c r="I145" i="2" l="1"/>
  <c r="C146" i="2" s="1"/>
  <c r="D146" i="2" l="1"/>
  <c r="G146" i="2"/>
  <c r="F146" i="2" l="1"/>
  <c r="I146" i="2" s="1"/>
  <c r="C147" i="2" s="1"/>
  <c r="D147" i="2" l="1"/>
  <c r="F147" i="2" s="1"/>
  <c r="G147" i="2"/>
  <c r="I147" i="2" l="1"/>
  <c r="C148" i="2" l="1"/>
  <c r="D148" i="2" l="1"/>
  <c r="G148" i="2"/>
  <c r="F148" i="2" l="1"/>
  <c r="I148" i="2" s="1"/>
  <c r="C149" i="2" s="1"/>
  <c r="D149" i="2" l="1"/>
  <c r="G149" i="2"/>
  <c r="F149" i="2"/>
  <c r="I149" i="2" l="1"/>
  <c r="C150" i="2" s="1"/>
  <c r="D150" i="2" l="1"/>
  <c r="G150" i="2"/>
  <c r="F150" i="2" l="1"/>
  <c r="I150" i="2" s="1"/>
  <c r="C151" i="2" s="1"/>
  <c r="D151" i="2" l="1"/>
  <c r="F151" i="2" s="1"/>
  <c r="G151" i="2"/>
  <c r="I151" i="2" l="1"/>
  <c r="C152" i="2" l="1"/>
  <c r="D152" i="2" l="1"/>
  <c r="G152" i="2"/>
  <c r="F152" i="2" l="1"/>
  <c r="I152" i="2" s="1"/>
  <c r="C153" i="2" s="1"/>
  <c r="D153" i="2" l="1"/>
  <c r="G153" i="2"/>
  <c r="F153" i="2"/>
  <c r="I153" i="2" l="1"/>
  <c r="C154" i="2" s="1"/>
  <c r="D154" i="2" l="1"/>
  <c r="G154" i="2"/>
  <c r="F154" i="2" l="1"/>
  <c r="I154" i="2" s="1"/>
  <c r="C155" i="2" s="1"/>
  <c r="D155" i="2" l="1"/>
  <c r="F155" i="2" s="1"/>
  <c r="G155" i="2"/>
  <c r="I155" i="2" l="1"/>
  <c r="C156" i="2" l="1"/>
  <c r="D156" i="2" l="1"/>
  <c r="G156" i="2"/>
  <c r="F156" i="2" l="1"/>
  <c r="I156" i="2" s="1"/>
  <c r="C157" i="2" s="1"/>
  <c r="D157" i="2" l="1"/>
  <c r="G157" i="2"/>
  <c r="F157" i="2"/>
  <c r="I157" i="2" l="1"/>
  <c r="C158" i="2" s="1"/>
  <c r="D158" i="2" l="1"/>
  <c r="G158" i="2"/>
  <c r="F158" i="2" l="1"/>
  <c r="I158" i="2" s="1"/>
  <c r="C159" i="2" s="1"/>
  <c r="D159" i="2" l="1"/>
  <c r="F159" i="2" s="1"/>
  <c r="G159" i="2"/>
  <c r="I159" i="2" l="1"/>
  <c r="C160" i="2" l="1"/>
  <c r="D160" i="2" l="1"/>
  <c r="G160" i="2"/>
  <c r="F160" i="2" l="1"/>
  <c r="I160" i="2" s="1"/>
  <c r="C161" i="2" s="1"/>
  <c r="D161" i="2" l="1"/>
  <c r="F161" i="2" s="1"/>
  <c r="G161" i="2"/>
  <c r="I161" i="2" l="1"/>
  <c r="C162" i="2"/>
  <c r="D162" i="2" l="1"/>
  <c r="G162" i="2"/>
  <c r="F162" i="2" l="1"/>
  <c r="I162" i="2" s="1"/>
  <c r="C163" i="2" s="1"/>
  <c r="D163" i="2" l="1"/>
  <c r="F163" i="2" s="1"/>
  <c r="G163" i="2"/>
  <c r="I163" i="2" l="1"/>
  <c r="C164" i="2" l="1"/>
  <c r="D164" i="2" l="1"/>
  <c r="G164" i="2"/>
  <c r="F164" i="2" l="1"/>
  <c r="I164" i="2" s="1"/>
  <c r="C165" i="2" s="1"/>
  <c r="D165" i="2" l="1"/>
  <c r="G165" i="2"/>
  <c r="F165" i="2"/>
  <c r="I165" i="2" l="1"/>
  <c r="C166" i="2"/>
  <c r="D166" i="2" l="1"/>
  <c r="G166" i="2"/>
  <c r="F166" i="2" l="1"/>
  <c r="I166" i="2" s="1"/>
  <c r="C167" i="2" s="1"/>
  <c r="D167" i="2" l="1"/>
  <c r="F167" i="2" s="1"/>
  <c r="G167" i="2"/>
  <c r="I167" i="2" l="1"/>
  <c r="C168" i="2" l="1"/>
  <c r="D168" i="2" l="1"/>
  <c r="F168" i="2" s="1"/>
  <c r="G168" i="2"/>
  <c r="I168" i="2" l="1"/>
  <c r="C169" i="2"/>
  <c r="D169" i="2" l="1"/>
  <c r="F169" i="2" s="1"/>
  <c r="G169" i="2"/>
  <c r="I169" i="2" l="1"/>
  <c r="C170" i="2"/>
  <c r="D170" i="2" l="1"/>
  <c r="G170" i="2"/>
  <c r="F170" i="2" l="1"/>
  <c r="I170" i="2" s="1"/>
  <c r="C171" i="2" s="1"/>
  <c r="D171" i="2" l="1"/>
  <c r="F171" i="2" s="1"/>
  <c r="G171" i="2"/>
  <c r="I171" i="2" l="1"/>
  <c r="C172" i="2" l="1"/>
  <c r="D172" i="2" l="1"/>
  <c r="G172" i="2"/>
  <c r="F172" i="2" l="1"/>
  <c r="I172" i="2" s="1"/>
  <c r="C173" i="2" s="1"/>
  <c r="D173" i="2" l="1"/>
  <c r="G173" i="2"/>
  <c r="F173" i="2"/>
  <c r="I173" i="2" l="1"/>
  <c r="C174" i="2"/>
  <c r="D174" i="2" l="1"/>
  <c r="F174" i="2" s="1"/>
  <c r="G174" i="2"/>
  <c r="I174" i="2" l="1"/>
  <c r="C175" i="2" s="1"/>
  <c r="D175" i="2" l="1"/>
  <c r="F175" i="2" s="1"/>
  <c r="G175" i="2"/>
  <c r="I175" i="2" l="1"/>
  <c r="C176" i="2" l="1"/>
  <c r="D176" i="2" l="1"/>
  <c r="G176" i="2"/>
  <c r="F176" i="2" l="1"/>
  <c r="I176" i="2" s="1"/>
  <c r="C177" i="2" s="1"/>
  <c r="D177" i="2" l="1"/>
  <c r="F177" i="2" s="1"/>
  <c r="G177" i="2"/>
  <c r="I177" i="2" l="1"/>
  <c r="C178" i="2" s="1"/>
  <c r="D178" i="2" l="1"/>
  <c r="F178" i="2" s="1"/>
  <c r="G178" i="2"/>
  <c r="I178" i="2" l="1"/>
  <c r="C179" i="2" s="1"/>
  <c r="D179" i="2" l="1"/>
  <c r="F179" i="2" s="1"/>
  <c r="G179" i="2"/>
  <c r="I179" i="2" l="1"/>
  <c r="C180" i="2" l="1"/>
  <c r="D180" i="2" l="1"/>
  <c r="G180" i="2"/>
  <c r="F180" i="2" l="1"/>
  <c r="I180" i="2" s="1"/>
  <c r="C181" i="2" s="1"/>
  <c r="D181" i="2" l="1"/>
  <c r="G181" i="2"/>
  <c r="F181" i="2"/>
  <c r="I181" i="2" l="1"/>
  <c r="C182" i="2" s="1"/>
  <c r="D182" i="2" l="1"/>
  <c r="F182" i="2" s="1"/>
  <c r="G182" i="2"/>
  <c r="I182" i="2" l="1"/>
  <c r="C183" i="2" s="1"/>
  <c r="D183" i="2" l="1"/>
  <c r="F183" i="2" s="1"/>
  <c r="G183" i="2"/>
  <c r="I183" i="2" l="1"/>
  <c r="C184" i="2" l="1"/>
  <c r="D184" i="2" l="1"/>
  <c r="F184" i="2" s="1"/>
  <c r="G184" i="2"/>
  <c r="I184" i="2" l="1"/>
  <c r="C185" i="2" s="1"/>
  <c r="D185" i="2" l="1"/>
  <c r="G185" i="2"/>
  <c r="F185" i="2"/>
  <c r="I185" i="2" l="1"/>
  <c r="C186" i="2" s="1"/>
  <c r="D186" i="2" l="1"/>
  <c r="F186" i="2" s="1"/>
  <c r="G186" i="2"/>
  <c r="I186" i="2" l="1"/>
  <c r="C187" i="2" s="1"/>
  <c r="D187" i="2" l="1"/>
  <c r="F187" i="2" s="1"/>
  <c r="G187" i="2"/>
  <c r="I187" i="2" l="1"/>
  <c r="C188" i="2" l="1"/>
  <c r="D188" i="2" l="1"/>
  <c r="F188" i="2" s="1"/>
  <c r="G188" i="2"/>
  <c r="I188" i="2" l="1"/>
  <c r="C189" i="2"/>
  <c r="D189" i="2" l="1"/>
  <c r="G189" i="2"/>
  <c r="F189" i="2"/>
  <c r="I189" i="2" l="1"/>
  <c r="C190" i="2"/>
  <c r="D190" i="2" l="1"/>
  <c r="F190" i="2" s="1"/>
  <c r="G190" i="2"/>
  <c r="I190" i="2" l="1"/>
  <c r="C191" i="2" s="1"/>
  <c r="D191" i="2" l="1"/>
  <c r="F191" i="2" s="1"/>
  <c r="G191" i="2"/>
  <c r="I191" i="2" l="1"/>
  <c r="C192" i="2" l="1"/>
  <c r="D192" i="2" l="1"/>
  <c r="F192" i="2" s="1"/>
  <c r="G192" i="2"/>
  <c r="I192" i="2" l="1"/>
  <c r="C193" i="2" s="1"/>
  <c r="D193" i="2" l="1"/>
  <c r="G193" i="2"/>
  <c r="F193" i="2"/>
  <c r="I193" i="2" l="1"/>
  <c r="C194" i="2" s="1"/>
  <c r="G194" i="2" l="1"/>
  <c r="D194" i="2"/>
  <c r="F194" i="2" l="1"/>
  <c r="I194" i="2" s="1"/>
  <c r="C195" i="2" l="1"/>
  <c r="G195" i="2" l="1"/>
  <c r="D195" i="2"/>
  <c r="F195" i="2" s="1"/>
  <c r="I195" i="2" l="1"/>
  <c r="C196" i="2" l="1"/>
  <c r="G196" i="2" l="1"/>
  <c r="D196" i="2"/>
  <c r="F196" i="2" l="1"/>
  <c r="I196" i="2" s="1"/>
  <c r="C197" i="2" l="1"/>
  <c r="G197" i="2" l="1"/>
  <c r="D197" i="2"/>
  <c r="F197" i="2" s="1"/>
  <c r="I197" i="2" s="1"/>
  <c r="C198" i="2" l="1"/>
  <c r="G198" i="2" l="1"/>
  <c r="D198" i="2"/>
  <c r="F198" i="2" l="1"/>
  <c r="I198" i="2" s="1"/>
  <c r="C199" i="2" l="1"/>
  <c r="G199" i="2" l="1"/>
  <c r="D199" i="2"/>
  <c r="F199" i="2" s="1"/>
  <c r="I199" i="2" l="1"/>
  <c r="C200" i="2" l="1"/>
  <c r="G200" i="2" l="1"/>
  <c r="D200" i="2"/>
  <c r="F200" i="2" l="1"/>
  <c r="I200" i="2" s="1"/>
  <c r="C201" i="2" l="1"/>
  <c r="G201" i="2" l="1"/>
  <c r="D201" i="2"/>
  <c r="F201" i="2" s="1"/>
  <c r="I201" i="2" s="1"/>
  <c r="C202" i="2" l="1"/>
  <c r="G202" i="2" l="1"/>
  <c r="D202" i="2"/>
  <c r="F202" i="2" l="1"/>
  <c r="I202" i="2" s="1"/>
  <c r="C203" i="2" l="1"/>
  <c r="G203" i="2" l="1"/>
  <c r="D203" i="2"/>
  <c r="F203" i="2" s="1"/>
  <c r="I203" i="2" l="1"/>
  <c r="C204" i="2" l="1"/>
  <c r="G204" i="2" l="1"/>
  <c r="D204" i="2"/>
  <c r="F204" i="2" l="1"/>
  <c r="I204" i="2" s="1"/>
  <c r="C205" i="2" l="1"/>
  <c r="G205" i="2" l="1"/>
  <c r="D205" i="2"/>
  <c r="F205" i="2" s="1"/>
  <c r="I205" i="2" s="1"/>
  <c r="C206" i="2" l="1"/>
  <c r="G206" i="2" l="1"/>
  <c r="D206" i="2"/>
  <c r="F206" i="2" l="1"/>
  <c r="I206" i="2" s="1"/>
  <c r="C207" i="2" l="1"/>
  <c r="G207" i="2" l="1"/>
  <c r="D207" i="2"/>
  <c r="F207" i="2" s="1"/>
  <c r="I207" i="2" l="1"/>
  <c r="C208" i="2" l="1"/>
  <c r="G208" i="2" l="1"/>
  <c r="D208" i="2"/>
  <c r="F208" i="2" l="1"/>
  <c r="I208" i="2" s="1"/>
  <c r="C209" i="2" l="1"/>
  <c r="G209" i="2" l="1"/>
  <c r="D209" i="2"/>
  <c r="F209" i="2" s="1"/>
  <c r="I209" i="2" s="1"/>
  <c r="C210" i="2" l="1"/>
  <c r="G210" i="2" l="1"/>
  <c r="D210" i="2"/>
  <c r="F210" i="2" l="1"/>
  <c r="I210" i="2" s="1"/>
  <c r="C211" i="2" l="1"/>
  <c r="G211" i="2" l="1"/>
  <c r="D211" i="2"/>
  <c r="F211" i="2" s="1"/>
  <c r="I211" i="2" l="1"/>
  <c r="C212" i="2" l="1"/>
  <c r="G212" i="2" l="1"/>
  <c r="D212" i="2"/>
  <c r="F212" i="2" l="1"/>
  <c r="I212" i="2" s="1"/>
  <c r="C213" i="2" l="1"/>
  <c r="G213" i="2" l="1"/>
  <c r="D213" i="2"/>
  <c r="F213" i="2" s="1"/>
  <c r="I213" i="2" s="1"/>
  <c r="C214" i="2" l="1"/>
  <c r="G214" i="2" l="1"/>
  <c r="D214" i="2"/>
  <c r="F214" i="2" l="1"/>
  <c r="I214" i="2" s="1"/>
  <c r="C215" i="2" l="1"/>
  <c r="G215" i="2" l="1"/>
  <c r="D215" i="2"/>
  <c r="F215" i="2" s="1"/>
  <c r="I215" i="2" l="1"/>
  <c r="C216" i="2" l="1"/>
  <c r="G216" i="2" l="1"/>
  <c r="D216" i="2"/>
  <c r="F216" i="2" l="1"/>
  <c r="I216" i="2" s="1"/>
  <c r="C217" i="2" l="1"/>
  <c r="G217" i="2" l="1"/>
  <c r="D217" i="2"/>
  <c r="F217" i="2" s="1"/>
  <c r="I217" i="2" s="1"/>
  <c r="C218" i="2" l="1"/>
  <c r="G218" i="2" l="1"/>
  <c r="D218" i="2"/>
  <c r="F218" i="2" l="1"/>
  <c r="I218" i="2" s="1"/>
  <c r="C219" i="2" l="1"/>
  <c r="G219" i="2" l="1"/>
  <c r="D219" i="2"/>
  <c r="F219" i="2" s="1"/>
  <c r="I219" i="2" l="1"/>
  <c r="C220" i="2" l="1"/>
  <c r="G220" i="2" l="1"/>
  <c r="D220" i="2"/>
  <c r="F220" i="2" l="1"/>
  <c r="I220" i="2" s="1"/>
  <c r="C221" i="2" l="1"/>
  <c r="G221" i="2" l="1"/>
  <c r="D221" i="2"/>
  <c r="F221" i="2" s="1"/>
  <c r="I221" i="2" s="1"/>
  <c r="C222" i="2" l="1"/>
  <c r="G222" i="2" l="1"/>
  <c r="D222" i="2"/>
  <c r="F222" i="2" l="1"/>
  <c r="I222" i="2" s="1"/>
  <c r="C223" i="2" l="1"/>
  <c r="G223" i="2" l="1"/>
  <c r="D223" i="2"/>
  <c r="F223" i="2" s="1"/>
  <c r="I223" i="2" l="1"/>
  <c r="C224" i="2" l="1"/>
  <c r="G224" i="2" l="1"/>
  <c r="D224" i="2"/>
  <c r="F224" i="2" l="1"/>
  <c r="I224" i="2" s="1"/>
  <c r="C225" i="2" l="1"/>
  <c r="G225" i="2" l="1"/>
  <c r="D225" i="2"/>
  <c r="F225" i="2" s="1"/>
  <c r="I225" i="2" s="1"/>
  <c r="C226" i="2" l="1"/>
  <c r="G226" i="2" l="1"/>
  <c r="D226" i="2"/>
  <c r="F226" i="2" s="1"/>
  <c r="I226" i="2" l="1"/>
  <c r="C227" i="2"/>
  <c r="G227" i="2" l="1"/>
  <c r="D227" i="2"/>
  <c r="F227" i="2" l="1"/>
  <c r="I227" i="2" s="1"/>
  <c r="C228" i="2" l="1"/>
  <c r="G228" i="2" l="1"/>
  <c r="D228" i="2"/>
  <c r="F228" i="2" s="1"/>
  <c r="I228" i="2" l="1"/>
  <c r="C229" i="2" l="1"/>
  <c r="G229" i="2" l="1"/>
  <c r="D229" i="2"/>
  <c r="F229" i="2" l="1"/>
  <c r="I229" i="2" s="1"/>
  <c r="C230" i="2" l="1"/>
  <c r="G230" i="2" l="1"/>
  <c r="D230" i="2"/>
  <c r="F230" i="2" s="1"/>
  <c r="I230" i="2" s="1"/>
  <c r="C231" i="2" l="1"/>
  <c r="G231" i="2" l="1"/>
  <c r="D231" i="2"/>
  <c r="F231" i="2" l="1"/>
  <c r="I231" i="2" s="1"/>
  <c r="C232" i="2" l="1"/>
  <c r="G232" i="2" l="1"/>
  <c r="D232" i="2"/>
  <c r="F232" i="2" s="1"/>
  <c r="I232" i="2" l="1"/>
  <c r="C233" i="2" l="1"/>
  <c r="G233" i="2" l="1"/>
  <c r="D233" i="2"/>
  <c r="F233" i="2" s="1"/>
  <c r="I233" i="2" s="1"/>
  <c r="C234" i="2" l="1"/>
  <c r="G234" i="2" l="1"/>
  <c r="D234" i="2"/>
  <c r="F234" i="2" s="1"/>
  <c r="I234" i="2" l="1"/>
  <c r="C235" i="2" l="1"/>
  <c r="G235" i="2" l="1"/>
  <c r="D235" i="2"/>
  <c r="F235" i="2" l="1"/>
  <c r="I235" i="2" s="1"/>
  <c r="C236" i="2" l="1"/>
  <c r="G236" i="2" l="1"/>
  <c r="D236" i="2"/>
  <c r="F236" i="2" s="1"/>
  <c r="I236" i="2" l="1"/>
  <c r="C237" i="2" l="1"/>
  <c r="G237" i="2" l="1"/>
  <c r="D237" i="2"/>
  <c r="F237" i="2" s="1"/>
  <c r="I237" i="2" s="1"/>
  <c r="C238" i="2" l="1"/>
  <c r="G238" i="2" l="1"/>
  <c r="D238" i="2"/>
  <c r="F238" i="2" s="1"/>
  <c r="I238" i="2" l="1"/>
  <c r="C239" i="2" l="1"/>
  <c r="G239" i="2" l="1"/>
  <c r="D239" i="2"/>
  <c r="F239" i="2" l="1"/>
  <c r="I239" i="2" s="1"/>
  <c r="C240" i="2" l="1"/>
  <c r="G240" i="2" l="1"/>
  <c r="D240" i="2"/>
  <c r="F240" i="2" s="1"/>
  <c r="I240" i="2" l="1"/>
  <c r="C241" i="2" l="1"/>
  <c r="G241" i="2" l="1"/>
  <c r="D241" i="2"/>
  <c r="F241" i="2" s="1"/>
  <c r="I241" i="2" s="1"/>
  <c r="C242" i="2" l="1"/>
  <c r="G242" i="2" l="1"/>
  <c r="D242" i="2"/>
  <c r="F242" i="2" l="1"/>
  <c r="I242" i="2" s="1"/>
  <c r="C243" i="2" l="1"/>
  <c r="G243" i="2" l="1"/>
  <c r="D243" i="2"/>
  <c r="F243" i="2" s="1"/>
  <c r="I243" i="2" l="1"/>
  <c r="C244" i="2" l="1"/>
  <c r="G244" i="2" l="1"/>
  <c r="D244" i="2"/>
  <c r="F244" i="2" l="1"/>
  <c r="I244" i="2" s="1"/>
  <c r="C245" i="2" l="1"/>
  <c r="G245" i="2" l="1"/>
  <c r="D245" i="2"/>
  <c r="F245" i="2" s="1"/>
  <c r="I245" i="2" s="1"/>
  <c r="C246" i="2" l="1"/>
  <c r="G246" i="2" l="1"/>
  <c r="D246" i="2"/>
  <c r="F246" i="2" l="1"/>
  <c r="I246" i="2" s="1"/>
  <c r="C247" i="2" l="1"/>
  <c r="G247" i="2" l="1"/>
  <c r="D247" i="2"/>
  <c r="F247" i="2" s="1"/>
  <c r="I247" i="2" l="1"/>
  <c r="C248" i="2" l="1"/>
  <c r="G248" i="2" l="1"/>
  <c r="D248" i="2"/>
  <c r="F248" i="2" l="1"/>
  <c r="I248" i="2" s="1"/>
  <c r="C249" i="2" l="1"/>
  <c r="G249" i="2" l="1"/>
  <c r="D249" i="2"/>
  <c r="F249" i="2" s="1"/>
  <c r="I249" i="2" s="1"/>
  <c r="C250" i="2" l="1"/>
  <c r="G250" i="2" l="1"/>
  <c r="D250" i="2"/>
  <c r="F250" i="2" l="1"/>
  <c r="I250" i="2" s="1"/>
  <c r="C251" i="2" l="1"/>
  <c r="G251" i="2" l="1"/>
  <c r="D251" i="2"/>
  <c r="F251" i="2" s="1"/>
  <c r="I251" i="2" l="1"/>
  <c r="C252" i="2" l="1"/>
  <c r="G252" i="2" l="1"/>
  <c r="D252" i="2"/>
  <c r="F252" i="2" l="1"/>
  <c r="I252" i="2" s="1"/>
  <c r="C253" i="2" l="1"/>
  <c r="G253" i="2" l="1"/>
  <c r="D253" i="2"/>
  <c r="F253" i="2" s="1"/>
  <c r="I253" i="2" s="1"/>
  <c r="C254" i="2" l="1"/>
  <c r="G254" i="2" l="1"/>
  <c r="D254" i="2"/>
  <c r="F254" i="2" l="1"/>
  <c r="I254" i="2" s="1"/>
  <c r="C255" i="2" l="1"/>
  <c r="G255" i="2" l="1"/>
  <c r="D255" i="2"/>
  <c r="F255" i="2" s="1"/>
  <c r="I255" i="2" l="1"/>
  <c r="C256" i="2" l="1"/>
  <c r="G256" i="2" l="1"/>
  <c r="D256" i="2"/>
  <c r="F256" i="2" l="1"/>
  <c r="I256" i="2" s="1"/>
  <c r="C257" i="2" l="1"/>
  <c r="G257" i="2" l="1"/>
  <c r="D257" i="2"/>
  <c r="F257" i="2" s="1"/>
  <c r="I257" i="2" s="1"/>
  <c r="C258" i="2" l="1"/>
  <c r="G258" i="2" l="1"/>
  <c r="D258" i="2"/>
  <c r="F258" i="2" l="1"/>
  <c r="I258" i="2" s="1"/>
  <c r="C259" i="2" l="1"/>
  <c r="G259" i="2" l="1"/>
  <c r="D259" i="2"/>
  <c r="F259" i="2" s="1"/>
  <c r="I259" i="2" l="1"/>
  <c r="C260" i="2" l="1"/>
  <c r="G260" i="2" l="1"/>
  <c r="D260" i="2"/>
  <c r="F260" i="2" l="1"/>
  <c r="I260" i="2" s="1"/>
  <c r="C261" i="2" l="1"/>
  <c r="G261" i="2" l="1"/>
  <c r="D261" i="2"/>
  <c r="F261" i="2" s="1"/>
  <c r="I261" i="2" s="1"/>
  <c r="C262" i="2" l="1"/>
  <c r="G262" i="2" l="1"/>
  <c r="D262" i="2"/>
  <c r="F262" i="2" l="1"/>
  <c r="I262" i="2" s="1"/>
  <c r="C263" i="2" l="1"/>
  <c r="G263" i="2" l="1"/>
  <c r="D263" i="2"/>
  <c r="F263" i="2" s="1"/>
  <c r="I263" i="2" l="1"/>
  <c r="C264" i="2" l="1"/>
  <c r="G264" i="2" l="1"/>
  <c r="D264" i="2"/>
  <c r="F264" i="2" l="1"/>
  <c r="I264" i="2" s="1"/>
  <c r="C265" i="2" l="1"/>
  <c r="G265" i="2" l="1"/>
  <c r="D265" i="2"/>
  <c r="F265" i="2" s="1"/>
  <c r="I265" i="2" s="1"/>
  <c r="C266" i="2" l="1"/>
  <c r="G266" i="2" l="1"/>
  <c r="D266" i="2"/>
  <c r="F266" i="2" l="1"/>
  <c r="I266" i="2" s="1"/>
  <c r="C267" i="2" l="1"/>
  <c r="G267" i="2" l="1"/>
  <c r="D267" i="2"/>
  <c r="F267" i="2" s="1"/>
  <c r="I267" i="2" l="1"/>
  <c r="C268" i="2" l="1"/>
  <c r="G268" i="2" l="1"/>
  <c r="D268" i="2"/>
  <c r="F268" i="2" l="1"/>
  <c r="I268" i="2" s="1"/>
  <c r="C269" i="2" l="1"/>
  <c r="G269" i="2" l="1"/>
  <c r="D269" i="2"/>
  <c r="F269" i="2" s="1"/>
  <c r="I269" i="2" s="1"/>
  <c r="C270" i="2" l="1"/>
  <c r="G270" i="2" l="1"/>
  <c r="D270" i="2"/>
  <c r="F270" i="2" l="1"/>
  <c r="I270" i="2" s="1"/>
  <c r="C271" i="2" l="1"/>
  <c r="G271" i="2" l="1"/>
  <c r="D271" i="2"/>
  <c r="F271" i="2" s="1"/>
  <c r="I271" i="2" l="1"/>
  <c r="C272" i="2" l="1"/>
  <c r="G272" i="2" l="1"/>
  <c r="D272" i="2"/>
  <c r="F272" i="2" l="1"/>
  <c r="I272" i="2" s="1"/>
  <c r="C273" i="2" l="1"/>
  <c r="G273" i="2" l="1"/>
  <c r="D273" i="2"/>
  <c r="F273" i="2" s="1"/>
  <c r="I273" i="2" s="1"/>
  <c r="C274" i="2" l="1"/>
  <c r="G274" i="2" l="1"/>
  <c r="D274" i="2"/>
  <c r="F274" i="2" l="1"/>
  <c r="I274" i="2" s="1"/>
  <c r="C275" i="2" l="1"/>
  <c r="G275" i="2" l="1"/>
  <c r="D275" i="2"/>
  <c r="F275" i="2" s="1"/>
  <c r="I275" i="2" l="1"/>
  <c r="C276" i="2" l="1"/>
  <c r="G276" i="2" l="1"/>
  <c r="D276" i="2"/>
  <c r="F276" i="2" l="1"/>
  <c r="I276" i="2" s="1"/>
  <c r="C277" i="2" l="1"/>
  <c r="G277" i="2" l="1"/>
  <c r="D277" i="2"/>
  <c r="F277" i="2" s="1"/>
  <c r="I277" i="2" s="1"/>
  <c r="C278" i="2" l="1"/>
  <c r="G278" i="2" l="1"/>
  <c r="D278" i="2"/>
  <c r="F278" i="2" l="1"/>
  <c r="I278" i="2" s="1"/>
  <c r="C279" i="2" l="1"/>
  <c r="G279" i="2" l="1"/>
  <c r="D279" i="2"/>
  <c r="F279" i="2" s="1"/>
  <c r="I279" i="2" l="1"/>
  <c r="C280" i="2" l="1"/>
  <c r="G280" i="2" l="1"/>
  <c r="D280" i="2"/>
  <c r="F280" i="2" l="1"/>
  <c r="I280" i="2" s="1"/>
  <c r="C281" i="2" l="1"/>
  <c r="G281" i="2" l="1"/>
  <c r="D281" i="2"/>
  <c r="F281" i="2" s="1"/>
  <c r="I281" i="2" s="1"/>
  <c r="C282" i="2" l="1"/>
  <c r="G282" i="2" l="1"/>
  <c r="D282" i="2"/>
  <c r="F282" i="2" l="1"/>
  <c r="I282" i="2" s="1"/>
  <c r="C283" i="2" l="1"/>
  <c r="G283" i="2" l="1"/>
  <c r="D283" i="2"/>
  <c r="F283" i="2" s="1"/>
  <c r="I283" i="2" l="1"/>
  <c r="C284" i="2" l="1"/>
  <c r="G284" i="2" l="1"/>
  <c r="D284" i="2"/>
  <c r="F284" i="2" l="1"/>
  <c r="I284" i="2" s="1"/>
  <c r="C285" i="2" l="1"/>
  <c r="G285" i="2" l="1"/>
  <c r="D285" i="2"/>
  <c r="F285" i="2" s="1"/>
  <c r="I285" i="2" s="1"/>
  <c r="C286" i="2" l="1"/>
  <c r="G286" i="2" l="1"/>
  <c r="D286" i="2"/>
  <c r="F286" i="2" l="1"/>
  <c r="I286" i="2" s="1"/>
  <c r="C287" i="2" l="1"/>
  <c r="G287" i="2" l="1"/>
  <c r="D287" i="2"/>
  <c r="F287" i="2" s="1"/>
  <c r="I287" i="2" l="1"/>
  <c r="C288" i="2" l="1"/>
  <c r="G288" i="2" l="1"/>
  <c r="D288" i="2"/>
  <c r="F288" i="2" l="1"/>
  <c r="I288" i="2" s="1"/>
  <c r="C289" i="2" l="1"/>
  <c r="G289" i="2" l="1"/>
  <c r="D289" i="2"/>
  <c r="F289" i="2" s="1"/>
  <c r="I289" i="2" s="1"/>
  <c r="C290" i="2" l="1"/>
  <c r="G290" i="2" l="1"/>
  <c r="D290" i="2"/>
  <c r="F290" i="2" l="1"/>
  <c r="I290" i="2" s="1"/>
  <c r="C291" i="2" l="1"/>
  <c r="G291" i="2" l="1"/>
  <c r="D291" i="2"/>
  <c r="F291" i="2" s="1"/>
  <c r="I291" i="2" l="1"/>
  <c r="C292" i="2" l="1"/>
  <c r="G292" i="2" l="1"/>
  <c r="D292" i="2"/>
  <c r="F292" i="2" l="1"/>
  <c r="I292" i="2" s="1"/>
  <c r="C293" i="2" l="1"/>
  <c r="G293" i="2" l="1"/>
  <c r="D293" i="2"/>
  <c r="F293" i="2" s="1"/>
  <c r="I293" i="2" s="1"/>
  <c r="C294" i="2" l="1"/>
  <c r="G294" i="2" l="1"/>
  <c r="D294" i="2"/>
  <c r="F294" i="2" l="1"/>
  <c r="I294" i="2" s="1"/>
  <c r="C295" i="2" l="1"/>
  <c r="G295" i="2" l="1"/>
  <c r="D295" i="2"/>
  <c r="F295" i="2" s="1"/>
  <c r="I295" i="2" l="1"/>
  <c r="C296" i="2" l="1"/>
  <c r="G296" i="2" l="1"/>
  <c r="D296" i="2"/>
  <c r="F296" i="2" l="1"/>
  <c r="I296" i="2" s="1"/>
  <c r="C297" i="2" l="1"/>
  <c r="G297" i="2" l="1"/>
  <c r="D297" i="2"/>
  <c r="F297" i="2" s="1"/>
  <c r="I297" i="2" s="1"/>
  <c r="C298" i="2" l="1"/>
  <c r="G298" i="2" l="1"/>
  <c r="D298" i="2"/>
  <c r="F298" i="2" l="1"/>
  <c r="I298" i="2" s="1"/>
  <c r="C299" i="2" l="1"/>
  <c r="G299" i="2" l="1"/>
  <c r="D299" i="2"/>
  <c r="F299" i="2" s="1"/>
  <c r="I299" i="2" l="1"/>
  <c r="C300" i="2" l="1"/>
  <c r="G300" i="2" l="1"/>
  <c r="D300" i="2"/>
  <c r="F300" i="2" l="1"/>
  <c r="I300" i="2" s="1"/>
  <c r="C301" i="2" l="1"/>
  <c r="G301" i="2" l="1"/>
  <c r="D301" i="2"/>
  <c r="F301" i="2" s="1"/>
  <c r="I301" i="2" s="1"/>
  <c r="C302" i="2" l="1"/>
  <c r="G302" i="2" l="1"/>
  <c r="D302" i="2"/>
  <c r="F302" i="2" l="1"/>
  <c r="I302" i="2" s="1"/>
  <c r="C303" i="2" l="1"/>
  <c r="G303" i="2" l="1"/>
  <c r="D303" i="2"/>
  <c r="F303" i="2" s="1"/>
  <c r="I303" i="2" l="1"/>
  <c r="C304" i="2" l="1"/>
  <c r="G304" i="2" l="1"/>
  <c r="D304" i="2"/>
  <c r="F304" i="2" l="1"/>
  <c r="I304" i="2" s="1"/>
  <c r="C305" i="2" l="1"/>
  <c r="G305" i="2" l="1"/>
  <c r="D305" i="2"/>
  <c r="F305" i="2" s="1"/>
  <c r="I305" i="2" s="1"/>
  <c r="C306" i="2" l="1"/>
  <c r="G306" i="2" l="1"/>
  <c r="D306" i="2"/>
  <c r="F306" i="2" l="1"/>
  <c r="I306" i="2" s="1"/>
  <c r="C307" i="2" l="1"/>
  <c r="G307" i="2" l="1"/>
  <c r="D307" i="2"/>
  <c r="F307" i="2" s="1"/>
  <c r="I307" i="2" l="1"/>
  <c r="C308" i="2" l="1"/>
  <c r="G308" i="2" l="1"/>
  <c r="D308" i="2"/>
  <c r="F308" i="2" l="1"/>
  <c r="I308" i="2" s="1"/>
  <c r="C309" i="2" l="1"/>
  <c r="G309" i="2" l="1"/>
  <c r="D309" i="2"/>
  <c r="F309" i="2" s="1"/>
  <c r="I309" i="2" s="1"/>
  <c r="C310" i="2" l="1"/>
  <c r="G310" i="2" l="1"/>
  <c r="D310" i="2"/>
  <c r="F310" i="2" l="1"/>
  <c r="I310" i="2" s="1"/>
  <c r="C311" i="2" l="1"/>
  <c r="G311" i="2" l="1"/>
  <c r="D311" i="2"/>
  <c r="F311" i="2" s="1"/>
  <c r="I311" i="2" l="1"/>
  <c r="C312" i="2" l="1"/>
  <c r="G312" i="2" l="1"/>
  <c r="D312" i="2"/>
  <c r="F312" i="2" l="1"/>
  <c r="I312" i="2" s="1"/>
  <c r="C313" i="2" l="1"/>
  <c r="G313" i="2" l="1"/>
  <c r="D313" i="2"/>
  <c r="F313" i="2" s="1"/>
  <c r="I313" i="2" s="1"/>
  <c r="C314" i="2" l="1"/>
  <c r="G314" i="2" l="1"/>
  <c r="D314" i="2"/>
  <c r="F314" i="2" l="1"/>
  <c r="I314" i="2" s="1"/>
  <c r="C315" i="2" l="1"/>
  <c r="G315" i="2" l="1"/>
  <c r="D315" i="2"/>
  <c r="F315" i="2" s="1"/>
  <c r="I315" i="2" l="1"/>
  <c r="C316" i="2" l="1"/>
  <c r="G316" i="2" l="1"/>
  <c r="D316" i="2"/>
  <c r="F316" i="2" l="1"/>
  <c r="I316" i="2" s="1"/>
  <c r="C317" i="2" l="1"/>
  <c r="G317" i="2" l="1"/>
  <c r="D317" i="2"/>
  <c r="F317" i="2" s="1"/>
  <c r="I317" i="2" s="1"/>
  <c r="C318" i="2" l="1"/>
  <c r="G318" i="2" l="1"/>
  <c r="D318" i="2"/>
  <c r="F318" i="2" l="1"/>
  <c r="I318" i="2" s="1"/>
  <c r="C319" i="2" l="1"/>
  <c r="G319" i="2" l="1"/>
  <c r="D319" i="2"/>
  <c r="F319" i="2" s="1"/>
  <c r="I319" i="2" l="1"/>
  <c r="C320" i="2" l="1"/>
  <c r="G320" i="2" l="1"/>
  <c r="D320" i="2"/>
  <c r="F320" i="2" l="1"/>
  <c r="I320" i="2" s="1"/>
  <c r="C321" i="2" l="1"/>
  <c r="G321" i="2" l="1"/>
  <c r="D321" i="2"/>
  <c r="F321" i="2" s="1"/>
  <c r="I321" i="2" s="1"/>
  <c r="C322" i="2" l="1"/>
  <c r="G322" i="2" l="1"/>
  <c r="D322" i="2"/>
  <c r="F322" i="2" l="1"/>
  <c r="I322" i="2" s="1"/>
  <c r="C323" i="2" l="1"/>
  <c r="G323" i="2" l="1"/>
  <c r="D323" i="2"/>
  <c r="F323" i="2" s="1"/>
  <c r="I323" i="2" l="1"/>
  <c r="C324" i="2" l="1"/>
  <c r="G324" i="2" l="1"/>
  <c r="D324" i="2"/>
  <c r="F324" i="2" l="1"/>
  <c r="I324" i="2" s="1"/>
  <c r="C325" i="2" l="1"/>
  <c r="G325" i="2" l="1"/>
  <c r="D325" i="2"/>
  <c r="F325" i="2" s="1"/>
  <c r="I325" i="2" s="1"/>
  <c r="C326" i="2" l="1"/>
  <c r="G326" i="2" l="1"/>
  <c r="D326" i="2"/>
  <c r="F326" i="2" l="1"/>
  <c r="I326" i="2" s="1"/>
  <c r="C327" i="2" l="1"/>
  <c r="G327" i="2" l="1"/>
  <c r="D327" i="2"/>
  <c r="F327" i="2" s="1"/>
  <c r="I327" i="2" l="1"/>
  <c r="C328" i="2" l="1"/>
  <c r="G328" i="2" l="1"/>
  <c r="D328" i="2"/>
  <c r="F328" i="2" l="1"/>
  <c r="I328" i="2" s="1"/>
  <c r="C329" i="2" l="1"/>
  <c r="G329" i="2" l="1"/>
  <c r="D329" i="2"/>
  <c r="F329" i="2" s="1"/>
  <c r="I329" i="2" s="1"/>
  <c r="C330" i="2" l="1"/>
  <c r="G330" i="2" l="1"/>
  <c r="D330" i="2"/>
  <c r="F330" i="2" l="1"/>
  <c r="I330" i="2" s="1"/>
  <c r="C331" i="2" l="1"/>
  <c r="G331" i="2" l="1"/>
  <c r="D331" i="2"/>
  <c r="F331" i="2" s="1"/>
  <c r="I331" i="2" l="1"/>
  <c r="C332" i="2" l="1"/>
  <c r="G332" i="2" l="1"/>
  <c r="D332" i="2"/>
  <c r="F332" i="2" l="1"/>
  <c r="I332" i="2" s="1"/>
  <c r="C333" i="2" l="1"/>
  <c r="G333" i="2" l="1"/>
  <c r="D333" i="2"/>
  <c r="F333" i="2" s="1"/>
  <c r="I333" i="2" s="1"/>
  <c r="C334" i="2" l="1"/>
  <c r="G334" i="2" l="1"/>
  <c r="D334" i="2"/>
  <c r="F334" i="2" l="1"/>
  <c r="I334" i="2" s="1"/>
  <c r="C335" i="2" l="1"/>
  <c r="G335" i="2" l="1"/>
  <c r="D335" i="2"/>
  <c r="F335" i="2" s="1"/>
  <c r="I335" i="2" l="1"/>
  <c r="C336" i="2" s="1"/>
  <c r="G336" i="2" l="1"/>
  <c r="D336" i="2"/>
  <c r="F336" i="2" s="1"/>
  <c r="I336" i="2" l="1"/>
  <c r="C337" i="2" l="1"/>
  <c r="G337" i="2" l="1"/>
  <c r="D337" i="2"/>
  <c r="F337" i="2" l="1"/>
  <c r="I337" i="2" s="1"/>
  <c r="C338" i="2" s="1"/>
  <c r="G338" i="2" l="1"/>
  <c r="D338" i="2"/>
  <c r="F338" i="2" s="1"/>
  <c r="I338" i="2" l="1"/>
  <c r="C339" i="2" l="1"/>
  <c r="G339" i="2" l="1"/>
  <c r="D339" i="2"/>
  <c r="F339" i="2" l="1"/>
  <c r="I339" i="2" s="1"/>
  <c r="C340" i="2" l="1"/>
  <c r="G340" i="2" l="1"/>
  <c r="D340" i="2"/>
  <c r="F340" i="2" s="1"/>
  <c r="I340" i="2" l="1"/>
  <c r="C341" i="2" l="1"/>
  <c r="G341" i="2" l="1"/>
  <c r="D341" i="2"/>
  <c r="F341" i="2" l="1"/>
  <c r="I341" i="2" s="1"/>
  <c r="C342" i="2" s="1"/>
  <c r="G342" i="2" l="1"/>
  <c r="D342" i="2"/>
  <c r="F342" i="2" s="1"/>
  <c r="I342" i="2" l="1"/>
  <c r="C343" i="2" l="1"/>
  <c r="G343" i="2" l="1"/>
  <c r="D343" i="2"/>
  <c r="F343" i="2" l="1"/>
  <c r="I343" i="2" s="1"/>
  <c r="C344" i="2" l="1"/>
  <c r="G344" i="2" l="1"/>
  <c r="D344" i="2"/>
  <c r="F344" i="2" s="1"/>
  <c r="I344" i="2" l="1"/>
  <c r="C345" i="2" l="1"/>
  <c r="G345" i="2" l="1"/>
  <c r="D345" i="2"/>
  <c r="F345" i="2" l="1"/>
  <c r="I345" i="2" s="1"/>
  <c r="C346" i="2" s="1"/>
  <c r="G346" i="2" l="1"/>
  <c r="D346" i="2"/>
  <c r="F346" i="2" s="1"/>
  <c r="I346" i="2" l="1"/>
  <c r="C347" i="2" l="1"/>
  <c r="G347" i="2" l="1"/>
  <c r="D347" i="2"/>
  <c r="F347" i="2" l="1"/>
  <c r="I347" i="2" s="1"/>
  <c r="C348" i="2" l="1"/>
  <c r="G348" i="2" l="1"/>
  <c r="D348" i="2"/>
  <c r="F348" i="2" s="1"/>
  <c r="I348" i="2" l="1"/>
  <c r="C349" i="2" l="1"/>
  <c r="G349" i="2" l="1"/>
  <c r="D349" i="2"/>
  <c r="F349" i="2" l="1"/>
  <c r="I349" i="2" s="1"/>
  <c r="C350" i="2" s="1"/>
  <c r="G350" i="2" l="1"/>
  <c r="D350" i="2"/>
  <c r="F350" i="2" s="1"/>
  <c r="I350" i="2" l="1"/>
  <c r="C351" i="2" l="1"/>
  <c r="G351" i="2" l="1"/>
  <c r="D351" i="2"/>
  <c r="F351" i="2" s="1"/>
  <c r="I351" i="2" l="1"/>
  <c r="C352" i="2"/>
  <c r="G352" i="2" l="1"/>
  <c r="D352" i="2"/>
  <c r="F352" i="2" s="1"/>
  <c r="I352" i="2" l="1"/>
  <c r="C353" i="2" l="1"/>
  <c r="G353" i="2" l="1"/>
  <c r="D353" i="2"/>
  <c r="F353" i="2" s="1"/>
  <c r="I353" i="2" s="1"/>
  <c r="C354" i="2" l="1"/>
  <c r="G354" i="2" l="1"/>
  <c r="D354" i="2"/>
  <c r="F354" i="2" s="1"/>
  <c r="I354" i="2" l="1"/>
  <c r="C355" i="2" l="1"/>
  <c r="G355" i="2" l="1"/>
  <c r="D355" i="2"/>
  <c r="F355" i="2" l="1"/>
  <c r="I355" i="2" s="1"/>
  <c r="C356" i="2" l="1"/>
  <c r="G356" i="2" l="1"/>
  <c r="D356" i="2"/>
  <c r="F356" i="2" s="1"/>
  <c r="I356" i="2" l="1"/>
  <c r="C357" i="2" l="1"/>
  <c r="G357" i="2" l="1"/>
  <c r="D357" i="2"/>
  <c r="F357" i="2" l="1"/>
  <c r="I357" i="2" s="1"/>
  <c r="C358" i="2" s="1"/>
  <c r="G358" i="2" l="1"/>
  <c r="D358" i="2"/>
  <c r="F358" i="2" s="1"/>
  <c r="I358" i="2" l="1"/>
  <c r="C359" i="2" l="1"/>
  <c r="G359" i="2" l="1"/>
  <c r="D359" i="2"/>
  <c r="F359" i="2" l="1"/>
  <c r="I359" i="2" s="1"/>
  <c r="C360" i="2" l="1"/>
  <c r="G360" i="2" l="1"/>
  <c r="D360" i="2"/>
  <c r="F360" i="2" s="1"/>
  <c r="I360" i="2" l="1"/>
  <c r="C361" i="2" l="1"/>
  <c r="G361" i="2" l="1"/>
  <c r="D361" i="2"/>
  <c r="F361" i="2" l="1"/>
  <c r="I361" i="2" s="1"/>
  <c r="C362" i="2" s="1"/>
  <c r="G362" i="2" l="1"/>
  <c r="D362" i="2"/>
  <c r="F362" i="2" s="1"/>
  <c r="I362" i="2" l="1"/>
  <c r="C363" i="2" l="1"/>
  <c r="J8" i="2" l="1"/>
  <c r="J9" i="2"/>
  <c r="E9" i="2" s="1"/>
  <c r="H9" i="2" s="1"/>
  <c r="J6" i="2"/>
  <c r="E6" i="2" s="1"/>
  <c r="H6" i="2" s="1"/>
  <c r="J7" i="2"/>
  <c r="E7" i="2" s="1"/>
  <c r="H7" i="2" s="1"/>
  <c r="J362" i="2"/>
  <c r="G363" i="2"/>
  <c r="D363" i="2"/>
  <c r="J4" i="2"/>
  <c r="J5" i="2"/>
  <c r="E5" i="2" s="1"/>
  <c r="E8" i="2"/>
  <c r="H8"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9" i="2"/>
  <c r="E19" i="2" s="1"/>
  <c r="H19" i="2" s="1"/>
  <c r="J18" i="2"/>
  <c r="E18" i="2" s="1"/>
  <c r="H18" i="2" s="1"/>
  <c r="J20" i="2"/>
  <c r="E20" i="2" s="1"/>
  <c r="H20" i="2" s="1"/>
  <c r="J21" i="2"/>
  <c r="E21" i="2" s="1"/>
  <c r="H21" i="2" s="1"/>
  <c r="J22" i="2"/>
  <c r="E22" i="2" s="1"/>
  <c r="H22" i="2" s="1"/>
  <c r="J23" i="2"/>
  <c r="E23" i="2" s="1"/>
  <c r="H23" i="2" s="1"/>
  <c r="J24" i="2"/>
  <c r="E24" i="2" s="1"/>
  <c r="H24" i="2" s="1"/>
  <c r="J26" i="2"/>
  <c r="E26" i="2" s="1"/>
  <c r="H26" i="2" s="1"/>
  <c r="J25" i="2"/>
  <c r="E25" i="2" s="1"/>
  <c r="H25"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1" i="2"/>
  <c r="E41" i="2" s="1"/>
  <c r="H41" i="2" s="1"/>
  <c r="J40" i="2"/>
  <c r="E40" i="2" s="1"/>
  <c r="H40" i="2" s="1"/>
  <c r="J42" i="2"/>
  <c r="E42" i="2" s="1"/>
  <c r="H42" i="2" s="1"/>
  <c r="J44" i="2"/>
  <c r="E44" i="2" s="1"/>
  <c r="H44" i="2" s="1"/>
  <c r="J43" i="2"/>
  <c r="E43" i="2" s="1"/>
  <c r="H43" i="2" s="1"/>
  <c r="J45" i="2"/>
  <c r="E45" i="2" s="1"/>
  <c r="H45" i="2" s="1"/>
  <c r="J47" i="2"/>
  <c r="E47" i="2" s="1"/>
  <c r="H47" i="2" s="1"/>
  <c r="J46" i="2"/>
  <c r="E46" i="2" s="1"/>
  <c r="H46"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8" i="2"/>
  <c r="E68" i="2" s="1"/>
  <c r="H68" i="2" s="1"/>
  <c r="J67" i="2"/>
  <c r="E67" i="2" s="1"/>
  <c r="H67" i="2" s="1"/>
  <c r="J69" i="2"/>
  <c r="E69" i="2" s="1"/>
  <c r="H69" i="2" s="1"/>
  <c r="J70" i="2"/>
  <c r="E70" i="2" s="1"/>
  <c r="H70" i="2" s="1"/>
  <c r="J71" i="2"/>
  <c r="E71" i="2" s="1"/>
  <c r="H71" i="2" s="1"/>
  <c r="J72" i="2"/>
  <c r="E72" i="2" s="1"/>
  <c r="H72" i="2" s="1"/>
  <c r="J73" i="2"/>
  <c r="E73" i="2" s="1"/>
  <c r="H73" i="2" s="1"/>
  <c r="J75" i="2"/>
  <c r="E75" i="2" s="1"/>
  <c r="H75" i="2" s="1"/>
  <c r="J74" i="2"/>
  <c r="E74" i="2" s="1"/>
  <c r="H74" i="2" s="1"/>
  <c r="J76" i="2"/>
  <c r="E76" i="2" s="1"/>
  <c r="H76" i="2" s="1"/>
  <c r="J77" i="2"/>
  <c r="E77" i="2" s="1"/>
  <c r="H77" i="2" s="1"/>
  <c r="J79" i="2"/>
  <c r="E79" i="2" s="1"/>
  <c r="H79" i="2" s="1"/>
  <c r="J78" i="2"/>
  <c r="E78" i="2" s="1"/>
  <c r="H78" i="2" s="1"/>
  <c r="J81" i="2"/>
  <c r="E81" i="2" s="1"/>
  <c r="H81" i="2" s="1"/>
  <c r="J80" i="2"/>
  <c r="E80" i="2" s="1"/>
  <c r="H80" i="2" s="1"/>
  <c r="J82" i="2"/>
  <c r="E82" i="2" s="1"/>
  <c r="H82" i="2" s="1"/>
  <c r="J83" i="2"/>
  <c r="E83" i="2" s="1"/>
  <c r="H83" i="2" s="1"/>
  <c r="J85" i="2"/>
  <c r="E85" i="2" s="1"/>
  <c r="H85" i="2" s="1"/>
  <c r="J84" i="2"/>
  <c r="E84" i="2" s="1"/>
  <c r="H84" i="2" s="1"/>
  <c r="J86" i="2"/>
  <c r="E86" i="2" s="1"/>
  <c r="H86" i="2" s="1"/>
  <c r="J87" i="2"/>
  <c r="E87" i="2" s="1"/>
  <c r="H87" i="2" s="1"/>
  <c r="J89" i="2"/>
  <c r="E89" i="2" s="1"/>
  <c r="H89" i="2" s="1"/>
  <c r="J88" i="2"/>
  <c r="E88" i="2" s="1"/>
  <c r="H88"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7" i="2"/>
  <c r="E117" i="2" s="1"/>
  <c r="H117" i="2" s="1"/>
  <c r="J116" i="2"/>
  <c r="E116" i="2" s="1"/>
  <c r="H116"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7" i="2"/>
  <c r="E127" i="2" s="1"/>
  <c r="H127" i="2" s="1"/>
  <c r="J126" i="2"/>
  <c r="E126" i="2" s="1"/>
  <c r="H126" i="2" s="1"/>
  <c r="J128" i="2"/>
  <c r="E128" i="2" s="1"/>
  <c r="H128" i="2" s="1"/>
  <c r="J129" i="2"/>
  <c r="E129" i="2" s="1"/>
  <c r="H129" i="2" s="1"/>
  <c r="J131" i="2"/>
  <c r="E131" i="2" s="1"/>
  <c r="H131" i="2" s="1"/>
  <c r="J130" i="2"/>
  <c r="E130" i="2" s="1"/>
  <c r="H130" i="2" s="1"/>
  <c r="J132" i="2"/>
  <c r="E132" i="2" s="1"/>
  <c r="H132" i="2" s="1"/>
  <c r="J133" i="2"/>
  <c r="E133" i="2" s="1"/>
  <c r="H133" i="2" s="1"/>
  <c r="J135" i="2"/>
  <c r="E135" i="2" s="1"/>
  <c r="H135" i="2" s="1"/>
  <c r="J134" i="2"/>
  <c r="E134" i="2" s="1"/>
  <c r="H134" i="2" s="1"/>
  <c r="J136" i="2"/>
  <c r="E136" i="2" s="1"/>
  <c r="H136" i="2" s="1"/>
  <c r="J137" i="2"/>
  <c r="E137" i="2" s="1"/>
  <c r="H137" i="2" s="1"/>
  <c r="J139" i="2"/>
  <c r="E139" i="2" s="1"/>
  <c r="H139" i="2" s="1"/>
  <c r="J138" i="2"/>
  <c r="E138" i="2" s="1"/>
  <c r="H138" i="2" s="1"/>
  <c r="J140" i="2"/>
  <c r="E140" i="2" s="1"/>
  <c r="H140" i="2" s="1"/>
  <c r="J141" i="2"/>
  <c r="E141" i="2" s="1"/>
  <c r="H141" i="2" s="1"/>
  <c r="J143" i="2"/>
  <c r="E143" i="2" s="1"/>
  <c r="H143" i="2" s="1"/>
  <c r="J142" i="2"/>
  <c r="E142" i="2" s="1"/>
  <c r="H142" i="2" s="1"/>
  <c r="J144" i="2"/>
  <c r="E144" i="2" s="1"/>
  <c r="H144" i="2" s="1"/>
  <c r="J145" i="2"/>
  <c r="E145" i="2" s="1"/>
  <c r="H145" i="2" s="1"/>
  <c r="J147" i="2"/>
  <c r="E147" i="2" s="1"/>
  <c r="H147" i="2" s="1"/>
  <c r="J146" i="2"/>
  <c r="E146" i="2" s="1"/>
  <c r="H146" i="2" s="1"/>
  <c r="J148" i="2"/>
  <c r="E148" i="2" s="1"/>
  <c r="H148" i="2" s="1"/>
  <c r="J149" i="2"/>
  <c r="E149" i="2" s="1"/>
  <c r="H149" i="2" s="1"/>
  <c r="J151" i="2"/>
  <c r="E151" i="2" s="1"/>
  <c r="H151" i="2" s="1"/>
  <c r="J150" i="2"/>
  <c r="E150" i="2" s="1"/>
  <c r="H150" i="2" s="1"/>
  <c r="J152" i="2"/>
  <c r="E152" i="2" s="1"/>
  <c r="H152" i="2" s="1"/>
  <c r="J153" i="2"/>
  <c r="E153" i="2" s="1"/>
  <c r="H153" i="2" s="1"/>
  <c r="J155" i="2"/>
  <c r="E155" i="2" s="1"/>
  <c r="H155" i="2" s="1"/>
  <c r="J154" i="2"/>
  <c r="E154" i="2" s="1"/>
  <c r="H154" i="2" s="1"/>
  <c r="J156" i="2"/>
  <c r="E156" i="2" s="1"/>
  <c r="H156" i="2" s="1"/>
  <c r="J157" i="2"/>
  <c r="E157" i="2" s="1"/>
  <c r="H157" i="2" s="1"/>
  <c r="J159" i="2"/>
  <c r="E159" i="2" s="1"/>
  <c r="H159" i="2" s="1"/>
  <c r="J158" i="2"/>
  <c r="E158" i="2" s="1"/>
  <c r="H158" i="2" s="1"/>
  <c r="J160" i="2"/>
  <c r="E160" i="2" s="1"/>
  <c r="H160" i="2" s="1"/>
  <c r="J161" i="2"/>
  <c r="E161" i="2" s="1"/>
  <c r="H161" i="2" s="1"/>
  <c r="J163" i="2"/>
  <c r="E163" i="2" s="1"/>
  <c r="H163" i="2" s="1"/>
  <c r="J162" i="2"/>
  <c r="E162" i="2" s="1"/>
  <c r="H162" i="2" s="1"/>
  <c r="J164" i="2"/>
  <c r="E164" i="2" s="1"/>
  <c r="H164" i="2" s="1"/>
  <c r="J165" i="2"/>
  <c r="E165" i="2" s="1"/>
  <c r="H165" i="2" s="1"/>
  <c r="J167" i="2"/>
  <c r="E167" i="2" s="1"/>
  <c r="H167" i="2" s="1"/>
  <c r="J166" i="2"/>
  <c r="E166" i="2" s="1"/>
  <c r="H166" i="2" s="1"/>
  <c r="J168" i="2"/>
  <c r="E168" i="2" s="1"/>
  <c r="H168" i="2" s="1"/>
  <c r="J169" i="2"/>
  <c r="E169" i="2" s="1"/>
  <c r="H169" i="2" s="1"/>
  <c r="J171" i="2"/>
  <c r="E171" i="2" s="1"/>
  <c r="H171" i="2" s="1"/>
  <c r="J170" i="2"/>
  <c r="E170" i="2" s="1"/>
  <c r="H170" i="2" s="1"/>
  <c r="J172" i="2"/>
  <c r="E172" i="2" s="1"/>
  <c r="H172" i="2" s="1"/>
  <c r="J173" i="2"/>
  <c r="E173" i="2" s="1"/>
  <c r="H173" i="2" s="1"/>
  <c r="J175" i="2"/>
  <c r="E175" i="2" s="1"/>
  <c r="H175" i="2" s="1"/>
  <c r="J174" i="2"/>
  <c r="E174" i="2" s="1"/>
  <c r="H174" i="2" s="1"/>
  <c r="J176" i="2"/>
  <c r="E176" i="2" s="1"/>
  <c r="H176" i="2" s="1"/>
  <c r="J177" i="2"/>
  <c r="E177" i="2" s="1"/>
  <c r="H177" i="2" s="1"/>
  <c r="J179" i="2"/>
  <c r="E179" i="2" s="1"/>
  <c r="H179" i="2" s="1"/>
  <c r="J178" i="2"/>
  <c r="E178" i="2" s="1"/>
  <c r="H178" i="2" s="1"/>
  <c r="J180" i="2"/>
  <c r="E180" i="2" s="1"/>
  <c r="H180" i="2" s="1"/>
  <c r="J181" i="2"/>
  <c r="E181" i="2" s="1"/>
  <c r="H181" i="2" s="1"/>
  <c r="J183" i="2"/>
  <c r="E183" i="2" s="1"/>
  <c r="H183" i="2" s="1"/>
  <c r="J182" i="2"/>
  <c r="E182" i="2" s="1"/>
  <c r="H182" i="2" s="1"/>
  <c r="J184" i="2"/>
  <c r="E184" i="2" s="1"/>
  <c r="H184" i="2" s="1"/>
  <c r="J185" i="2"/>
  <c r="E185" i="2" s="1"/>
  <c r="H185" i="2" s="1"/>
  <c r="J187" i="2"/>
  <c r="E187" i="2" s="1"/>
  <c r="H187" i="2" s="1"/>
  <c r="J186" i="2"/>
  <c r="E186" i="2" s="1"/>
  <c r="H186" i="2" s="1"/>
  <c r="J188" i="2"/>
  <c r="E188" i="2" s="1"/>
  <c r="H188" i="2" s="1"/>
  <c r="J189" i="2"/>
  <c r="E189" i="2" s="1"/>
  <c r="H189" i="2" s="1"/>
  <c r="J191" i="2"/>
  <c r="E191" i="2" s="1"/>
  <c r="H191" i="2" s="1"/>
  <c r="J190" i="2"/>
  <c r="E190" i="2" s="1"/>
  <c r="H190" i="2" s="1"/>
  <c r="J192" i="2"/>
  <c r="E192" i="2" s="1"/>
  <c r="H192" i="2" s="1"/>
  <c r="J194" i="2"/>
  <c r="E194" i="2" s="1"/>
  <c r="H194" i="2" s="1"/>
  <c r="J193" i="2"/>
  <c r="E193" i="2" s="1"/>
  <c r="H193" i="2" s="1"/>
  <c r="J195" i="2"/>
  <c r="E195" i="2" s="1"/>
  <c r="H195" i="2" s="1"/>
  <c r="J196" i="2"/>
  <c r="E196" i="2" s="1"/>
  <c r="H196" i="2" s="1"/>
  <c r="J198" i="2"/>
  <c r="E198" i="2" s="1"/>
  <c r="H198" i="2" s="1"/>
  <c r="J197" i="2"/>
  <c r="E197" i="2" s="1"/>
  <c r="H197" i="2" s="1"/>
  <c r="J199" i="2"/>
  <c r="E199" i="2" s="1"/>
  <c r="H199" i="2" s="1"/>
  <c r="J200" i="2"/>
  <c r="E200" i="2" s="1"/>
  <c r="H200" i="2" s="1"/>
  <c r="J202" i="2"/>
  <c r="E202" i="2" s="1"/>
  <c r="H202" i="2" s="1"/>
  <c r="J201" i="2"/>
  <c r="E201" i="2" s="1"/>
  <c r="H201" i="2" s="1"/>
  <c r="J203" i="2"/>
  <c r="E203" i="2" s="1"/>
  <c r="H203" i="2" s="1"/>
  <c r="J204" i="2"/>
  <c r="E204" i="2" s="1"/>
  <c r="H204" i="2" s="1"/>
  <c r="J206" i="2"/>
  <c r="E206" i="2" s="1"/>
  <c r="H206" i="2" s="1"/>
  <c r="J205" i="2"/>
  <c r="E205" i="2" s="1"/>
  <c r="H205" i="2" s="1"/>
  <c r="J207" i="2"/>
  <c r="E207" i="2" s="1"/>
  <c r="H207" i="2" s="1"/>
  <c r="J208" i="2"/>
  <c r="E208" i="2" s="1"/>
  <c r="H208" i="2" s="1"/>
  <c r="J210" i="2"/>
  <c r="E210" i="2" s="1"/>
  <c r="H210" i="2" s="1"/>
  <c r="J209" i="2"/>
  <c r="E209" i="2" s="1"/>
  <c r="H209" i="2" s="1"/>
  <c r="J211" i="2"/>
  <c r="E211" i="2" s="1"/>
  <c r="H211" i="2" s="1"/>
  <c r="J212" i="2"/>
  <c r="E212" i="2" s="1"/>
  <c r="H212" i="2" s="1"/>
  <c r="J214" i="2"/>
  <c r="E214" i="2" s="1"/>
  <c r="H214" i="2" s="1"/>
  <c r="J213" i="2"/>
  <c r="E213" i="2" s="1"/>
  <c r="H213" i="2" s="1"/>
  <c r="J215" i="2"/>
  <c r="E215" i="2" s="1"/>
  <c r="H215" i="2" s="1"/>
  <c r="J216" i="2"/>
  <c r="E216" i="2" s="1"/>
  <c r="H216" i="2" s="1"/>
  <c r="J218" i="2"/>
  <c r="E218" i="2" s="1"/>
  <c r="H218" i="2" s="1"/>
  <c r="J217" i="2"/>
  <c r="E217" i="2" s="1"/>
  <c r="H217" i="2" s="1"/>
  <c r="J219" i="2"/>
  <c r="E219" i="2" s="1"/>
  <c r="H219" i="2" s="1"/>
  <c r="J220" i="2"/>
  <c r="E220" i="2" s="1"/>
  <c r="H220" i="2" s="1"/>
  <c r="J222" i="2"/>
  <c r="E222" i="2" s="1"/>
  <c r="H222" i="2" s="1"/>
  <c r="J221" i="2"/>
  <c r="E221" i="2" s="1"/>
  <c r="H221" i="2" s="1"/>
  <c r="J223" i="2"/>
  <c r="E223" i="2" s="1"/>
  <c r="H223" i="2" s="1"/>
  <c r="J224" i="2"/>
  <c r="E224" i="2" s="1"/>
  <c r="H224" i="2" s="1"/>
  <c r="J225" i="2"/>
  <c r="E225" i="2" s="1"/>
  <c r="H225" i="2" s="1"/>
  <c r="J226" i="2"/>
  <c r="E226" i="2" s="1"/>
  <c r="H226" i="2" s="1"/>
  <c r="J228" i="2"/>
  <c r="E228" i="2" s="1"/>
  <c r="H228" i="2" s="1"/>
  <c r="J227" i="2"/>
  <c r="E227" i="2" s="1"/>
  <c r="H227" i="2" s="1"/>
  <c r="J229" i="2"/>
  <c r="E229" i="2" s="1"/>
  <c r="H229" i="2" s="1"/>
  <c r="J230" i="2"/>
  <c r="E230" i="2" s="1"/>
  <c r="H230" i="2" s="1"/>
  <c r="J232" i="2"/>
  <c r="E232" i="2" s="1"/>
  <c r="H232" i="2" s="1"/>
  <c r="J231" i="2"/>
  <c r="E231" i="2" s="1"/>
  <c r="H231"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2" i="2"/>
  <c r="E242" i="2" s="1"/>
  <c r="H242" i="2" s="1"/>
  <c r="J241" i="2"/>
  <c r="E241" i="2" s="1"/>
  <c r="H241" i="2" s="1"/>
  <c r="J243" i="2"/>
  <c r="E243" i="2" s="1"/>
  <c r="H243" i="2" s="1"/>
  <c r="J244" i="2"/>
  <c r="E244" i="2" s="1"/>
  <c r="H244" i="2" s="1"/>
  <c r="J246" i="2"/>
  <c r="E246" i="2" s="1"/>
  <c r="H246" i="2" s="1"/>
  <c r="J245" i="2"/>
  <c r="E245" i="2" s="1"/>
  <c r="H245" i="2" s="1"/>
  <c r="J247" i="2"/>
  <c r="E247" i="2" s="1"/>
  <c r="H247" i="2" s="1"/>
  <c r="J248" i="2"/>
  <c r="E248" i="2" s="1"/>
  <c r="H248" i="2" s="1"/>
  <c r="J250" i="2"/>
  <c r="E250" i="2" s="1"/>
  <c r="H250" i="2" s="1"/>
  <c r="J249" i="2"/>
  <c r="E249" i="2" s="1"/>
  <c r="H249" i="2" s="1"/>
  <c r="J251" i="2"/>
  <c r="E251" i="2" s="1"/>
  <c r="H251" i="2" s="1"/>
  <c r="J252" i="2"/>
  <c r="E252" i="2" s="1"/>
  <c r="H252" i="2" s="1"/>
  <c r="J254" i="2"/>
  <c r="E254" i="2" s="1"/>
  <c r="H254" i="2" s="1"/>
  <c r="J253" i="2"/>
  <c r="E253" i="2" s="1"/>
  <c r="H253" i="2" s="1"/>
  <c r="J255" i="2"/>
  <c r="E255" i="2" s="1"/>
  <c r="H255" i="2" s="1"/>
  <c r="J256" i="2"/>
  <c r="E256" i="2" s="1"/>
  <c r="H256" i="2" s="1"/>
  <c r="J258" i="2"/>
  <c r="E258" i="2" s="1"/>
  <c r="H258" i="2" s="1"/>
  <c r="J257" i="2"/>
  <c r="E257" i="2" s="1"/>
  <c r="H257" i="2" s="1"/>
  <c r="J259" i="2"/>
  <c r="E259" i="2" s="1"/>
  <c r="H259" i="2" s="1"/>
  <c r="J260" i="2"/>
  <c r="E260" i="2" s="1"/>
  <c r="H260" i="2" s="1"/>
  <c r="J262" i="2"/>
  <c r="E262" i="2" s="1"/>
  <c r="H262" i="2" s="1"/>
  <c r="J261" i="2"/>
  <c r="E261" i="2" s="1"/>
  <c r="H261" i="2" s="1"/>
  <c r="J263" i="2"/>
  <c r="E263" i="2" s="1"/>
  <c r="H263" i="2" s="1"/>
  <c r="J264" i="2"/>
  <c r="E264" i="2" s="1"/>
  <c r="H264" i="2" s="1"/>
  <c r="J266" i="2"/>
  <c r="E266" i="2" s="1"/>
  <c r="H266" i="2" s="1"/>
  <c r="J265" i="2"/>
  <c r="E265" i="2" s="1"/>
  <c r="H265" i="2" s="1"/>
  <c r="J267" i="2"/>
  <c r="E267" i="2" s="1"/>
  <c r="H267" i="2" s="1"/>
  <c r="J268" i="2"/>
  <c r="E268" i="2" s="1"/>
  <c r="H268" i="2" s="1"/>
  <c r="J270" i="2"/>
  <c r="E270" i="2" s="1"/>
  <c r="H270" i="2" s="1"/>
  <c r="J269" i="2"/>
  <c r="E269" i="2" s="1"/>
  <c r="H269" i="2" s="1"/>
  <c r="J271" i="2"/>
  <c r="E271" i="2" s="1"/>
  <c r="H271" i="2" s="1"/>
  <c r="J272" i="2"/>
  <c r="E272" i="2" s="1"/>
  <c r="H272" i="2" s="1"/>
  <c r="J274" i="2"/>
  <c r="E274" i="2" s="1"/>
  <c r="H274" i="2" s="1"/>
  <c r="J273" i="2"/>
  <c r="E273" i="2" s="1"/>
  <c r="H273" i="2" s="1"/>
  <c r="J275" i="2"/>
  <c r="E275" i="2" s="1"/>
  <c r="H275" i="2" s="1"/>
  <c r="J276" i="2"/>
  <c r="E276" i="2" s="1"/>
  <c r="H276" i="2" s="1"/>
  <c r="J278" i="2"/>
  <c r="E278" i="2" s="1"/>
  <c r="H278" i="2" s="1"/>
  <c r="J277" i="2"/>
  <c r="E277" i="2" s="1"/>
  <c r="H277" i="2" s="1"/>
  <c r="J279" i="2"/>
  <c r="E279" i="2" s="1"/>
  <c r="H279" i="2" s="1"/>
  <c r="J280" i="2"/>
  <c r="E280" i="2" s="1"/>
  <c r="H280" i="2" s="1"/>
  <c r="J282" i="2"/>
  <c r="E282" i="2" s="1"/>
  <c r="H282" i="2" s="1"/>
  <c r="J281" i="2"/>
  <c r="E281" i="2" s="1"/>
  <c r="H281" i="2" s="1"/>
  <c r="J283" i="2"/>
  <c r="E283" i="2" s="1"/>
  <c r="H283" i="2" s="1"/>
  <c r="J284" i="2"/>
  <c r="E284" i="2" s="1"/>
  <c r="H284" i="2" s="1"/>
  <c r="J286" i="2"/>
  <c r="E286" i="2" s="1"/>
  <c r="H286" i="2" s="1"/>
  <c r="J285" i="2"/>
  <c r="E285" i="2" s="1"/>
  <c r="H285" i="2" s="1"/>
  <c r="J287" i="2"/>
  <c r="E287" i="2" s="1"/>
  <c r="H287" i="2" s="1"/>
  <c r="J288" i="2"/>
  <c r="E288" i="2" s="1"/>
  <c r="H288" i="2" s="1"/>
  <c r="J290" i="2"/>
  <c r="E290" i="2" s="1"/>
  <c r="H290" i="2" s="1"/>
  <c r="J289" i="2"/>
  <c r="E289" i="2" s="1"/>
  <c r="H289" i="2" s="1"/>
  <c r="J291" i="2"/>
  <c r="E291" i="2" s="1"/>
  <c r="H291" i="2" s="1"/>
  <c r="J292" i="2"/>
  <c r="E292" i="2" s="1"/>
  <c r="H292" i="2" s="1"/>
  <c r="J294" i="2"/>
  <c r="E294" i="2" s="1"/>
  <c r="H294" i="2" s="1"/>
  <c r="J293" i="2"/>
  <c r="E293" i="2" s="1"/>
  <c r="H293" i="2" s="1"/>
  <c r="J295" i="2"/>
  <c r="E295" i="2" s="1"/>
  <c r="H295" i="2" s="1"/>
  <c r="J296" i="2"/>
  <c r="E296" i="2" s="1"/>
  <c r="H296" i="2" s="1"/>
  <c r="J298" i="2"/>
  <c r="E298" i="2" s="1"/>
  <c r="H298" i="2" s="1"/>
  <c r="J297" i="2"/>
  <c r="E297" i="2" s="1"/>
  <c r="H297" i="2" s="1"/>
  <c r="J299" i="2"/>
  <c r="E299" i="2" s="1"/>
  <c r="H299" i="2" s="1"/>
  <c r="J300" i="2"/>
  <c r="E300" i="2" s="1"/>
  <c r="H300" i="2" s="1"/>
  <c r="J302" i="2"/>
  <c r="E302" i="2" s="1"/>
  <c r="H302" i="2" s="1"/>
  <c r="J301" i="2"/>
  <c r="E301" i="2" s="1"/>
  <c r="H301" i="2" s="1"/>
  <c r="J303" i="2"/>
  <c r="E303" i="2" s="1"/>
  <c r="H303" i="2" s="1"/>
  <c r="J304" i="2"/>
  <c r="E304" i="2" s="1"/>
  <c r="H304" i="2" s="1"/>
  <c r="J306" i="2"/>
  <c r="E306" i="2" s="1"/>
  <c r="H306" i="2" s="1"/>
  <c r="J305" i="2"/>
  <c r="E305" i="2" s="1"/>
  <c r="H305" i="2" s="1"/>
  <c r="J307" i="2"/>
  <c r="E307" i="2" s="1"/>
  <c r="H307" i="2" s="1"/>
  <c r="J308" i="2"/>
  <c r="E308" i="2" s="1"/>
  <c r="H308" i="2" s="1"/>
  <c r="J310" i="2"/>
  <c r="E310" i="2" s="1"/>
  <c r="H310" i="2" s="1"/>
  <c r="J309" i="2"/>
  <c r="E309" i="2" s="1"/>
  <c r="H309" i="2" s="1"/>
  <c r="J311" i="2"/>
  <c r="E311" i="2" s="1"/>
  <c r="H311" i="2" s="1"/>
  <c r="J312" i="2"/>
  <c r="E312" i="2" s="1"/>
  <c r="H312" i="2" s="1"/>
  <c r="J314" i="2"/>
  <c r="E314" i="2" s="1"/>
  <c r="H314" i="2" s="1"/>
  <c r="J313" i="2"/>
  <c r="E313" i="2" s="1"/>
  <c r="H313" i="2" s="1"/>
  <c r="J315" i="2"/>
  <c r="E315" i="2" s="1"/>
  <c r="H315" i="2" s="1"/>
  <c r="J316" i="2"/>
  <c r="E316" i="2" s="1"/>
  <c r="H316" i="2" s="1"/>
  <c r="J318" i="2"/>
  <c r="E318" i="2" s="1"/>
  <c r="H318" i="2" s="1"/>
  <c r="J317" i="2"/>
  <c r="E317" i="2" s="1"/>
  <c r="H317" i="2" s="1"/>
  <c r="J319" i="2"/>
  <c r="E319" i="2" s="1"/>
  <c r="H319" i="2" s="1"/>
  <c r="J320" i="2"/>
  <c r="E320" i="2" s="1"/>
  <c r="H320" i="2" s="1"/>
  <c r="J322" i="2"/>
  <c r="E322" i="2" s="1"/>
  <c r="H322" i="2" s="1"/>
  <c r="J321" i="2"/>
  <c r="E321" i="2" s="1"/>
  <c r="H321" i="2" s="1"/>
  <c r="J323" i="2"/>
  <c r="E323" i="2" s="1"/>
  <c r="H323" i="2" s="1"/>
  <c r="J324" i="2"/>
  <c r="E324" i="2" s="1"/>
  <c r="H324" i="2" s="1"/>
  <c r="J326" i="2"/>
  <c r="E326" i="2" s="1"/>
  <c r="H326" i="2" s="1"/>
  <c r="J325" i="2"/>
  <c r="E325" i="2" s="1"/>
  <c r="H325"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8" i="2"/>
  <c r="E358" i="2" s="1"/>
  <c r="H358" i="2" s="1"/>
  <c r="J356" i="2"/>
  <c r="E356" i="2" s="1"/>
  <c r="H356" i="2" s="1"/>
  <c r="J360" i="2"/>
  <c r="E360" i="2" s="1"/>
  <c r="H360" i="2" s="1"/>
  <c r="J359" i="2"/>
  <c r="E359" i="2" s="1"/>
  <c r="H359" i="2" s="1"/>
  <c r="J357" i="2"/>
  <c r="E357" i="2" s="1"/>
  <c r="H357" i="2" s="1"/>
  <c r="J361" i="2"/>
  <c r="E361" i="2" s="1"/>
  <c r="H361" i="2" s="1"/>
  <c r="E362" i="2" l="1"/>
  <c r="H362" i="2" s="1"/>
  <c r="F363" i="2"/>
  <c r="I363" i="2" s="1"/>
  <c r="J363" i="2" s="1"/>
  <c r="E363" i="2" s="1"/>
  <c r="H5" i="2"/>
  <c r="H363" i="2" l="1"/>
  <c r="E7" i="1"/>
  <c r="E5" i="1"/>
  <c r="E6" i="1"/>
</calcChain>
</file>

<file path=xl/sharedStrings.xml><?xml version="1.0" encoding="utf-8"?>
<sst xmlns="http://schemas.openxmlformats.org/spreadsheetml/2006/main" count="30" uniqueCount="30">
  <si>
    <t>CALCULATEUR DE</t>
  </si>
  <si>
    <t>PRÊT IMMOBILIER</t>
  </si>
  <si>
    <t>DÉTAILS DU PRÊT</t>
  </si>
  <si>
    <t>Prix d’achat</t>
  </si>
  <si>
    <t>Taux d’intérêt</t>
  </si>
  <si>
    <t>Durée du prêt (en mois)</t>
  </si>
  <si>
    <t>Montant du prêt</t>
  </si>
  <si>
    <t>Date de début du prêt</t>
  </si>
  <si>
    <t>* Total des remboursements mensuels = remboursements + impôts fonciers</t>
  </si>
  <si>
    <t>VALEURS</t>
  </si>
  <si>
    <t>MENSUALITÉ</t>
  </si>
  <si>
    <t>CHIFFRES CLÉS</t>
  </si>
  <si>
    <t>Remboursements mensuels</t>
  </si>
  <si>
    <t>Total des remboursements mensuels*</t>
  </si>
  <si>
    <t>Total des remboursements</t>
  </si>
  <si>
    <t>Total des intérêts payés</t>
  </si>
  <si>
    <t>Impôts fonciers mensuels</t>
  </si>
  <si>
    <t>TOTAUX</t>
  </si>
  <si>
    <t>Accès au tableau d’amortissement</t>
  </si>
  <si>
    <t>TABLEAU</t>
  </si>
  <si>
    <t>D’AMORTISSEMENT</t>
  </si>
  <si>
    <t>Numéro</t>
  </si>
  <si>
    <t>date
paiement</t>
  </si>
  <si>
    <t>solde
ouverture</t>
  </si>
  <si>
    <t>intérêts</t>
  </si>
  <si>
    <t>remboursement principal</t>
  </si>
  <si>
    <t>impôts
fonciers</t>
  </si>
  <si>
    <t>total
mensualités</t>
  </si>
  <si>
    <t>solde de
clôture</t>
  </si>
  <si>
    <t>Nombre de
mensualités restantes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</si>
</sst>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0\ &quot;€&quot;;\-#,##0\ &quot;€&quot;"/>
    <numFmt numFmtId="41" formatCode="_-* #,##0\ _€_-;\-* #,##0\ _€_-;_-* &quot;-&quot;\ _€_-;_-@_-"/>
    <numFmt numFmtId="164" formatCode="&quot;$&quot;#,##0"/>
    <numFmt numFmtId="165" formatCode="0.0%"/>
    <numFmt numFmtId="166" formatCode="#,##0\ &quot;€&quot;"/>
    <numFmt numFmtId="167" formatCode="#,##0_ ;\-#,##0\ "/>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64" fontId="2" fillId="2" borderId="0">
      <alignment horizontal="center" vertical="center"/>
    </xf>
    <xf numFmtId="41" fontId="6" fillId="0" borderId="0" applyFont="0" applyFill="0" applyBorder="0" applyProtection="0">
      <alignment horizontal="right" indent="1"/>
    </xf>
    <xf numFmtId="167" fontId="6" fillId="0" borderId="0" applyFont="0" applyFill="0" applyBorder="0" applyProtection="0">
      <alignment horizontal="center"/>
    </xf>
    <xf numFmtId="5" fontId="6" fillId="0" borderId="0" applyFont="0" applyFill="0" applyBorder="0" applyProtection="0">
      <alignment horizontal="right"/>
    </xf>
    <xf numFmtId="165" fontId="6" fillId="0" borderId="0" applyFont="0" applyFill="0" applyBorder="0" applyProtection="0">
      <alignment horizontal="right" indent="1"/>
    </xf>
  </cellStyleXfs>
  <cellXfs count="28">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0" fontId="0" fillId="0" borderId="0" xfId="0" applyFont="1" applyFill="1" applyBorder="1">
      <alignment horizontal="left" wrapText="1" indent="1"/>
    </xf>
    <xf numFmtId="0" fontId="0" fillId="0" borderId="0" xfId="0" applyAlignment="1">
      <alignment vertical="top"/>
    </xf>
    <xf numFmtId="165" fontId="0" fillId="0" borderId="0" xfId="16" applyFont="1" applyFill="1" applyBorder="1">
      <alignment horizontal="right" indent="1"/>
    </xf>
    <xf numFmtId="167" fontId="6" fillId="0" borderId="0" xfId="14">
      <alignment horizontal="center"/>
    </xf>
    <xf numFmtId="0" fontId="3" fillId="4" borderId="4" xfId="2">
      <alignment horizontal="left" vertical="center" wrapText="1" indent="1"/>
    </xf>
    <xf numFmtId="0" fontId="3" fillId="4" borderId="3" xfId="11" applyFont="1" applyFill="1" applyAlignment="1">
      <alignment horizontal="left" vertical="center" wrapText="1" indent="1"/>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166" fontId="2" fillId="2" borderId="0" xfId="12" applyNumberFormat="1">
      <alignment horizontal="center" vertical="center"/>
    </xf>
    <xf numFmtId="5" fontId="0" fillId="0" borderId="0" xfId="15" applyNumberFormat="1" applyFont="1">
      <alignment horizontal="right"/>
    </xf>
    <xf numFmtId="167" fontId="0" fillId="0" borderId="0" xfId="14" applyNumberFormat="1" applyFont="1">
      <alignment horizontal="center"/>
    </xf>
    <xf numFmtId="5" fontId="0" fillId="0" borderId="0" xfId="15" applyNumberFormat="1" applyFont="1" applyFill="1" applyBorder="1" applyAlignment="1">
      <alignment horizontal="right" indent="1"/>
    </xf>
    <xf numFmtId="5" fontId="0" fillId="0" borderId="0" xfId="15" applyNumberFormat="1" applyFont="1" applyAlignment="1">
      <alignment horizontal="right" indent="1"/>
    </xf>
    <xf numFmtId="166" fontId="9" fillId="0" borderId="0" xfId="6" applyNumberFormat="1" applyFill="1" applyBorder="1" applyAlignment="1" applyProtection="1">
      <alignment horizontal="right"/>
      <protection locked="0"/>
    </xf>
    <xf numFmtId="0" fontId="5" fillId="3" borderId="0" xfId="1" applyAlignment="1">
      <alignment wrapText="1"/>
    </xf>
    <xf numFmtId="0" fontId="10" fillId="0" borderId="0" xfId="10">
      <alignment wrapText="1"/>
    </xf>
    <xf numFmtId="0" fontId="9" fillId="0" borderId="0" xfId="6" applyAlignment="1">
      <alignment horizontal="right"/>
    </xf>
    <xf numFmtId="0" fontId="5" fillId="3" borderId="0" xfId="1" applyNumberFormat="1" applyBorder="1" applyAlignment="1" applyProtection="1">
      <protection locked="0"/>
    </xf>
    <xf numFmtId="0" fontId="5" fillId="3" borderId="2" xfId="1" applyNumberFormat="1" applyBorder="1" applyAlignment="1" applyProtection="1">
      <alignment horizontal="left" vertical="top"/>
      <protection locked="0"/>
    </xf>
    <xf numFmtId="3" fontId="0" fillId="0" borderId="0" xfId="13" applyNumberFormat="1" applyFont="1" applyFill="1" applyBorder="1">
      <alignment horizontal="right" indent="1"/>
    </xf>
  </cellXfs>
  <cellStyles count="17">
    <cellStyle name="Bordure gauche Principales statistiques" xfId="11" xr:uid="{00000000-0005-0000-0000-00000C000000}"/>
    <cellStyle name="Date" xfId="8" xr:uid="{00000000-0005-0000-0000-000004000000}"/>
    <cellStyle name="Lien hypertexte" xfId="6" builtinId="8" customBuiltin="1"/>
    <cellStyle name="Lien hypertexte visité" xfId="7" builtinId="9" customBuiltin="1"/>
    <cellStyle name="Mensualité" xfId="12" xr:uid="{00000000-0005-0000-0000-00000D000000}"/>
    <cellStyle name="Milliers" xfId="13" builtinId="3" customBuiltin="1"/>
    <cellStyle name="Milliers [0]" xfId="14" builtinId="6" customBuiltin="1"/>
    <cellStyle name="Monétaire" xfId="15" builtinId="4" customBuiltin="1"/>
    <cellStyle name="Normal" xfId="0" builtinId="0" customBuiltin="1"/>
    <cellStyle name="Pourcentage" xfId="16" builtinId="5" customBuiltin="1"/>
    <cellStyle name="Texte explicatif" xfId="10" builtinId="53" customBuiltin="1"/>
    <cellStyle name="Titre" xfId="1" builtinId="15" customBuiltin="1"/>
    <cellStyle name="Titre Tableau d’amortissement" xfId="9" xr:uid="{00000000-0005-0000-0000-000000000000}"/>
    <cellStyle name="Titre 1" xfId="2" builtinId="16" customBuiltin="1"/>
    <cellStyle name="Titre 2" xfId="3" builtinId="17" customBuiltin="1"/>
    <cellStyle name="Titre 3" xfId="4" builtinId="18" customBuiltin="1"/>
    <cellStyle name="Titre 4" xfId="5" builtinId="19" customBuiltin="1"/>
  </cellStyles>
  <dxfs count="16">
    <dxf>
      <numFmt numFmtId="167" formatCode="#,##0_ ;\-#,##0\ "/>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protection locked="1" hidden="0"/>
    </dxf>
    <dxf>
      <font>
        <color theme="0"/>
      </font>
      <fill>
        <patternFill patternType="none">
          <bgColor auto="1"/>
        </patternFill>
      </fill>
      <border>
        <left/>
        <right/>
        <top/>
        <bottom/>
        <vertical/>
        <horizontal/>
      </border>
    </dxf>
    <dxf>
      <numFmt numFmtId="9" formatCode="#,##0\ &quot;€&quot;;\-#,##0\ &quot;€&quot;"/>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Calculateur de prêt immobilier" defaultPivotStyle="PivotStyleLight16">
    <tableStyle name="Calculateur de prêt immobilier" pivot="0" count="4" xr9:uid="{00000000-0011-0000-FFFF-FFFF00000000}">
      <tableStyleElement type="wholeTable" dxfId="15"/>
      <tableStyleElement type="headerRow" dxfId="14"/>
      <tableStyleElement type="lastColumn"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étailsDuPrêt" displayName="DétailsDuPrêt" ref="B3:E8" totalsRowDxfId="11">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DÉTAILS DU PRÊT" totalsRowLabel="Total"/>
    <tableColumn id="4" xr3:uid="{00000000-0010-0000-0000-000004000000}" name="VALEURS" totalsRowFunction="count"/>
    <tableColumn id="2" xr3:uid="{00000000-0010-0000-0000-000002000000}" name="CHIFFRES CLÉS" totalsRowDxfId="10"/>
    <tableColumn id="3" xr3:uid="{00000000-0010-0000-0000-000003000000}" name="TOTAUX" dataDxfId="9"/>
  </tableColumns>
  <tableStyleInfo name="Calculateur de prêt immobilier" showFirstColumn="0" showLastColumn="1" showRowStripes="1" showColumnStripes="1"/>
  <extLst>
    <ext xmlns:x14="http://schemas.microsoft.com/office/spreadsheetml/2009/9/main" uri="{504A1905-F514-4f6f-8877-14C23A59335A}">
      <x14:table altTextSummary="Entrez les détails du prêt pour générer les principales statistiques sur les mensualités, le total des remboursements mensuels, le montant total des remboursements et le total des intérêts payé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mortissement" displayName="Amortissement" ref="B3:J363" totalsRowShown="0" dataDxfId="7">
  <autoFilter ref="B3:J363" xr:uid="{00000000-0009-0000-0100-000001000000}"/>
  <tableColumns count="9">
    <tableColumn id="1" xr3:uid="{00000000-0010-0000-0100-000001000000}" name="Numéro">
      <calculatedColumnFormula>ROWS($B$4:B4)</calculatedColumnFormula>
    </tableColumn>
    <tableColumn id="2" xr3:uid="{00000000-0010-0000-0100-000002000000}" name="date_x000a_paiement" dataCellStyle="Date">
      <calculatedColumnFormula>IF(ValeursEntrées,IF(Amortissement[[#This Row],[Numéro]]&lt;=DuréePrêt,IF(ROW()-ROW(Amortissement[[#Headers],[date
paiement]])=1,DébutPrêt,IF(I3&gt;0,EDATE(C3,1),"")),""),"")</calculatedColumnFormula>
    </tableColumn>
    <tableColumn id="3" xr3:uid="{00000000-0010-0000-0100-000003000000}" name="solde_x000a_ouverture" dataDxfId="6">
      <calculatedColumnFormula>IF(ROW()-ROW(Amortissement[[#Headers],[solde
ouverture]])=1,MontantPrêt,IF(Amortissement[[#This Row],[date
paiement]]="",0,INDEX(Amortissement[], ROW()-4,8)))</calculatedColumnFormula>
    </tableColumn>
    <tableColumn id="4" xr3:uid="{00000000-0010-0000-0100-000004000000}" name="intérêts" dataDxfId="5">
      <calculatedColumnFormula>IF(ValeursEntrées,IF(ROW()-ROW(Amortissement[[#Headers],[intérêts]])=1,-IPMT(TauxIntérêt/12,1,DuréePrêt-ROWS($C$4:C4)+1,Amortissement[[#This Row],[solde
ouverture]]),IFERROR(-IPMT(TauxIntérêt/12,1,Amortissement[[#This Row],[Nombre de
mensualités restantes]],D5),0)),0)</calculatedColumnFormula>
    </tableColumn>
    <tableColumn id="5" xr3:uid="{00000000-0010-0000-0100-000005000000}" name="remboursement principal" dataDxfId="4">
      <calculatedColumnFormula>IFERROR(IF(AND(ValeursEntrées,Amortissement[[#This Row],[date
paiement]]&lt;&gt;""),-PPMT(TauxIntérêt/12,1,DuréePrêt-ROWS($C$4:C4)+1,Amortissement[[#This Row],[solde
ouverture]]),""),0)</calculatedColumnFormula>
    </tableColumn>
    <tableColumn id="7" xr3:uid="{00000000-0010-0000-0100-000007000000}" name="impôts_x000a_fonciers" dataDxfId="3">
      <calculatedColumnFormula>IF(Amortissement[[#This Row],[date
paiement]]="",0,ImpôtsFonciers)</calculatedColumnFormula>
    </tableColumn>
    <tableColumn id="9" xr3:uid="{00000000-0010-0000-0100-000009000000}" name="total_x000a_mensualités" dataDxfId="2">
      <calculatedColumnFormula>IF(Amortissement[[#This Row],[date
paiement]]="",0,Amortissement[[#This Row],[intérêts]]+Amortissement[[#This Row],[remboursement principal]]+Amortissement[[#This Row],[impôts
fonciers]])</calculatedColumnFormula>
    </tableColumn>
    <tableColumn id="10" xr3:uid="{00000000-0010-0000-0100-00000A000000}" name="solde de_x000a_clôture" dataDxfId="1">
      <calculatedColumnFormula>IF(Amortissement[[#This Row],[date
paiement]]="",0,Amortissement[[#This Row],[solde
ouverture]]-Amortissement[[#This Row],[remboursement principal]])</calculatedColumnFormula>
    </tableColumn>
    <tableColumn id="11" xr3:uid="{00000000-0010-0000-0100-00000B000000}" name="Nombre de_x000a_mensualités restantes" dataDxfId="0">
      <calculatedColumnFormula>IF(Amortissement[[#This Row],[solde de
clôture]]&gt;0,DernièreLigne-ROW(),0)</calculatedColumnFormula>
    </tableColumn>
  </tableColumns>
  <tableStyleInfo name="Calculateur de prêt immobilier" showFirstColumn="0" showLastColumn="0" showRowStripes="1" showColumnStripes="0"/>
  <extLst>
    <ext xmlns:x14="http://schemas.microsoft.com/office/spreadsheetml/2009/9/main" uri="{504A1905-F514-4f6f-8877-14C23A59335A}">
      <x14:table altTextSummary="Calcul des remboursements dans le temps. Des paiements supplémentaires supposent un remboursement supplémentaire du même montant mensuel. Ajoutez une ligne et entrez la date de paiement. Les colonnes se mettent automatiquement à jour"/>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baseColWidth="10" defaultColWidth="8.85546875" defaultRowHeight="30" customHeight="1" x14ac:dyDescent="0.25"/>
  <cols>
    <col min="1" max="1" width="2.7109375" style="1" customWidth="1"/>
    <col min="2" max="2" width="35.7109375" style="2" customWidth="1"/>
    <col min="3" max="3" width="20.7109375" style="1" customWidth="1"/>
    <col min="4" max="4" width="35.7109375" style="1" customWidth="1"/>
    <col min="5" max="5" width="20.7109375" customWidth="1"/>
    <col min="6" max="16384" width="8.85546875" style="1"/>
  </cols>
  <sheetData>
    <row r="1" spans="1:5" ht="30" customHeight="1" x14ac:dyDescent="0.4">
      <c r="A1"/>
      <c r="B1" s="22" t="s">
        <v>0</v>
      </c>
      <c r="C1" s="22"/>
      <c r="D1" s="5" t="s">
        <v>10</v>
      </c>
      <c r="E1" s="15"/>
    </row>
    <row r="2" spans="1:5" ht="30" customHeight="1" thickBot="1" x14ac:dyDescent="0.45">
      <c r="A2"/>
      <c r="B2" s="22" t="s">
        <v>1</v>
      </c>
      <c r="C2" s="22"/>
      <c r="D2" s="16">
        <f>E4</f>
        <v>1073.6432460242781</v>
      </c>
      <c r="E2" s="15"/>
    </row>
    <row r="3" spans="1:5" ht="35.1" customHeight="1" thickTop="1" x14ac:dyDescent="0.25">
      <c r="A3"/>
      <c r="B3" s="11" t="s">
        <v>2</v>
      </c>
      <c r="C3" s="11" t="s">
        <v>9</v>
      </c>
      <c r="D3" s="12" t="s">
        <v>11</v>
      </c>
      <c r="E3" s="11" t="s">
        <v>17</v>
      </c>
    </row>
    <row r="4" spans="1:5" ht="30" customHeight="1" x14ac:dyDescent="0.25">
      <c r="B4" s="7" t="s">
        <v>3</v>
      </c>
      <c r="C4" s="19">
        <v>300000</v>
      </c>
      <c r="D4" s="7" t="s">
        <v>12</v>
      </c>
      <c r="E4" s="20">
        <f>IFERROR(PMT(TauxIntérêt/12,DuréePrêt,-MontantPrêt),0)</f>
        <v>1073.6432460242781</v>
      </c>
    </row>
    <row r="5" spans="1:5" ht="30" customHeight="1" x14ac:dyDescent="0.25">
      <c r="B5" s="7" t="s">
        <v>4</v>
      </c>
      <c r="C5" s="9">
        <v>0.05</v>
      </c>
      <c r="D5" s="7" t="s">
        <v>13</v>
      </c>
      <c r="E5" s="20">
        <f ca="1">IFERROR(IF(ValeursEntrées,SUM(total_paiements),0),0)</f>
        <v>520679.23652670986</v>
      </c>
    </row>
    <row r="6" spans="1:5" ht="30" customHeight="1" x14ac:dyDescent="0.25">
      <c r="B6" s="7" t="s">
        <v>5</v>
      </c>
      <c r="C6" s="27">
        <v>360</v>
      </c>
      <c r="D6" s="7" t="s">
        <v>14</v>
      </c>
      <c r="E6" s="20">
        <f ca="1">IFERROR(IF(ValeursEntrées,SUM(total_remboursements),0),0)</f>
        <v>385679.23652670946</v>
      </c>
    </row>
    <row r="7" spans="1:5" ht="30" customHeight="1" x14ac:dyDescent="0.25">
      <c r="B7" s="7" t="s">
        <v>6</v>
      </c>
      <c r="C7" s="19">
        <v>200000</v>
      </c>
      <c r="D7" s="7" t="s">
        <v>15</v>
      </c>
      <c r="E7" s="20">
        <f ca="1">IFERROR(IF(ValeursEntrées,SUM(Intérêts),0),0)</f>
        <v>185679.23652670963</v>
      </c>
    </row>
    <row r="8" spans="1:5" ht="30" customHeight="1" x14ac:dyDescent="0.25">
      <c r="B8" s="7" t="s">
        <v>7</v>
      </c>
      <c r="C8" s="13">
        <f ca="1">TODAY()+120</f>
        <v>43321</v>
      </c>
      <c r="D8" s="7" t="s">
        <v>16</v>
      </c>
      <c r="E8" s="20">
        <v>375</v>
      </c>
    </row>
    <row r="9" spans="1:5" customFormat="1" ht="30" customHeight="1" x14ac:dyDescent="0.25">
      <c r="B9" s="23" t="s">
        <v>8</v>
      </c>
      <c r="C9" s="23"/>
      <c r="D9" s="23"/>
      <c r="E9" s="23"/>
    </row>
    <row r="10" spans="1:5" ht="30" customHeight="1" x14ac:dyDescent="0.25">
      <c r="C10" s="21"/>
      <c r="D10" s="24" t="s">
        <v>18</v>
      </c>
      <c r="E10" s="24"/>
    </row>
  </sheetData>
  <sheetProtection insertRows="0" deleteRows="0" selectLockedCells="1"/>
  <mergeCells count="4">
    <mergeCell ref="B1:C1"/>
    <mergeCell ref="B2:C2"/>
    <mergeCell ref="B9:E9"/>
    <mergeCell ref="D10:E10"/>
  </mergeCells>
  <dataValidations xWindow="814" yWindow="404" count="16">
    <dataValidation type="whole" errorStyle="warning" allowBlank="1" showInputMessage="1" showErrorMessage="1" error="La durée maximale d’un prêt pour ce calculateur est de 360 mois (30 ans). Sélectionnez RÉESSAYER pour entrer une valeur comprise entre 1 et 360, ANNULER pour quitter" prompt="Entrez la durée du prêt (en mois). Les valeurs valides sont comprises entre 1 et 360 (30 ans)" sqref="C6" xr:uid="{00000000-0002-0000-0000-000000000000}">
      <formula1>1</formula1>
      <formula2>360</formula2>
    </dataValidation>
    <dataValidation allowBlank="1" showInputMessage="1" showErrorMessage="1" prompt="Calculateur de prêts immobiliers contient les détails du prêt et calcule automatiquement les principales statistiques pour déterminer la mensualité. Le lien de navigation vers le tableau d’amortissement se trouve à la cellule E10" sqref="A1" xr:uid="{00000000-0002-0000-0000-000001000000}"/>
    <dataValidation allowBlank="1" showInputMessage="1" showErrorMessage="1" prompt="Entrez le prix d’achat dans cette cellule" sqref="C4" xr:uid="{00000000-0002-0000-0000-000002000000}"/>
    <dataValidation allowBlank="1" showInputMessage="1" showErrorMessage="1" prompt="Entrez le taux d’intérêt dans cette cellule" sqref="C5" xr:uid="{00000000-0002-0000-0000-000003000000}"/>
    <dataValidation allowBlank="1" showInputMessage="1" showErrorMessage="1" prompt="Entrez le montant total du prêt dans cette cellule" sqref="C7" xr:uid="{00000000-0002-0000-0000-000004000000}"/>
    <dataValidation allowBlank="1" showInputMessage="1" showErrorMessage="1" prompt="Entrez la date de début du prêt dans cette cellule" sqref="C8" xr:uid="{00000000-0002-0000-0000-000005000000}"/>
    <dataValidation allowBlank="1" showInputMessage="1" showErrorMessage="1" prompt="Entrez le montant des impôts fonciers mensuels dans cette cellule" sqref="E8" xr:uid="{00000000-0002-0000-0000-000006000000}"/>
    <dataValidation allowBlank="1" showInputMessage="1" showErrorMessage="1" prompt="Les détails du prêt à entrer figurent dans cette colonne sous ce titre" sqref="B3" xr:uid="{00000000-0002-0000-0000-000007000000}"/>
    <dataValidation allowBlank="1" showInputMessage="1" showErrorMessage="1" prompt="La mensualité est automatiquement calculée dans cette cellule" sqref="D2" xr:uid="{00000000-0002-0000-0000-000008000000}"/>
    <dataValidation allowBlank="1" showInputMessage="1" showErrorMessage="1" prompt="Entrez les valeurs de détails du prêt dans cette colonne, sous ce titre. Entrez le montant des impôts fonciers mensuels dans la cellule E8" sqref="C3" xr:uid="{00000000-0002-0000-0000-000009000000}"/>
    <dataValidation allowBlank="1" showInputMessage="1" showErrorMessage="1" prompt="Les principales statistiques du prêt figurent dans cette colonne, sous ce titre. Entrez le montant des impôts fonciers mensuels dans la cellule E8" sqref="D3" xr:uid="{00000000-0002-0000-0000-00000A000000}"/>
    <dataValidation allowBlank="1" showInputMessage="1" showErrorMessage="1" prompt="Les totaux de cette colonne, sous ce titre, sont calculés automatiquement. Entrez le montant des impôts fonciers mensuels dans la cellule E8" sqref="E3" xr:uid="{00000000-0002-0000-0000-00000B000000}"/>
    <dataValidation allowBlank="1" showInputMessage="1" showErrorMessage="1" prompt="Le titre de cette feuille de calcul figure ici et dans la cellule ci-dessous" sqref="B1:C1" xr:uid="{00000000-0002-0000-0000-00000C000000}"/>
    <dataValidation allowBlank="1" showInputMessage="1" showErrorMessage="1" prompt="La mensualité est automatiquement calculée ci-dessous" sqref="D1" xr:uid="{00000000-0002-0000-0000-00000D000000}"/>
    <dataValidation allowBlank="1" showInputMessage="1" showErrorMessage="1" prompt="Cette note s’applique au Total des remboursements mensuels, cellule D5" sqref="B9" xr:uid="{00000000-0002-0000-0000-00000E000000}"/>
    <dataValidation allowBlank="1" showInputMessage="1" showErrorMessage="1" prompt="Lien vers la feuille de calcul Tableau d’amortissement" sqref="D10" xr:uid="{00000000-0002-0000-0000-00000F000000}"/>
  </dataValidations>
  <hyperlinks>
    <hyperlink ref="D10" location="'Tableau d’amortissement'!A1" tooltip="Lien vers le tableau d’amortissement" display="Accès au tableau d’amortissement"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baseColWidth="10" defaultColWidth="8.85546875" defaultRowHeight="15" x14ac:dyDescent="0.25"/>
  <cols>
    <col min="1" max="1" width="2.7109375" style="4" customWidth="1"/>
    <col min="2" max="2" width="12.85546875" style="4" bestFit="1" customWidth="1"/>
    <col min="3" max="3" width="14.28515625" style="4" customWidth="1"/>
    <col min="4" max="4" width="16.28515625" style="4" customWidth="1"/>
    <col min="5" max="5" width="14.28515625" style="4" customWidth="1"/>
    <col min="6" max="6" width="19.28515625" style="4" customWidth="1"/>
    <col min="7" max="7" width="13.5703125" style="4" customWidth="1"/>
    <col min="8" max="8" width="16.42578125" style="4" bestFit="1" customWidth="1"/>
    <col min="9" max="9" width="13.140625" style="4" bestFit="1" customWidth="1"/>
    <col min="10" max="10" width="25.28515625" style="4" bestFit="1" customWidth="1"/>
    <col min="11" max="16384" width="8.85546875" style="4"/>
  </cols>
  <sheetData>
    <row r="1" spans="1:10" s="3" customFormat="1" ht="30" customHeight="1" x14ac:dyDescent="0.4">
      <c r="A1"/>
      <c r="B1" s="25" t="s">
        <v>19</v>
      </c>
      <c r="C1" s="25"/>
      <c r="D1" s="25"/>
      <c r="E1" s="25"/>
      <c r="F1" s="25"/>
      <c r="G1" s="25"/>
      <c r="H1" s="25"/>
      <c r="I1" s="25"/>
      <c r="J1" s="25"/>
    </row>
    <row r="2" spans="1:10" s="3" customFormat="1" ht="30" customHeight="1" thickBot="1" x14ac:dyDescent="0.45">
      <c r="A2" s="8"/>
      <c r="B2" s="26" t="s">
        <v>20</v>
      </c>
      <c r="C2" s="26"/>
      <c r="D2" s="26"/>
      <c r="E2" s="26"/>
      <c r="F2" s="26"/>
      <c r="G2" s="26"/>
      <c r="H2" s="26"/>
      <c r="I2" s="26"/>
      <c r="J2" s="26"/>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10">
        <f>ROWS($B$4:B4)</f>
        <v>1</v>
      </c>
      <c r="C4" s="14">
        <f ca="1">IF(ValeursEntrées,IF(Amortissement[[#This Row],[Numéro]]&lt;=DuréePrêt,IF(ROW()-ROW(Amortissement[[#Headers],[date
paiement]])=1,DébutPrêt,IF(I3&gt;0,EDATE(C3,1),"")),""),"")</f>
        <v>43321</v>
      </c>
      <c r="D4" s="17">
        <f>IF(ROW()-ROW(Amortissement[[#Headers],[solde
ouverture]])=1,MontantPrêt,IF(Amortissement[[#This Row],[date
paiement]]="",0,INDEX(Amortissement[], ROW()-4,8)))</f>
        <v>200000</v>
      </c>
      <c r="E4" s="17">
        <f ca="1">IF(ValeursEntrées,IF(ROW()-ROW(Amortissement[[#Headers],[intérêts]])=1,-IPMT(TauxIntérêt/12,1,DuréePrêt-ROWS($C$4:C4)+1,Amortissement[[#This Row],[solde
ouverture]]),IFERROR(-IPMT(TauxIntérêt/12,1,Amortissement[[#This Row],[Nombre de
mensualités restantes]],D5),0)),0)</f>
        <v>833.33333333333337</v>
      </c>
      <c r="F4" s="17">
        <f ca="1">IFERROR(IF(AND(ValeursEntrées,Amortissement[[#This Row],[date
paiement]]&lt;&gt;""),-PPMT(TauxIntérêt/12,1,DuréePrêt-ROWS($C$4:C4)+1,Amortissement[[#This Row],[solde
ouverture]]),""),0)</f>
        <v>240.30991269094474</v>
      </c>
      <c r="G4" s="17">
        <f ca="1">IF(Amortissement[[#This Row],[date
paiement]]="",0,ImpôtsFonciers)</f>
        <v>375</v>
      </c>
      <c r="H4" s="17">
        <f ca="1">IF(Amortissement[[#This Row],[date
paiement]]="",0,Amortissement[[#This Row],[intérêts]]+Amortissement[[#This Row],[remboursement principal]]+Amortissement[[#This Row],[impôts
fonciers]])</f>
        <v>1448.6432460242781</v>
      </c>
      <c r="I4" s="17">
        <f ca="1">IF(Amortissement[[#This Row],[date
paiement]]="",0,Amortissement[[#This Row],[solde
ouverture]]-Amortissement[[#This Row],[remboursement principal]])</f>
        <v>199759.69008730905</v>
      </c>
      <c r="J4" s="18">
        <f ca="1">IF(Amortissement[[#This Row],[solde de
clôture]]&gt;0,DernièreLigne-ROW(),0)</f>
        <v>359</v>
      </c>
    </row>
    <row r="5" spans="1:10" ht="15" customHeight="1" x14ac:dyDescent="0.25">
      <c r="B5" s="10">
        <f>ROWS($B$4:B5)</f>
        <v>2</v>
      </c>
      <c r="C5" s="14">
        <f ca="1">IF(ValeursEntrées,IF(Amortissement[[#This Row],[Numéro]]&lt;=DuréePrêt,IF(ROW()-ROW(Amortissement[[#Headers],[date
paiement]])=1,DébutPrêt,IF(I4&gt;0,EDATE(C4,1),"")),""),"")</f>
        <v>43352</v>
      </c>
      <c r="D5" s="17">
        <f ca="1">IF(ROW()-ROW(Amortissement[[#Headers],[solde
ouverture]])=1,MontantPrêt,IF(Amortissement[[#This Row],[date
paiement]]="",0,INDEX(Amortissement[], ROW()-4,8)))</f>
        <v>199759.69008730905</v>
      </c>
      <c r="E5" s="17">
        <f ca="1">IF(ValeursEntrées,IF(ROW()-ROW(Amortissement[[#Headers],[intérêts]])=1,-IPMT(TauxIntérêt/12,1,DuréePrêt-ROWS($C$4:C5)+1,Amortissement[[#This Row],[solde
ouverture]]),IFERROR(-IPMT(TauxIntérêt/12,1,Amortissement[[#This Row],[Nombre de
mensualités restantes]],D6),0)),0)</f>
        <v>831.32657868048011</v>
      </c>
      <c r="F5" s="17">
        <f ca="1">IFERROR(IF(AND(ValeursEntrées,Amortissement[[#This Row],[date
paiement]]&lt;&gt;""),-PPMT(TauxIntérêt/12,1,DuréePrêt-ROWS($C$4:C5)+1,Amortissement[[#This Row],[solde
ouverture]]),""),0)</f>
        <v>241.3112039938236</v>
      </c>
      <c r="G5" s="17">
        <f ca="1">IF(Amortissement[[#This Row],[date
paiement]]="",0,ImpôtsFonciers)</f>
        <v>375</v>
      </c>
      <c r="H5" s="17">
        <f ca="1">IF(Amortissement[[#This Row],[date
paiement]]="",0,Amortissement[[#This Row],[intérêts]]+Amortissement[[#This Row],[remboursement principal]]+Amortissement[[#This Row],[impôts
fonciers]])</f>
        <v>1447.6377826743037</v>
      </c>
      <c r="I5" s="17">
        <f ca="1">IF(Amortissement[[#This Row],[date
paiement]]="",0,Amortissement[[#This Row],[solde
ouverture]]-Amortissement[[#This Row],[remboursement principal]])</f>
        <v>199518.37888331522</v>
      </c>
      <c r="J5" s="18">
        <f ca="1">IF(Amortissement[[#This Row],[solde de
clôture]]&gt;0,DernièreLigne-ROW(),0)</f>
        <v>358</v>
      </c>
    </row>
    <row r="6" spans="1:10" ht="15" customHeight="1" x14ac:dyDescent="0.25">
      <c r="B6" s="10">
        <f>ROWS($B$4:B6)</f>
        <v>3</v>
      </c>
      <c r="C6" s="14">
        <f ca="1">IF(ValeursEntrées,IF(Amortissement[[#This Row],[Numéro]]&lt;=DuréePrêt,IF(ROW()-ROW(Amortissement[[#Headers],[date
paiement]])=1,DébutPrêt,IF(I5&gt;0,EDATE(C5,1),"")),""),"")</f>
        <v>43382</v>
      </c>
      <c r="D6" s="17">
        <f ca="1">IF(ROW()-ROW(Amortissement[[#Headers],[solde
ouverture]])=1,MontantPrêt,IF(Amortissement[[#This Row],[date
paiement]]="",0,INDEX(Amortissement[], ROW()-4,8)))</f>
        <v>199518.37888331522</v>
      </c>
      <c r="E6" s="17">
        <f ca="1">IF(ValeursEntrées,IF(ROW()-ROW(Amortissement[[#Headers],[intérêts]])=1,-IPMT(TauxIntérêt/12,1,DuréePrêt-ROWS($C$4:C6)+1,Amortissement[[#This Row],[solde
ouverture]]),IFERROR(-IPMT(TauxIntérêt/12,1,Amortissement[[#This Row],[Nombre de
mensualités restantes]],D7),0)),0)</f>
        <v>830.31692589988086</v>
      </c>
      <c r="F6" s="17">
        <f ca="1">IFERROR(IF(AND(ValeursEntrées,Amortissement[[#This Row],[date
paiement]]&lt;&gt;""),-PPMT(TauxIntérêt/12,1,DuréePrêt-ROWS($C$4:C6)+1,Amortissement[[#This Row],[solde
ouverture]]),""),0)</f>
        <v>242.31666734379792</v>
      </c>
      <c r="G6" s="17">
        <f ca="1">IF(Amortissement[[#This Row],[date
paiement]]="",0,ImpôtsFonciers)</f>
        <v>375</v>
      </c>
      <c r="H6" s="17">
        <f ca="1">IF(Amortissement[[#This Row],[date
paiement]]="",0,Amortissement[[#This Row],[intérêts]]+Amortissement[[#This Row],[remboursement principal]]+Amortissement[[#This Row],[impôts
fonciers]])</f>
        <v>1447.6335932436787</v>
      </c>
      <c r="I6" s="17">
        <f ca="1">IF(Amortissement[[#This Row],[date
paiement]]="",0,Amortissement[[#This Row],[solde
ouverture]]-Amortissement[[#This Row],[remboursement principal]])</f>
        <v>199276.06221597141</v>
      </c>
      <c r="J6" s="18">
        <f ca="1">IF(Amortissement[[#This Row],[solde de
clôture]]&gt;0,DernièreLigne-ROW(),0)</f>
        <v>357</v>
      </c>
    </row>
    <row r="7" spans="1:10" ht="15" customHeight="1" x14ac:dyDescent="0.25">
      <c r="B7" s="10">
        <f>ROWS($B$4:B7)</f>
        <v>4</v>
      </c>
      <c r="C7" s="14">
        <f ca="1">IF(ValeursEntrées,IF(Amortissement[[#This Row],[Numéro]]&lt;=DuréePrêt,IF(ROW()-ROW(Amortissement[[#Headers],[date
paiement]])=1,DébutPrêt,IF(I6&gt;0,EDATE(C6,1),"")),""),"")</f>
        <v>43413</v>
      </c>
      <c r="D7" s="17">
        <f ca="1">IF(ROW()-ROW(Amortissement[[#Headers],[solde
ouverture]])=1,MontantPrêt,IF(Amortissement[[#This Row],[date
paiement]]="",0,INDEX(Amortissement[], ROW()-4,8)))</f>
        <v>199276.06221597141</v>
      </c>
      <c r="E7" s="17">
        <f ca="1">IF(ValeursEntrées,IF(ROW()-ROW(Amortissement[[#Headers],[intérêts]])=1,-IPMT(TauxIntérêt/12,1,DuréePrêt-ROWS($C$4:C7)+1,Amortissement[[#This Row],[solde
ouverture]]),IFERROR(-IPMT(TauxIntérêt/12,1,Amortissement[[#This Row],[Nombre de
mensualités restantes]],D8),0)),0)</f>
        <v>829.30306623269598</v>
      </c>
      <c r="F7" s="17">
        <f ca="1">IFERROR(IF(AND(ValeursEntrées,Amortissement[[#This Row],[date
paiement]]&lt;&gt;""),-PPMT(TauxIntérêt/12,1,DuréePrêt-ROWS($C$4:C7)+1,Amortissement[[#This Row],[solde
ouverture]]),""),0)</f>
        <v>243.32632012439709</v>
      </c>
      <c r="G7" s="17">
        <f ca="1">IF(Amortissement[[#This Row],[date
paiement]]="",0,ImpôtsFonciers)</f>
        <v>375</v>
      </c>
      <c r="H7" s="17">
        <f ca="1">IF(Amortissement[[#This Row],[date
paiement]]="",0,Amortissement[[#This Row],[intérêts]]+Amortissement[[#This Row],[remboursement principal]]+Amortissement[[#This Row],[impôts
fonciers]])</f>
        <v>1447.6293863570932</v>
      </c>
      <c r="I7" s="17">
        <f ca="1">IF(Amortissement[[#This Row],[date
paiement]]="",0,Amortissement[[#This Row],[solde
ouverture]]-Amortissement[[#This Row],[remboursement principal]])</f>
        <v>199032.73589584703</v>
      </c>
      <c r="J7" s="18">
        <f ca="1">IF(Amortissement[[#This Row],[solde de
clôture]]&gt;0,DernièreLigne-ROW(),0)</f>
        <v>356</v>
      </c>
    </row>
    <row r="8" spans="1:10" ht="15" customHeight="1" x14ac:dyDescent="0.25">
      <c r="B8" s="10">
        <f>ROWS($B$4:B8)</f>
        <v>5</v>
      </c>
      <c r="C8" s="14">
        <f ca="1">IF(ValeursEntrées,IF(Amortissement[[#This Row],[Numéro]]&lt;=DuréePrêt,IF(ROW()-ROW(Amortissement[[#Headers],[date
paiement]])=1,DébutPrêt,IF(I7&gt;0,EDATE(C7,1),"")),""),"")</f>
        <v>43443</v>
      </c>
      <c r="D8" s="17">
        <f ca="1">IF(ROW()-ROW(Amortissement[[#Headers],[solde
ouverture]])=1,MontantPrêt,IF(Amortissement[[#This Row],[date
paiement]]="",0,INDEX(Amortissement[], ROW()-4,8)))</f>
        <v>199032.73589584703</v>
      </c>
      <c r="E8" s="17">
        <f ca="1">IF(ValeursEntrées,IF(ROW()-ROW(Amortissement[[#Headers],[intérêts]])=1,-IPMT(TauxIntérêt/12,1,DuréePrêt-ROWS($C$4:C8)+1,Amortissement[[#This Row],[solde
ouverture]]),IFERROR(-IPMT(TauxIntérêt/12,1,Amortissement[[#This Row],[Nombre de
mensualités restantes]],D9),0)),0)</f>
        <v>828.28498215023103</v>
      </c>
      <c r="F8" s="17">
        <f ca="1">IFERROR(IF(AND(ValeursEntrées,Amortissement[[#This Row],[date
paiement]]&lt;&gt;""),-PPMT(TauxIntérêt/12,1,DuréePrêt-ROWS($C$4:C8)+1,Amortissement[[#This Row],[solde
ouverture]]),""),0)</f>
        <v>244.3401797915821</v>
      </c>
      <c r="G8" s="17">
        <f ca="1">IF(Amortissement[[#This Row],[date
paiement]]="",0,ImpôtsFonciers)</f>
        <v>375</v>
      </c>
      <c r="H8" s="17">
        <f ca="1">IF(Amortissement[[#This Row],[date
paiement]]="",0,Amortissement[[#This Row],[intérêts]]+Amortissement[[#This Row],[remboursement principal]]+Amortissement[[#This Row],[impôts
fonciers]])</f>
        <v>1447.6251619418131</v>
      </c>
      <c r="I8" s="17">
        <f ca="1">IF(Amortissement[[#This Row],[date
paiement]]="",0,Amortissement[[#This Row],[solde
ouverture]]-Amortissement[[#This Row],[remboursement principal]])</f>
        <v>198788.39571605544</v>
      </c>
      <c r="J8" s="18">
        <f ca="1">IF(Amortissement[[#This Row],[solde de
clôture]]&gt;0,DernièreLigne-ROW(),0)</f>
        <v>355</v>
      </c>
    </row>
    <row r="9" spans="1:10" ht="15" customHeight="1" x14ac:dyDescent="0.25">
      <c r="B9" s="10">
        <f>ROWS($B$4:B9)</f>
        <v>6</v>
      </c>
      <c r="C9" s="14">
        <f ca="1">IF(ValeursEntrées,IF(Amortissement[[#This Row],[Numéro]]&lt;=DuréePrêt,IF(ROW()-ROW(Amortissement[[#Headers],[date
paiement]])=1,DébutPrêt,IF(I8&gt;0,EDATE(C8,1),"")),""),"")</f>
        <v>43474</v>
      </c>
      <c r="D9" s="17">
        <f ca="1">IF(ROW()-ROW(Amortissement[[#Headers],[solde
ouverture]])=1,MontantPrêt,IF(Amortissement[[#This Row],[date
paiement]]="",0,INDEX(Amortissement[], ROW()-4,8)))</f>
        <v>198788.39571605544</v>
      </c>
      <c r="E9" s="17">
        <f ca="1">IF(ValeursEntrées,IF(ROW()-ROW(Amortissement[[#Headers],[intérêts]])=1,-IPMT(TauxIntérêt/12,1,DuréePrêt-ROWS($C$4:C9)+1,Amortissement[[#This Row],[solde
ouverture]]),IFERROR(-IPMT(TauxIntérêt/12,1,Amortissement[[#This Row],[Nombre de
mensualités restantes]],D10),0)),0)</f>
        <v>827.26265605075582</v>
      </c>
      <c r="F9" s="17">
        <f ca="1">IFERROR(IF(AND(ValeursEntrées,Amortissement[[#This Row],[date
paiement]]&lt;&gt;""),-PPMT(TauxIntérêt/12,1,DuréePrêt-ROWS($C$4:C9)+1,Amortissement[[#This Row],[solde
ouverture]]),""),0)</f>
        <v>245.358263874047</v>
      </c>
      <c r="G9" s="17">
        <f ca="1">IF(Amortissement[[#This Row],[date
paiement]]="",0,ImpôtsFonciers)</f>
        <v>375</v>
      </c>
      <c r="H9" s="17">
        <f ca="1">IF(Amortissement[[#This Row],[date
paiement]]="",0,Amortissement[[#This Row],[intérêts]]+Amortissement[[#This Row],[remboursement principal]]+Amortissement[[#This Row],[impôts
fonciers]])</f>
        <v>1447.6209199248028</v>
      </c>
      <c r="I9" s="17">
        <f ca="1">IF(Amortissement[[#This Row],[date
paiement]]="",0,Amortissement[[#This Row],[solde
ouverture]]-Amortissement[[#This Row],[remboursement principal]])</f>
        <v>198543.03745218139</v>
      </c>
      <c r="J9" s="18">
        <f ca="1">IF(Amortissement[[#This Row],[solde de
clôture]]&gt;0,DernièreLigne-ROW(),0)</f>
        <v>354</v>
      </c>
    </row>
    <row r="10" spans="1:10" ht="15" customHeight="1" x14ac:dyDescent="0.25">
      <c r="B10" s="10">
        <f>ROWS($B$4:B10)</f>
        <v>7</v>
      </c>
      <c r="C10" s="14">
        <f ca="1">IF(ValeursEntrées,IF(Amortissement[[#This Row],[Numéro]]&lt;=DuréePrêt,IF(ROW()-ROW(Amortissement[[#Headers],[date
paiement]])=1,DébutPrêt,IF(I9&gt;0,EDATE(C9,1),"")),""),"")</f>
        <v>43505</v>
      </c>
      <c r="D10" s="17">
        <f ca="1">IF(ROW()-ROW(Amortissement[[#Headers],[solde
ouverture]])=1,MontantPrêt,IF(Amortissement[[#This Row],[date
paiement]]="",0,INDEX(Amortissement[], ROW()-4,8)))</f>
        <v>198543.03745218139</v>
      </c>
      <c r="E10" s="17">
        <f ca="1">IF(ValeursEntrées,IF(ROW()-ROW(Amortissement[[#Headers],[intérêts]])=1,-IPMT(TauxIntérêt/12,1,DuréePrêt-ROWS($C$4:C10)+1,Amortissement[[#This Row],[solde
ouverture]]),IFERROR(-IPMT(TauxIntérêt/12,1,Amortissement[[#This Row],[Nombre de
mensualités restantes]],D11),0)),0)</f>
        <v>826.23607025919944</v>
      </c>
      <c r="F10" s="17">
        <f ca="1">IFERROR(IF(AND(ValeursEntrées,Amortissement[[#This Row],[date
paiement]]&lt;&gt;""),-PPMT(TauxIntérêt/12,1,DuréePrêt-ROWS($C$4:C10)+1,Amortissement[[#This Row],[solde
ouverture]]),""),0)</f>
        <v>246.38058997352215</v>
      </c>
      <c r="G10" s="17">
        <f ca="1">IF(Amortissement[[#This Row],[date
paiement]]="",0,ImpôtsFonciers)</f>
        <v>375</v>
      </c>
      <c r="H10" s="17">
        <f ca="1">IF(Amortissement[[#This Row],[date
paiement]]="",0,Amortissement[[#This Row],[intérêts]]+Amortissement[[#This Row],[remboursement principal]]+Amortissement[[#This Row],[impôts
fonciers]])</f>
        <v>1447.6166602327216</v>
      </c>
      <c r="I10" s="17">
        <f ca="1">IF(Amortissement[[#This Row],[date
paiement]]="",0,Amortissement[[#This Row],[solde
ouverture]]-Amortissement[[#This Row],[remboursement principal]])</f>
        <v>198296.65686220786</v>
      </c>
      <c r="J10" s="18">
        <f ca="1">IF(Amortissement[[#This Row],[solde de
clôture]]&gt;0,DernièreLigne-ROW(),0)</f>
        <v>353</v>
      </c>
    </row>
    <row r="11" spans="1:10" ht="15" customHeight="1" x14ac:dyDescent="0.25">
      <c r="B11" s="10">
        <f>ROWS($B$4:B11)</f>
        <v>8</v>
      </c>
      <c r="C11" s="14">
        <f ca="1">IF(ValeursEntrées,IF(Amortissement[[#This Row],[Numéro]]&lt;=DuréePrêt,IF(ROW()-ROW(Amortissement[[#Headers],[date
paiement]])=1,DébutPrêt,IF(I10&gt;0,EDATE(C10,1),"")),""),"")</f>
        <v>43533</v>
      </c>
      <c r="D11" s="17">
        <f ca="1">IF(ROW()-ROW(Amortissement[[#Headers],[solde
ouverture]])=1,MontantPrêt,IF(Amortissement[[#This Row],[date
paiement]]="",0,INDEX(Amortissement[], ROW()-4,8)))</f>
        <v>198296.65686220786</v>
      </c>
      <c r="E11" s="17">
        <f ca="1">IF(ValeursEntrées,IF(ROW()-ROW(Amortissement[[#Headers],[intérêts]])=1,-IPMT(TauxIntérêt/12,1,DuréePrêt-ROWS($C$4:C11)+1,Amortissement[[#This Row],[solde
ouverture]]),IFERROR(-IPMT(TauxIntérêt/12,1,Amortissement[[#This Row],[Nombre de
mensualités restantes]],D12),0)),0)</f>
        <v>825.20520702684496</v>
      </c>
      <c r="F11" s="17">
        <f ca="1">IFERROR(IF(AND(ValeursEntrées,Amortissement[[#This Row],[date
paiement]]&lt;&gt;""),-PPMT(TauxIntérêt/12,1,DuréePrêt-ROWS($C$4:C11)+1,Amortissement[[#This Row],[solde
ouverture]]),""),0)</f>
        <v>247.40717576507853</v>
      </c>
      <c r="G11" s="17">
        <f ca="1">IF(Amortissement[[#This Row],[date
paiement]]="",0,ImpôtsFonciers)</f>
        <v>375</v>
      </c>
      <c r="H11" s="17">
        <f ca="1">IF(Amortissement[[#This Row],[date
paiement]]="",0,Amortissement[[#This Row],[intérêts]]+Amortissement[[#This Row],[remboursement principal]]+Amortissement[[#This Row],[impôts
fonciers]])</f>
        <v>1447.6123827919234</v>
      </c>
      <c r="I11" s="17">
        <f ca="1">IF(Amortissement[[#This Row],[date
paiement]]="",0,Amortissement[[#This Row],[solde
ouverture]]-Amortissement[[#This Row],[remboursement principal]])</f>
        <v>198049.24968644278</v>
      </c>
      <c r="J11" s="18">
        <f ca="1">IF(Amortissement[[#This Row],[solde de
clôture]]&gt;0,DernièreLigne-ROW(),0)</f>
        <v>352</v>
      </c>
    </row>
    <row r="12" spans="1:10" ht="15" customHeight="1" x14ac:dyDescent="0.25">
      <c r="B12" s="10">
        <f>ROWS($B$4:B12)</f>
        <v>9</v>
      </c>
      <c r="C12" s="14">
        <f ca="1">IF(ValeursEntrées,IF(Amortissement[[#This Row],[Numéro]]&lt;=DuréePrêt,IF(ROW()-ROW(Amortissement[[#Headers],[date
paiement]])=1,DébutPrêt,IF(I11&gt;0,EDATE(C11,1),"")),""),"")</f>
        <v>43564</v>
      </c>
      <c r="D12" s="17">
        <f ca="1">IF(ROW()-ROW(Amortissement[[#Headers],[solde
ouverture]])=1,MontantPrêt,IF(Amortissement[[#This Row],[date
paiement]]="",0,INDEX(Amortissement[], ROW()-4,8)))</f>
        <v>198049.24968644278</v>
      </c>
      <c r="E12" s="17">
        <f ca="1">IF(ValeursEntrées,IF(ROW()-ROW(Amortissement[[#Headers],[intérêts]])=1,-IPMT(TauxIntérêt/12,1,DuréePrêt-ROWS($C$4:C12)+1,Amortissement[[#This Row],[solde
ouverture]]),IFERROR(-IPMT(TauxIntérêt/12,1,Amortissement[[#This Row],[Nombre de
mensualités restantes]],D13),0)),0)</f>
        <v>824.17004853102219</v>
      </c>
      <c r="F12" s="17">
        <f ca="1">IFERROR(IF(AND(ValeursEntrées,Amortissement[[#This Row],[date
paiement]]&lt;&gt;""),-PPMT(TauxIntérêt/12,1,DuréePrêt-ROWS($C$4:C12)+1,Amortissement[[#This Row],[solde
ouverture]]),""),0)</f>
        <v>248.43803899743304</v>
      </c>
      <c r="G12" s="17">
        <f ca="1">IF(Amortissement[[#This Row],[date
paiement]]="",0,ImpôtsFonciers)</f>
        <v>375</v>
      </c>
      <c r="H12" s="17">
        <f ca="1">IF(Amortissement[[#This Row],[date
paiement]]="",0,Amortissement[[#This Row],[intérêts]]+Amortissement[[#This Row],[remboursement principal]]+Amortissement[[#This Row],[impôts
fonciers]])</f>
        <v>1447.6080875284551</v>
      </c>
      <c r="I12" s="17">
        <f ca="1">IF(Amortissement[[#This Row],[date
paiement]]="",0,Amortissement[[#This Row],[solde
ouverture]]-Amortissement[[#This Row],[remboursement principal]])</f>
        <v>197800.81164744534</v>
      </c>
      <c r="J12" s="18">
        <f ca="1">IF(Amortissement[[#This Row],[solde de
clôture]]&gt;0,DernièreLigne-ROW(),0)</f>
        <v>351</v>
      </c>
    </row>
    <row r="13" spans="1:10" ht="15" customHeight="1" x14ac:dyDescent="0.25">
      <c r="B13" s="10">
        <f>ROWS($B$4:B13)</f>
        <v>10</v>
      </c>
      <c r="C13" s="14">
        <f ca="1">IF(ValeursEntrées,IF(Amortissement[[#This Row],[Numéro]]&lt;=DuréePrêt,IF(ROW()-ROW(Amortissement[[#Headers],[date
paiement]])=1,DébutPrêt,IF(I12&gt;0,EDATE(C12,1),"")),""),"")</f>
        <v>43594</v>
      </c>
      <c r="D13" s="17">
        <f ca="1">IF(ROW()-ROW(Amortissement[[#Headers],[solde
ouverture]])=1,MontantPrêt,IF(Amortissement[[#This Row],[date
paiement]]="",0,INDEX(Amortissement[], ROW()-4,8)))</f>
        <v>197800.81164744534</v>
      </c>
      <c r="E13" s="17">
        <f ca="1">IF(ValeursEntrées,IF(ROW()-ROW(Amortissement[[#Headers],[intérêts]])=1,-IPMT(TauxIntérêt/12,1,DuréePrêt-ROWS($C$4:C13)+1,Amortissement[[#This Row],[solde
ouverture]]),IFERROR(-IPMT(TauxIntérêt/12,1,Amortissement[[#This Row],[Nombre de
mensualités restantes]],D14),0)),0)</f>
        <v>823.13057687480034</v>
      </c>
      <c r="F13" s="17">
        <f ca="1">IFERROR(IF(AND(ValeursEntrées,Amortissement[[#This Row],[date
paiement]]&lt;&gt;""),-PPMT(TauxIntérêt/12,1,DuréePrêt-ROWS($C$4:C13)+1,Amortissement[[#This Row],[solde
ouverture]]),""),0)</f>
        <v>249.47319749325564</v>
      </c>
      <c r="G13" s="17">
        <f ca="1">IF(Amortissement[[#This Row],[date
paiement]]="",0,ImpôtsFonciers)</f>
        <v>375</v>
      </c>
      <c r="H13" s="17">
        <f ca="1">IF(Amortissement[[#This Row],[date
paiement]]="",0,Amortissement[[#This Row],[intérêts]]+Amortissement[[#This Row],[remboursement principal]]+Amortissement[[#This Row],[impôts
fonciers]])</f>
        <v>1447.6037743680561</v>
      </c>
      <c r="I13" s="17">
        <f ca="1">IF(Amortissement[[#This Row],[date
paiement]]="",0,Amortissement[[#This Row],[solde
ouverture]]-Amortissement[[#This Row],[remboursement principal]])</f>
        <v>197551.33844995208</v>
      </c>
      <c r="J13" s="18">
        <f ca="1">IF(Amortissement[[#This Row],[solde de
clôture]]&gt;0,DernièreLigne-ROW(),0)</f>
        <v>350</v>
      </c>
    </row>
    <row r="14" spans="1:10" ht="15" customHeight="1" x14ac:dyDescent="0.25">
      <c r="B14" s="10">
        <f>ROWS($B$4:B14)</f>
        <v>11</v>
      </c>
      <c r="C14" s="14">
        <f ca="1">IF(ValeursEntrées,IF(Amortissement[[#This Row],[Numéro]]&lt;=DuréePrêt,IF(ROW()-ROW(Amortissement[[#Headers],[date
paiement]])=1,DébutPrêt,IF(I13&gt;0,EDATE(C13,1),"")),""),"")</f>
        <v>43625</v>
      </c>
      <c r="D14" s="17">
        <f ca="1">IF(ROW()-ROW(Amortissement[[#Headers],[solde
ouverture]])=1,MontantPrêt,IF(Amortissement[[#This Row],[date
paiement]]="",0,INDEX(Amortissement[], ROW()-4,8)))</f>
        <v>197551.33844995208</v>
      </c>
      <c r="E14" s="17">
        <f ca="1">IF(ValeursEntrées,IF(ROW()-ROW(Amortissement[[#Headers],[intérêts]])=1,-IPMT(TauxIntérêt/12,1,DuréePrêt-ROWS($C$4:C14)+1,Amortissement[[#This Row],[solde
ouverture]]),IFERROR(-IPMT(TauxIntérêt/12,1,Amortissement[[#This Row],[Nombre de
mensualités restantes]],D15),0)),0)</f>
        <v>822.08677408667756</v>
      </c>
      <c r="F14" s="17">
        <f ca="1">IFERROR(IF(AND(ValeursEntrées,Amortissement[[#This Row],[date
paiement]]&lt;&gt;""),-PPMT(TauxIntérêt/12,1,DuréePrêt-ROWS($C$4:C14)+1,Amortissement[[#This Row],[solde
ouverture]]),""),0)</f>
        <v>250.51266914947749</v>
      </c>
      <c r="G14" s="17">
        <f ca="1">IF(Amortissement[[#This Row],[date
paiement]]="",0,ImpôtsFonciers)</f>
        <v>375</v>
      </c>
      <c r="H14" s="17">
        <f ca="1">IF(Amortissement[[#This Row],[date
paiement]]="",0,Amortissement[[#This Row],[intérêts]]+Amortissement[[#This Row],[remboursement principal]]+Amortissement[[#This Row],[impôts
fonciers]])</f>
        <v>1447.5994432361551</v>
      </c>
      <c r="I14" s="17">
        <f ca="1">IF(Amortissement[[#This Row],[date
paiement]]="",0,Amortissement[[#This Row],[solde
ouverture]]-Amortissement[[#This Row],[remboursement principal]])</f>
        <v>197300.82578080261</v>
      </c>
      <c r="J14" s="18">
        <f ca="1">IF(Amortissement[[#This Row],[solde de
clôture]]&gt;0,DernièreLigne-ROW(),0)</f>
        <v>349</v>
      </c>
    </row>
    <row r="15" spans="1:10" ht="15" customHeight="1" x14ac:dyDescent="0.25">
      <c r="B15" s="10">
        <f>ROWS($B$4:B15)</f>
        <v>12</v>
      </c>
      <c r="C15" s="14">
        <f ca="1">IF(ValeursEntrées,IF(Amortissement[[#This Row],[Numéro]]&lt;=DuréePrêt,IF(ROW()-ROW(Amortissement[[#Headers],[date
paiement]])=1,DébutPrêt,IF(I14&gt;0,EDATE(C14,1),"")),""),"")</f>
        <v>43655</v>
      </c>
      <c r="D15" s="17">
        <f ca="1">IF(ROW()-ROW(Amortissement[[#Headers],[solde
ouverture]])=1,MontantPrêt,IF(Amortissement[[#This Row],[date
paiement]]="",0,INDEX(Amortissement[], ROW()-4,8)))</f>
        <v>197300.82578080261</v>
      </c>
      <c r="E15" s="17">
        <f ca="1">IF(ValeursEntrées,IF(ROW()-ROW(Amortissement[[#Headers],[intérêts]])=1,-IPMT(TauxIntérêt/12,1,DuréePrêt-ROWS($C$4:C15)+1,Amortissement[[#This Row],[solde
ouverture]]),IFERROR(-IPMT(TauxIntérêt/12,1,Amortissement[[#This Row],[Nombre de
mensualités restantes]],D16),0)),0)</f>
        <v>821.03862212027093</v>
      </c>
      <c r="F15" s="17">
        <f ca="1">IFERROR(IF(AND(ValeursEntrées,Amortissement[[#This Row],[date
paiement]]&lt;&gt;""),-PPMT(TauxIntérêt/12,1,DuréePrêt-ROWS($C$4:C15)+1,Amortissement[[#This Row],[solde
ouverture]]),""),0)</f>
        <v>251.55647193760035</v>
      </c>
      <c r="G15" s="17">
        <f ca="1">IF(Amortissement[[#This Row],[date
paiement]]="",0,ImpôtsFonciers)</f>
        <v>375</v>
      </c>
      <c r="H15" s="17">
        <f ca="1">IF(Amortissement[[#This Row],[date
paiement]]="",0,Amortissement[[#This Row],[intérêts]]+Amortissement[[#This Row],[remboursement principal]]+Amortissement[[#This Row],[impôts
fonciers]])</f>
        <v>1447.5950940578714</v>
      </c>
      <c r="I15" s="17">
        <f ca="1">IF(Amortissement[[#This Row],[date
paiement]]="",0,Amortissement[[#This Row],[solde
ouverture]]-Amortissement[[#This Row],[remboursement principal]])</f>
        <v>197049.26930886501</v>
      </c>
      <c r="J15" s="18">
        <f ca="1">IF(Amortissement[[#This Row],[solde de
clôture]]&gt;0,DernièreLigne-ROW(),0)</f>
        <v>348</v>
      </c>
    </row>
    <row r="16" spans="1:10" ht="15" customHeight="1" x14ac:dyDescent="0.25">
      <c r="B16" s="10">
        <f>ROWS($B$4:B16)</f>
        <v>13</v>
      </c>
      <c r="C16" s="14">
        <f ca="1">IF(ValeursEntrées,IF(Amortissement[[#This Row],[Numéro]]&lt;=DuréePrêt,IF(ROW()-ROW(Amortissement[[#Headers],[date
paiement]])=1,DébutPrêt,IF(I15&gt;0,EDATE(C15,1),"")),""),"")</f>
        <v>43686</v>
      </c>
      <c r="D16" s="17">
        <f ca="1">IF(ROW()-ROW(Amortissement[[#Headers],[solde
ouverture]])=1,MontantPrêt,IF(Amortissement[[#This Row],[date
paiement]]="",0,INDEX(Amortissement[], ROW()-4,8)))</f>
        <v>197049.26930886501</v>
      </c>
      <c r="E16" s="17">
        <f ca="1">IF(ValeursEntrées,IF(ROW()-ROW(Amortissement[[#Headers],[intérêts]])=1,-IPMT(TauxIntérêt/12,1,DuréePrêt-ROWS($C$4:C16)+1,Amortissement[[#This Row],[solde
ouverture]]),IFERROR(-IPMT(TauxIntérêt/12,1,Amortissement[[#This Row],[Nombre de
mensualités restantes]],D17),0)),0)</f>
        <v>819.98610285400412</v>
      </c>
      <c r="F16" s="17">
        <f ca="1">IFERROR(IF(AND(ValeursEntrées,Amortissement[[#This Row],[date
paiement]]&lt;&gt;""),-PPMT(TauxIntérêt/12,1,DuréePrêt-ROWS($C$4:C16)+1,Amortissement[[#This Row],[solde
ouverture]]),""),0)</f>
        <v>252.60462390400698</v>
      </c>
      <c r="G16" s="17">
        <f ca="1">IF(Amortissement[[#This Row],[date
paiement]]="",0,ImpôtsFonciers)</f>
        <v>375</v>
      </c>
      <c r="H16" s="17">
        <f ca="1">IF(Amortissement[[#This Row],[date
paiement]]="",0,Amortissement[[#This Row],[intérêts]]+Amortissement[[#This Row],[remboursement principal]]+Amortissement[[#This Row],[impôts
fonciers]])</f>
        <v>1447.590726758011</v>
      </c>
      <c r="I16" s="17">
        <f ca="1">IF(Amortissement[[#This Row],[date
paiement]]="",0,Amortissement[[#This Row],[solde
ouverture]]-Amortissement[[#This Row],[remboursement principal]])</f>
        <v>196796.664684961</v>
      </c>
      <c r="J16" s="18">
        <f ca="1">IF(Amortissement[[#This Row],[solde de
clôture]]&gt;0,DernièreLigne-ROW(),0)</f>
        <v>347</v>
      </c>
    </row>
    <row r="17" spans="2:10" ht="15" customHeight="1" x14ac:dyDescent="0.25">
      <c r="B17" s="10">
        <f>ROWS($B$4:B17)</f>
        <v>14</v>
      </c>
      <c r="C17" s="14">
        <f ca="1">IF(ValeursEntrées,IF(Amortissement[[#This Row],[Numéro]]&lt;=DuréePrêt,IF(ROW()-ROW(Amortissement[[#Headers],[date
paiement]])=1,DébutPrêt,IF(I16&gt;0,EDATE(C16,1),"")),""),"")</f>
        <v>43717</v>
      </c>
      <c r="D17" s="17">
        <f ca="1">IF(ROW()-ROW(Amortissement[[#Headers],[solde
ouverture]])=1,MontantPrêt,IF(Amortissement[[#This Row],[date
paiement]]="",0,INDEX(Amortissement[], ROW()-4,8)))</f>
        <v>196796.664684961</v>
      </c>
      <c r="E17" s="17">
        <f ca="1">IF(ValeursEntrées,IF(ROW()-ROW(Amortissement[[#Headers],[intérêts]])=1,-IPMT(TauxIntérêt/12,1,DuréePrêt-ROWS($C$4:C17)+1,Amortissement[[#This Row],[solde
ouverture]]),IFERROR(-IPMT(TauxIntérêt/12,1,Amortissement[[#This Row],[Nombre de
mensualités restantes]],D18),0)),0)</f>
        <v>818.92919809079467</v>
      </c>
      <c r="F17" s="17">
        <f ca="1">IFERROR(IF(AND(ValeursEntrées,Amortissement[[#This Row],[date
paiement]]&lt;&gt;""),-PPMT(TauxIntérêt/12,1,DuréePrêt-ROWS($C$4:C17)+1,Amortissement[[#This Row],[solde
ouverture]]),""),0)</f>
        <v>253.65714317027371</v>
      </c>
      <c r="G17" s="17">
        <f ca="1">IF(Amortissement[[#This Row],[date
paiement]]="",0,ImpôtsFonciers)</f>
        <v>375</v>
      </c>
      <c r="H17" s="17">
        <f ca="1">IF(Amortissement[[#This Row],[date
paiement]]="",0,Amortissement[[#This Row],[intérêts]]+Amortissement[[#This Row],[remboursement principal]]+Amortissement[[#This Row],[impôts
fonciers]])</f>
        <v>1447.5863412610684</v>
      </c>
      <c r="I17" s="17">
        <f ca="1">IF(Amortissement[[#This Row],[date
paiement]]="",0,Amortissement[[#This Row],[solde
ouverture]]-Amortissement[[#This Row],[remboursement principal]])</f>
        <v>196543.00754179072</v>
      </c>
      <c r="J17" s="18">
        <f ca="1">IF(Amortissement[[#This Row],[solde de
clôture]]&gt;0,DernièreLigne-ROW(),0)</f>
        <v>346</v>
      </c>
    </row>
    <row r="18" spans="2:10" ht="15" customHeight="1" x14ac:dyDescent="0.25">
      <c r="B18" s="10">
        <f>ROWS($B$4:B18)</f>
        <v>15</v>
      </c>
      <c r="C18" s="14">
        <f ca="1">IF(ValeursEntrées,IF(Amortissement[[#This Row],[Numéro]]&lt;=DuréePrêt,IF(ROW()-ROW(Amortissement[[#Headers],[date
paiement]])=1,DébutPrêt,IF(I17&gt;0,EDATE(C17,1),"")),""),"")</f>
        <v>43747</v>
      </c>
      <c r="D18" s="17">
        <f ca="1">IF(ROW()-ROW(Amortissement[[#Headers],[solde
ouverture]])=1,MontantPrêt,IF(Amortissement[[#This Row],[date
paiement]]="",0,INDEX(Amortissement[], ROW()-4,8)))</f>
        <v>196543.00754179072</v>
      </c>
      <c r="E18" s="17">
        <f ca="1">IF(ValeursEntrées,IF(ROW()-ROW(Amortissement[[#Headers],[intérêts]])=1,-IPMT(TauxIntérêt/12,1,DuréePrêt-ROWS($C$4:C18)+1,Amortissement[[#This Row],[solde
ouverture]]),IFERROR(-IPMT(TauxIntérêt/12,1,Amortissement[[#This Row],[Nombre de
mensualités restantes]],D19),0)),0)</f>
        <v>817.86788955773841</v>
      </c>
      <c r="F18" s="17">
        <f ca="1">IFERROR(IF(AND(ValeursEntrées,Amortissement[[#This Row],[date
paiement]]&lt;&gt;""),-PPMT(TauxIntérêt/12,1,DuréePrêt-ROWS($C$4:C18)+1,Amortissement[[#This Row],[solde
ouverture]]),""),0)</f>
        <v>254.71404793348313</v>
      </c>
      <c r="G18" s="17">
        <f ca="1">IF(Amortissement[[#This Row],[date
paiement]]="",0,ImpôtsFonciers)</f>
        <v>375</v>
      </c>
      <c r="H18" s="17">
        <f ca="1">IF(Amortissement[[#This Row],[date
paiement]]="",0,Amortissement[[#This Row],[intérêts]]+Amortissement[[#This Row],[remboursement principal]]+Amortissement[[#This Row],[impôts
fonciers]])</f>
        <v>1447.5819374912217</v>
      </c>
      <c r="I18" s="17">
        <f ca="1">IF(Amortissement[[#This Row],[date
paiement]]="",0,Amortissement[[#This Row],[solde
ouverture]]-Amortissement[[#This Row],[remboursement principal]])</f>
        <v>196288.29349385723</v>
      </c>
      <c r="J18" s="18">
        <f ca="1">IF(Amortissement[[#This Row],[solde de
clôture]]&gt;0,DernièreLigne-ROW(),0)</f>
        <v>345</v>
      </c>
    </row>
    <row r="19" spans="2:10" ht="15" customHeight="1" x14ac:dyDescent="0.25">
      <c r="B19" s="10">
        <f>ROWS($B$4:B19)</f>
        <v>16</v>
      </c>
      <c r="C19" s="14">
        <f ca="1">IF(ValeursEntrées,IF(Amortissement[[#This Row],[Numéro]]&lt;=DuréePrêt,IF(ROW()-ROW(Amortissement[[#Headers],[date
paiement]])=1,DébutPrêt,IF(I18&gt;0,EDATE(C18,1),"")),""),"")</f>
        <v>43778</v>
      </c>
      <c r="D19" s="17">
        <f ca="1">IF(ROW()-ROW(Amortissement[[#Headers],[solde
ouverture]])=1,MontantPrêt,IF(Amortissement[[#This Row],[date
paiement]]="",0,INDEX(Amortissement[], ROW()-4,8)))</f>
        <v>196288.29349385723</v>
      </c>
      <c r="E19" s="17">
        <f ca="1">IF(ValeursEntrées,IF(ROW()-ROW(Amortissement[[#Headers],[intérêts]])=1,-IPMT(TauxIntérêt/12,1,DuréePrêt-ROWS($C$4:C19)+1,Amortissement[[#This Row],[solde
ouverture]]),IFERROR(-IPMT(TauxIntérêt/12,1,Amortissement[[#This Row],[Nombre de
mensualités restantes]],D20),0)),0)</f>
        <v>816.80215890579461</v>
      </c>
      <c r="F19" s="17">
        <f ca="1">IFERROR(IF(AND(ValeursEntrées,Amortissement[[#This Row],[date
paiement]]&lt;&gt;""),-PPMT(TauxIntérêt/12,1,DuréePrêt-ROWS($C$4:C19)+1,Amortissement[[#This Row],[solde
ouverture]]),""),0)</f>
        <v>255.77535646653936</v>
      </c>
      <c r="G19" s="17">
        <f ca="1">IF(Amortissement[[#This Row],[date
paiement]]="",0,ImpôtsFonciers)</f>
        <v>375</v>
      </c>
      <c r="H19" s="17">
        <f ca="1">IF(Amortissement[[#This Row],[date
paiement]]="",0,Amortissement[[#This Row],[intérêts]]+Amortissement[[#This Row],[remboursement principal]]+Amortissement[[#This Row],[impôts
fonciers]])</f>
        <v>1447.5775153723339</v>
      </c>
      <c r="I19" s="17">
        <f ca="1">IF(Amortissement[[#This Row],[date
paiement]]="",0,Amortissement[[#This Row],[solde
ouverture]]-Amortissement[[#This Row],[remboursement principal]])</f>
        <v>196032.5181373907</v>
      </c>
      <c r="J19" s="18">
        <f ca="1">IF(Amortissement[[#This Row],[solde de
clôture]]&gt;0,DernièreLigne-ROW(),0)</f>
        <v>344</v>
      </c>
    </row>
    <row r="20" spans="2:10" ht="15" customHeight="1" x14ac:dyDescent="0.25">
      <c r="B20" s="10">
        <f>ROWS($B$4:B20)</f>
        <v>17</v>
      </c>
      <c r="C20" s="14">
        <f ca="1">IF(ValeursEntrées,IF(Amortissement[[#This Row],[Numéro]]&lt;=DuréePrêt,IF(ROW()-ROW(Amortissement[[#Headers],[date
paiement]])=1,DébutPrêt,IF(I19&gt;0,EDATE(C19,1),"")),""),"")</f>
        <v>43808</v>
      </c>
      <c r="D20" s="17">
        <f ca="1">IF(ROW()-ROW(Amortissement[[#Headers],[solde
ouverture]])=1,MontantPrêt,IF(Amortissement[[#This Row],[date
paiement]]="",0,INDEX(Amortissement[], ROW()-4,8)))</f>
        <v>196032.5181373907</v>
      </c>
      <c r="E20" s="17">
        <f ca="1">IF(ValeursEntrées,IF(ROW()-ROW(Amortissement[[#Headers],[intérêts]])=1,-IPMT(TauxIntérêt/12,1,DuréePrêt-ROWS($C$4:C20)+1,Amortissement[[#This Row],[solde
ouverture]]),IFERROR(-IPMT(TauxIntérêt/12,1,Amortissement[[#This Row],[Nombre de
mensualités restantes]],D21),0)),0)</f>
        <v>815.73198770946749</v>
      </c>
      <c r="F20" s="17">
        <f ca="1">IFERROR(IF(AND(ValeursEntrées,Amortissement[[#This Row],[date
paiement]]&lt;&gt;""),-PPMT(TauxIntérêt/12,1,DuréePrêt-ROWS($C$4:C20)+1,Amortissement[[#This Row],[solde
ouverture]]),""),0)</f>
        <v>256.8410871184833</v>
      </c>
      <c r="G20" s="17">
        <f ca="1">IF(Amortissement[[#This Row],[date
paiement]]="",0,ImpôtsFonciers)</f>
        <v>375</v>
      </c>
      <c r="H20" s="17">
        <f ca="1">IF(Amortissement[[#This Row],[date
paiement]]="",0,Amortissement[[#This Row],[intérêts]]+Amortissement[[#This Row],[remboursement principal]]+Amortissement[[#This Row],[impôts
fonciers]])</f>
        <v>1447.5730748279507</v>
      </c>
      <c r="I20" s="17">
        <f ca="1">IF(Amortissement[[#This Row],[date
paiement]]="",0,Amortissement[[#This Row],[solde
ouverture]]-Amortissement[[#This Row],[remboursement principal]])</f>
        <v>195775.67705027221</v>
      </c>
      <c r="J20" s="18">
        <f ca="1">IF(Amortissement[[#This Row],[solde de
clôture]]&gt;0,DernièreLigne-ROW(),0)</f>
        <v>343</v>
      </c>
    </row>
    <row r="21" spans="2:10" ht="15" customHeight="1" x14ac:dyDescent="0.25">
      <c r="B21" s="10">
        <f>ROWS($B$4:B21)</f>
        <v>18</v>
      </c>
      <c r="C21" s="14">
        <f ca="1">IF(ValeursEntrées,IF(Amortissement[[#This Row],[Numéro]]&lt;=DuréePrêt,IF(ROW()-ROW(Amortissement[[#Headers],[date
paiement]])=1,DébutPrêt,IF(I20&gt;0,EDATE(C20,1),"")),""),"")</f>
        <v>43839</v>
      </c>
      <c r="D21" s="17">
        <f ca="1">IF(ROW()-ROW(Amortissement[[#Headers],[solde
ouverture]])=1,MontantPrêt,IF(Amortissement[[#This Row],[date
paiement]]="",0,INDEX(Amortissement[], ROW()-4,8)))</f>
        <v>195775.67705027221</v>
      </c>
      <c r="E21" s="17">
        <f ca="1">IF(ValeursEntrées,IF(ROW()-ROW(Amortissement[[#Headers],[intérêts]])=1,-IPMT(TauxIntérêt/12,1,DuréePrêt-ROWS($C$4:C21)+1,Amortissement[[#This Row],[solde
ouverture]]),IFERROR(-IPMT(TauxIntérêt/12,1,Amortissement[[#This Row],[Nombre de
mensualités restantes]],D22),0)),0)</f>
        <v>814.65735746648909</v>
      </c>
      <c r="F21" s="17">
        <f ca="1">IFERROR(IF(AND(ValeursEntrées,Amortissement[[#This Row],[date
paiement]]&lt;&gt;""),-PPMT(TauxIntérêt/12,1,DuréePrêt-ROWS($C$4:C21)+1,Amortissement[[#This Row],[solde
ouverture]]),""),0)</f>
        <v>257.91125831481031</v>
      </c>
      <c r="G21" s="17">
        <f ca="1">IF(Amortissement[[#This Row],[date
paiement]]="",0,ImpôtsFonciers)</f>
        <v>375</v>
      </c>
      <c r="H21" s="17">
        <f ca="1">IF(Amortissement[[#This Row],[date
paiement]]="",0,Amortissement[[#This Row],[intérêts]]+Amortissement[[#This Row],[remboursement principal]]+Amortissement[[#This Row],[impôts
fonciers]])</f>
        <v>1447.5686157812993</v>
      </c>
      <c r="I21" s="17">
        <f ca="1">IF(Amortissement[[#This Row],[date
paiement]]="",0,Amortissement[[#This Row],[solde
ouverture]]-Amortissement[[#This Row],[remboursement principal]])</f>
        <v>195517.76579195738</v>
      </c>
      <c r="J21" s="18">
        <f ca="1">IF(Amortissement[[#This Row],[solde de
clôture]]&gt;0,DernièreLigne-ROW(),0)</f>
        <v>342</v>
      </c>
    </row>
    <row r="22" spans="2:10" ht="15" customHeight="1" x14ac:dyDescent="0.25">
      <c r="B22" s="10">
        <f>ROWS($B$4:B22)</f>
        <v>19</v>
      </c>
      <c r="C22" s="14">
        <f ca="1">IF(ValeursEntrées,IF(Amortissement[[#This Row],[Numéro]]&lt;=DuréePrêt,IF(ROW()-ROW(Amortissement[[#Headers],[date
paiement]])=1,DébutPrêt,IF(I21&gt;0,EDATE(C21,1),"")),""),"")</f>
        <v>43870</v>
      </c>
      <c r="D22" s="17">
        <f ca="1">IF(ROW()-ROW(Amortissement[[#Headers],[solde
ouverture]])=1,MontantPrêt,IF(Amortissement[[#This Row],[date
paiement]]="",0,INDEX(Amortissement[], ROW()-4,8)))</f>
        <v>195517.76579195738</v>
      </c>
      <c r="E22" s="17">
        <f ca="1">IF(ValeursEntrées,IF(ROW()-ROW(Amortissement[[#Headers],[intérêts]])=1,-IPMT(TauxIntérêt/12,1,DuréePrêt-ROWS($C$4:C22)+1,Amortissement[[#This Row],[solde
ouverture]]),IFERROR(-IPMT(TauxIntérêt/12,1,Amortissement[[#This Row],[Nombre de
mensualités restantes]],D23),0)),0)</f>
        <v>813.57824959749826</v>
      </c>
      <c r="F22" s="17">
        <f ca="1">IFERROR(IF(AND(ValeursEntrées,Amortissement[[#This Row],[date
paiement]]&lt;&gt;""),-PPMT(TauxIntérêt/12,1,DuréePrêt-ROWS($C$4:C22)+1,Amortissement[[#This Row],[solde
ouverture]]),""),0)</f>
        <v>258.98588855778866</v>
      </c>
      <c r="G22" s="17">
        <f ca="1">IF(Amortissement[[#This Row],[date
paiement]]="",0,ImpôtsFonciers)</f>
        <v>375</v>
      </c>
      <c r="H22" s="17">
        <f ca="1">IF(Amortissement[[#This Row],[date
paiement]]="",0,Amortissement[[#This Row],[intérêts]]+Amortissement[[#This Row],[remboursement principal]]+Amortissement[[#This Row],[impôts
fonciers]])</f>
        <v>1447.5641381552869</v>
      </c>
      <c r="I22" s="17">
        <f ca="1">IF(Amortissement[[#This Row],[date
paiement]]="",0,Amortissement[[#This Row],[solde
ouverture]]-Amortissement[[#This Row],[remboursement principal]])</f>
        <v>195258.77990339958</v>
      </c>
      <c r="J22" s="18">
        <f ca="1">IF(Amortissement[[#This Row],[solde de
clôture]]&gt;0,DernièreLigne-ROW(),0)</f>
        <v>341</v>
      </c>
    </row>
    <row r="23" spans="2:10" ht="15" customHeight="1" x14ac:dyDescent="0.25">
      <c r="B23" s="10">
        <f>ROWS($B$4:B23)</f>
        <v>20</v>
      </c>
      <c r="C23" s="14">
        <f ca="1">IF(ValeursEntrées,IF(Amortissement[[#This Row],[Numéro]]&lt;=DuréePrêt,IF(ROW()-ROW(Amortissement[[#Headers],[date
paiement]])=1,DébutPrêt,IF(I22&gt;0,EDATE(C22,1),"")),""),"")</f>
        <v>43899</v>
      </c>
      <c r="D23" s="17">
        <f ca="1">IF(ROW()-ROW(Amortissement[[#Headers],[solde
ouverture]])=1,MontantPrêt,IF(Amortissement[[#This Row],[date
paiement]]="",0,INDEX(Amortissement[], ROW()-4,8)))</f>
        <v>195258.77990339958</v>
      </c>
      <c r="E23" s="17">
        <f ca="1">IF(ValeursEntrées,IF(ROW()-ROW(Amortissement[[#Headers],[intérêts]])=1,-IPMT(TauxIntérêt/12,1,DuréePrêt-ROWS($C$4:C23)+1,Amortissement[[#This Row],[solde
ouverture]]),IFERROR(-IPMT(TauxIntérêt/12,1,Amortissement[[#This Row],[Nombre de
mensualités restantes]],D24),0)),0)</f>
        <v>812.49464544572004</v>
      </c>
      <c r="F23" s="17">
        <f ca="1">IFERROR(IF(AND(ValeursEntrées,Amortissement[[#This Row],[date
paiement]]&lt;&gt;""),-PPMT(TauxIntérêt/12,1,DuréePrêt-ROWS($C$4:C23)+1,Amortissement[[#This Row],[solde
ouverture]]),""),0)</f>
        <v>260.06499642677937</v>
      </c>
      <c r="G23" s="17">
        <f ca="1">IF(Amortissement[[#This Row],[date
paiement]]="",0,ImpôtsFonciers)</f>
        <v>375</v>
      </c>
      <c r="H23" s="17">
        <f ca="1">IF(Amortissement[[#This Row],[date
paiement]]="",0,Amortissement[[#This Row],[intérêts]]+Amortissement[[#This Row],[remboursement principal]]+Amortissement[[#This Row],[impôts
fonciers]])</f>
        <v>1447.5596418724995</v>
      </c>
      <c r="I23" s="17">
        <f ca="1">IF(Amortissement[[#This Row],[date
paiement]]="",0,Amortissement[[#This Row],[solde
ouverture]]-Amortissement[[#This Row],[remboursement principal]])</f>
        <v>194998.7149069728</v>
      </c>
      <c r="J23" s="18">
        <f ca="1">IF(Amortissement[[#This Row],[solde de
clôture]]&gt;0,DernièreLigne-ROW(),0)</f>
        <v>340</v>
      </c>
    </row>
    <row r="24" spans="2:10" ht="15" customHeight="1" x14ac:dyDescent="0.25">
      <c r="B24" s="10">
        <f>ROWS($B$4:B24)</f>
        <v>21</v>
      </c>
      <c r="C24" s="14">
        <f ca="1">IF(ValeursEntrées,IF(Amortissement[[#This Row],[Numéro]]&lt;=DuréePrêt,IF(ROW()-ROW(Amortissement[[#Headers],[date
paiement]])=1,DébutPrêt,IF(I23&gt;0,EDATE(C23,1),"")),""),"")</f>
        <v>43930</v>
      </c>
      <c r="D24" s="17">
        <f ca="1">IF(ROW()-ROW(Amortissement[[#Headers],[solde
ouverture]])=1,MontantPrêt,IF(Amortissement[[#This Row],[date
paiement]]="",0,INDEX(Amortissement[], ROW()-4,8)))</f>
        <v>194998.7149069728</v>
      </c>
      <c r="E24" s="17">
        <f ca="1">IF(ValeursEntrées,IF(ROW()-ROW(Amortissement[[#Headers],[intérêts]])=1,-IPMT(TauxIntérêt/12,1,DuréePrêt-ROWS($C$4:C24)+1,Amortissement[[#This Row],[solde
ouverture]]),IFERROR(-IPMT(TauxIntérêt/12,1,Amortissement[[#This Row],[Nombre de
mensualités restantes]],D25),0)),0)</f>
        <v>811.40652627664258</v>
      </c>
      <c r="F24" s="17">
        <f ca="1">IFERROR(IF(AND(ValeursEntrées,Amortissement[[#This Row],[date
paiement]]&lt;&gt;""),-PPMT(TauxIntérêt/12,1,DuréePrêt-ROWS($C$4:C24)+1,Amortissement[[#This Row],[solde
ouverture]]),""),0)</f>
        <v>261.14860057855765</v>
      </c>
      <c r="G24" s="17">
        <f ca="1">IF(Amortissement[[#This Row],[date
paiement]]="",0,ImpôtsFonciers)</f>
        <v>375</v>
      </c>
      <c r="H24" s="17">
        <f ca="1">IF(Amortissement[[#This Row],[date
paiement]]="",0,Amortissement[[#This Row],[intérêts]]+Amortissement[[#This Row],[remboursement principal]]+Amortissement[[#This Row],[impôts
fonciers]])</f>
        <v>1447.5551268552003</v>
      </c>
      <c r="I24" s="17">
        <f ca="1">IF(Amortissement[[#This Row],[date
paiement]]="",0,Amortissement[[#This Row],[solde
ouverture]]-Amortissement[[#This Row],[remboursement principal]])</f>
        <v>194737.56630639423</v>
      </c>
      <c r="J24" s="18">
        <f ca="1">IF(Amortissement[[#This Row],[solde de
clôture]]&gt;0,DernièreLigne-ROW(),0)</f>
        <v>339</v>
      </c>
    </row>
    <row r="25" spans="2:10" ht="15" customHeight="1" x14ac:dyDescent="0.25">
      <c r="B25" s="10">
        <f>ROWS($B$4:B25)</f>
        <v>22</v>
      </c>
      <c r="C25" s="14">
        <f ca="1">IF(ValeursEntrées,IF(Amortissement[[#This Row],[Numéro]]&lt;=DuréePrêt,IF(ROW()-ROW(Amortissement[[#Headers],[date
paiement]])=1,DébutPrêt,IF(I24&gt;0,EDATE(C24,1),"")),""),"")</f>
        <v>43960</v>
      </c>
      <c r="D25" s="17">
        <f ca="1">IF(ROW()-ROW(Amortissement[[#Headers],[solde
ouverture]])=1,MontantPrêt,IF(Amortissement[[#This Row],[date
paiement]]="",0,INDEX(Amortissement[], ROW()-4,8)))</f>
        <v>194737.56630639423</v>
      </c>
      <c r="E25" s="17">
        <f ca="1">IF(ValeursEntrées,IF(ROW()-ROW(Amortissement[[#Headers],[intérêts]])=1,-IPMT(TauxIntérêt/12,1,DuréePrêt-ROWS($C$4:C25)+1,Amortissement[[#This Row],[solde
ouverture]]),IFERROR(-IPMT(TauxIntérêt/12,1,Amortissement[[#This Row],[Nombre de
mensualités restantes]],D26),0)),0)</f>
        <v>810.31387327769414</v>
      </c>
      <c r="F25" s="17">
        <f ca="1">IFERROR(IF(AND(ValeursEntrées,Amortissement[[#This Row],[date
paiement]]&lt;&gt;""),-PPMT(TauxIntérêt/12,1,DuréePrêt-ROWS($C$4:C25)+1,Amortissement[[#This Row],[solde
ouverture]]),""),0)</f>
        <v>262.23671974763494</v>
      </c>
      <c r="G25" s="17">
        <f ca="1">IF(Amortissement[[#This Row],[date
paiement]]="",0,ImpôtsFonciers)</f>
        <v>375</v>
      </c>
      <c r="H25" s="17">
        <f ca="1">IF(Amortissement[[#This Row],[date
paiement]]="",0,Amortissement[[#This Row],[intérêts]]+Amortissement[[#This Row],[remboursement principal]]+Amortissement[[#This Row],[impôts
fonciers]])</f>
        <v>1447.5505930253291</v>
      </c>
      <c r="I25" s="17">
        <f ca="1">IF(Amortissement[[#This Row],[date
paiement]]="",0,Amortissement[[#This Row],[solde
ouverture]]-Amortissement[[#This Row],[remboursement principal]])</f>
        <v>194475.32958664661</v>
      </c>
      <c r="J25" s="18">
        <f ca="1">IF(Amortissement[[#This Row],[solde de
clôture]]&gt;0,DernièreLigne-ROW(),0)</f>
        <v>338</v>
      </c>
    </row>
    <row r="26" spans="2:10" ht="15" customHeight="1" x14ac:dyDescent="0.25">
      <c r="B26" s="10">
        <f>ROWS($B$4:B26)</f>
        <v>23</v>
      </c>
      <c r="C26" s="14">
        <f ca="1">IF(ValeursEntrées,IF(Amortissement[[#This Row],[Numéro]]&lt;=DuréePrêt,IF(ROW()-ROW(Amortissement[[#Headers],[date
paiement]])=1,DébutPrêt,IF(I25&gt;0,EDATE(C25,1),"")),""),"")</f>
        <v>43991</v>
      </c>
      <c r="D26" s="17">
        <f ca="1">IF(ROW()-ROW(Amortissement[[#Headers],[solde
ouverture]])=1,MontantPrêt,IF(Amortissement[[#This Row],[date
paiement]]="",0,INDEX(Amortissement[], ROW()-4,8)))</f>
        <v>194475.32958664661</v>
      </c>
      <c r="E26" s="17">
        <f ca="1">IF(ValeursEntrées,IF(ROW()-ROW(Amortissement[[#Headers],[intérêts]])=1,-IPMT(TauxIntérêt/12,1,DuréePrêt-ROWS($C$4:C26)+1,Amortissement[[#This Row],[solde
ouverture]]),IFERROR(-IPMT(TauxIntérêt/12,1,Amortissement[[#This Row],[Nombre de
mensualités restantes]],D27),0)),0)</f>
        <v>809.21666755791682</v>
      </c>
      <c r="F26" s="17">
        <f ca="1">IFERROR(IF(AND(ValeursEntrées,Amortissement[[#This Row],[date
paiement]]&lt;&gt;""),-PPMT(TauxIntérêt/12,1,DuréePrêt-ROWS($C$4:C26)+1,Amortissement[[#This Row],[solde
ouverture]]),""),0)</f>
        <v>263.32937274658343</v>
      </c>
      <c r="G26" s="17">
        <f ca="1">IF(Amortissement[[#This Row],[date
paiement]]="",0,ImpôtsFonciers)</f>
        <v>375</v>
      </c>
      <c r="H26" s="17">
        <f ca="1">IF(Amortissement[[#This Row],[date
paiement]]="",0,Amortissement[[#This Row],[intérêts]]+Amortissement[[#This Row],[remboursement principal]]+Amortissement[[#This Row],[impôts
fonciers]])</f>
        <v>1447.5460403045004</v>
      </c>
      <c r="I26" s="17">
        <f ca="1">IF(Amortissement[[#This Row],[date
paiement]]="",0,Amortissement[[#This Row],[solde
ouverture]]-Amortissement[[#This Row],[remboursement principal]])</f>
        <v>194212.00021390003</v>
      </c>
      <c r="J26" s="18">
        <f ca="1">IF(Amortissement[[#This Row],[solde de
clôture]]&gt;0,DernièreLigne-ROW(),0)</f>
        <v>337</v>
      </c>
    </row>
    <row r="27" spans="2:10" ht="15" customHeight="1" x14ac:dyDescent="0.25">
      <c r="B27" s="10">
        <f>ROWS($B$4:B27)</f>
        <v>24</v>
      </c>
      <c r="C27" s="14">
        <f ca="1">IF(ValeursEntrées,IF(Amortissement[[#This Row],[Numéro]]&lt;=DuréePrêt,IF(ROW()-ROW(Amortissement[[#Headers],[date
paiement]])=1,DébutPrêt,IF(I26&gt;0,EDATE(C26,1),"")),""),"")</f>
        <v>44021</v>
      </c>
      <c r="D27" s="17">
        <f ca="1">IF(ROW()-ROW(Amortissement[[#Headers],[solde
ouverture]])=1,MontantPrêt,IF(Amortissement[[#This Row],[date
paiement]]="",0,INDEX(Amortissement[], ROW()-4,8)))</f>
        <v>194212.00021390003</v>
      </c>
      <c r="E27" s="17">
        <f ca="1">IF(ValeursEntrées,IF(ROW()-ROW(Amortissement[[#Headers],[intérêts]])=1,-IPMT(TauxIntérêt/12,1,DuréePrêt-ROWS($C$4:C27)+1,Amortissement[[#This Row],[solde
ouverture]]),IFERROR(-IPMT(TauxIntérêt/12,1,Amortissement[[#This Row],[Nombre de
mensualités restantes]],D28),0)),0)</f>
        <v>808.11489014764027</v>
      </c>
      <c r="F27" s="17">
        <f ca="1">IFERROR(IF(AND(ValeursEntrées,Amortissement[[#This Row],[date
paiement]]&lt;&gt;""),-PPMT(TauxIntérêt/12,1,DuréePrêt-ROWS($C$4:C27)+1,Amortissement[[#This Row],[solde
ouverture]]),""),0)</f>
        <v>264.42657846636087</v>
      </c>
      <c r="G27" s="17">
        <f ca="1">IF(Amortissement[[#This Row],[date
paiement]]="",0,ImpôtsFonciers)</f>
        <v>375</v>
      </c>
      <c r="H27" s="17">
        <f ca="1">IF(Amortissement[[#This Row],[date
paiement]]="",0,Amortissement[[#This Row],[intérêts]]+Amortissement[[#This Row],[remboursement principal]]+Amortissement[[#This Row],[impôts
fonciers]])</f>
        <v>1447.5414686140011</v>
      </c>
      <c r="I27" s="17">
        <f ca="1">IF(Amortissement[[#This Row],[date
paiement]]="",0,Amortissement[[#This Row],[solde
ouverture]]-Amortissement[[#This Row],[remboursement principal]])</f>
        <v>193947.57363543365</v>
      </c>
      <c r="J27" s="18">
        <f ca="1">IF(Amortissement[[#This Row],[solde de
clôture]]&gt;0,DernièreLigne-ROW(),0)</f>
        <v>336</v>
      </c>
    </row>
    <row r="28" spans="2:10" ht="15" customHeight="1" x14ac:dyDescent="0.25">
      <c r="B28" s="10">
        <f>ROWS($B$4:B28)</f>
        <v>25</v>
      </c>
      <c r="C28" s="14">
        <f ca="1">IF(ValeursEntrées,IF(Amortissement[[#This Row],[Numéro]]&lt;=DuréePrêt,IF(ROW()-ROW(Amortissement[[#Headers],[date
paiement]])=1,DébutPrêt,IF(I27&gt;0,EDATE(C27,1),"")),""),"")</f>
        <v>44052</v>
      </c>
      <c r="D28" s="17">
        <f ca="1">IF(ROW()-ROW(Amortissement[[#Headers],[solde
ouverture]])=1,MontantPrêt,IF(Amortissement[[#This Row],[date
paiement]]="",0,INDEX(Amortissement[], ROW()-4,8)))</f>
        <v>193947.57363543365</v>
      </c>
      <c r="E28" s="17">
        <f ca="1">IF(ValeursEntrées,IF(ROW()-ROW(Amortissement[[#Headers],[intérêts]])=1,-IPMT(TauxIntérêt/12,1,DuréePrêt-ROWS($C$4:C28)+1,Amortissement[[#This Row],[solde
ouverture]]),IFERROR(-IPMT(TauxIntérêt/12,1,Amortissement[[#This Row],[Nombre de
mensualités restantes]],D29),0)),0)</f>
        <v>807.00852199815427</v>
      </c>
      <c r="F28" s="17">
        <f ca="1">IFERROR(IF(AND(ValeursEntrées,Amortissement[[#This Row],[date
paiement]]&lt;&gt;""),-PPMT(TauxIntérêt/12,1,DuréePrêt-ROWS($C$4:C28)+1,Amortissement[[#This Row],[solde
ouverture]]),""),0)</f>
        <v>265.52835587663742</v>
      </c>
      <c r="G28" s="17">
        <f ca="1">IF(Amortissement[[#This Row],[date
paiement]]="",0,ImpôtsFonciers)</f>
        <v>375</v>
      </c>
      <c r="H28" s="17">
        <f ca="1">IF(Amortissement[[#This Row],[date
paiement]]="",0,Amortissement[[#This Row],[intérêts]]+Amortissement[[#This Row],[remboursement principal]]+Amortissement[[#This Row],[impôts
fonciers]])</f>
        <v>1447.5368778747916</v>
      </c>
      <c r="I28" s="17">
        <f ca="1">IF(Amortissement[[#This Row],[date
paiement]]="",0,Amortissement[[#This Row],[solde
ouverture]]-Amortissement[[#This Row],[remboursement principal]])</f>
        <v>193682.04527955703</v>
      </c>
      <c r="J28" s="18">
        <f ca="1">IF(Amortissement[[#This Row],[solde de
clôture]]&gt;0,DernièreLigne-ROW(),0)</f>
        <v>335</v>
      </c>
    </row>
    <row r="29" spans="2:10" ht="15" customHeight="1" x14ac:dyDescent="0.25">
      <c r="B29" s="10">
        <f>ROWS($B$4:B29)</f>
        <v>26</v>
      </c>
      <c r="C29" s="14">
        <f ca="1">IF(ValeursEntrées,IF(Amortissement[[#This Row],[Numéro]]&lt;=DuréePrêt,IF(ROW()-ROW(Amortissement[[#Headers],[date
paiement]])=1,DébutPrêt,IF(I28&gt;0,EDATE(C28,1),"")),""),"")</f>
        <v>44083</v>
      </c>
      <c r="D29" s="17">
        <f ca="1">IF(ROW()-ROW(Amortissement[[#Headers],[solde
ouverture]])=1,MontantPrêt,IF(Amortissement[[#This Row],[date
paiement]]="",0,INDEX(Amortissement[], ROW()-4,8)))</f>
        <v>193682.04527955703</v>
      </c>
      <c r="E29" s="17">
        <f ca="1">IF(ValeursEntrées,IF(ROW()-ROW(Amortissement[[#Headers],[intérêts]])=1,-IPMT(TauxIntérêt/12,1,DuréePrêt-ROWS($C$4:C29)+1,Amortissement[[#This Row],[solde
ouverture]]),IFERROR(-IPMT(TauxIntérêt/12,1,Amortissement[[#This Row],[Nombre de
mensualités restantes]],D30),0)),0)</f>
        <v>805.89754398137882</v>
      </c>
      <c r="F29" s="17">
        <f ca="1">IFERROR(IF(AND(ValeursEntrées,Amortissement[[#This Row],[date
paiement]]&lt;&gt;""),-PPMT(TauxIntérêt/12,1,DuréePrêt-ROWS($C$4:C29)+1,Amortissement[[#This Row],[solde
ouverture]]),""),0)</f>
        <v>266.63472402612337</v>
      </c>
      <c r="G29" s="17">
        <f ca="1">IF(Amortissement[[#This Row],[date
paiement]]="",0,ImpôtsFonciers)</f>
        <v>375</v>
      </c>
      <c r="H29" s="17">
        <f ca="1">IF(Amortissement[[#This Row],[date
paiement]]="",0,Amortissement[[#This Row],[intérêts]]+Amortissement[[#This Row],[remboursement principal]]+Amortissement[[#This Row],[impôts
fonciers]])</f>
        <v>1447.5322680075021</v>
      </c>
      <c r="I29" s="17">
        <f ca="1">IF(Amortissement[[#This Row],[date
paiement]]="",0,Amortissement[[#This Row],[solde
ouverture]]-Amortissement[[#This Row],[remboursement principal]])</f>
        <v>193415.41055553092</v>
      </c>
      <c r="J29" s="18">
        <f ca="1">IF(Amortissement[[#This Row],[solde de
clôture]]&gt;0,DernièreLigne-ROW(),0)</f>
        <v>334</v>
      </c>
    </row>
    <row r="30" spans="2:10" ht="15" customHeight="1" x14ac:dyDescent="0.25">
      <c r="B30" s="10">
        <f>ROWS($B$4:B30)</f>
        <v>27</v>
      </c>
      <c r="C30" s="14">
        <f ca="1">IF(ValeursEntrées,IF(Amortissement[[#This Row],[Numéro]]&lt;=DuréePrêt,IF(ROW()-ROW(Amortissement[[#Headers],[date
paiement]])=1,DébutPrêt,IF(I29&gt;0,EDATE(C29,1),"")),""),"")</f>
        <v>44113</v>
      </c>
      <c r="D30" s="17">
        <f ca="1">IF(ROW()-ROW(Amortissement[[#Headers],[solde
ouverture]])=1,MontantPrêt,IF(Amortissement[[#This Row],[date
paiement]]="",0,INDEX(Amortissement[], ROW()-4,8)))</f>
        <v>193415.41055553092</v>
      </c>
      <c r="E30" s="17">
        <f ca="1">IF(ValeursEntrées,IF(ROW()-ROW(Amortissement[[#Headers],[intérêts]])=1,-IPMT(TauxIntérêt/12,1,DuréePrêt-ROWS($C$4:C30)+1,Amortissement[[#This Row],[solde
ouverture]]),IFERROR(-IPMT(TauxIntérêt/12,1,Amortissement[[#This Row],[Nombre de
mensualités restantes]],D31),0)),0)</f>
        <v>804.78193688953343</v>
      </c>
      <c r="F30" s="17">
        <f ca="1">IFERROR(IF(AND(ValeursEntrées,Amortissement[[#This Row],[date
paiement]]&lt;&gt;""),-PPMT(TauxIntérêt/12,1,DuréePrêt-ROWS($C$4:C30)+1,Amortissement[[#This Row],[solde
ouverture]]),""),0)</f>
        <v>267.74570204289893</v>
      </c>
      <c r="G30" s="17">
        <f ca="1">IF(Amortissement[[#This Row],[date
paiement]]="",0,ImpôtsFonciers)</f>
        <v>375</v>
      </c>
      <c r="H30" s="17">
        <f ca="1">IF(Amortissement[[#This Row],[date
paiement]]="",0,Amortissement[[#This Row],[intérêts]]+Amortissement[[#This Row],[remboursement principal]]+Amortissement[[#This Row],[impôts
fonciers]])</f>
        <v>1447.5276389324324</v>
      </c>
      <c r="I30" s="17">
        <f ca="1">IF(Amortissement[[#This Row],[date
paiement]]="",0,Amortissement[[#This Row],[solde
ouverture]]-Amortissement[[#This Row],[remboursement principal]])</f>
        <v>193147.66485348804</v>
      </c>
      <c r="J30" s="18">
        <f ca="1">IF(Amortissement[[#This Row],[solde de
clôture]]&gt;0,DernièreLigne-ROW(),0)</f>
        <v>333</v>
      </c>
    </row>
    <row r="31" spans="2:10" ht="15" customHeight="1" x14ac:dyDescent="0.25">
      <c r="B31" s="10">
        <f>ROWS($B$4:B31)</f>
        <v>28</v>
      </c>
      <c r="C31" s="14">
        <f ca="1">IF(ValeursEntrées,IF(Amortissement[[#This Row],[Numéro]]&lt;=DuréePrêt,IF(ROW()-ROW(Amortissement[[#Headers],[date
paiement]])=1,DébutPrêt,IF(I30&gt;0,EDATE(C30,1),"")),""),"")</f>
        <v>44144</v>
      </c>
      <c r="D31" s="17">
        <f ca="1">IF(ROW()-ROW(Amortissement[[#Headers],[solde
ouverture]])=1,MontantPrêt,IF(Amortissement[[#This Row],[date
paiement]]="",0,INDEX(Amortissement[], ROW()-4,8)))</f>
        <v>193147.66485348804</v>
      </c>
      <c r="E31" s="17">
        <f ca="1">IF(ValeursEntrées,IF(ROW()-ROW(Amortissement[[#Headers],[intérêts]])=1,-IPMT(TauxIntérêt/12,1,DuréePrêt-ROWS($C$4:C31)+1,Amortissement[[#This Row],[solde
ouverture]]),IFERROR(-IPMT(TauxIntérêt/12,1,Amortissement[[#This Row],[Nombre de
mensualités restantes]],D32),0)),0)</f>
        <v>803.66168143480536</v>
      </c>
      <c r="F31" s="17">
        <f ca="1">IFERROR(IF(AND(ValeursEntrées,Amortissement[[#This Row],[date
paiement]]&lt;&gt;""),-PPMT(TauxIntérêt/12,1,DuréePrêt-ROWS($C$4:C31)+1,Amortissement[[#This Row],[solde
ouverture]]),""),0)</f>
        <v>268.86130913474426</v>
      </c>
      <c r="G31" s="17">
        <f ca="1">IF(Amortissement[[#This Row],[date
paiement]]="",0,ImpôtsFonciers)</f>
        <v>375</v>
      </c>
      <c r="H31" s="17">
        <f ca="1">IF(Amortissement[[#This Row],[date
paiement]]="",0,Amortissement[[#This Row],[intérêts]]+Amortissement[[#This Row],[remboursement principal]]+Amortissement[[#This Row],[impôts
fonciers]])</f>
        <v>1447.5229905695496</v>
      </c>
      <c r="I31" s="17">
        <f ca="1">IF(Amortissement[[#This Row],[date
paiement]]="",0,Amortissement[[#This Row],[solde
ouverture]]-Amortissement[[#This Row],[remboursement principal]])</f>
        <v>192878.80354435329</v>
      </c>
      <c r="J31" s="18">
        <f ca="1">IF(Amortissement[[#This Row],[solde de
clôture]]&gt;0,DernièreLigne-ROW(),0)</f>
        <v>332</v>
      </c>
    </row>
    <row r="32" spans="2:10" ht="15" customHeight="1" x14ac:dyDescent="0.25">
      <c r="B32" s="10">
        <f>ROWS($B$4:B32)</f>
        <v>29</v>
      </c>
      <c r="C32" s="14">
        <f ca="1">IF(ValeursEntrées,IF(Amortissement[[#This Row],[Numéro]]&lt;=DuréePrêt,IF(ROW()-ROW(Amortissement[[#Headers],[date
paiement]])=1,DébutPrêt,IF(I31&gt;0,EDATE(C31,1),"")),""),"")</f>
        <v>44174</v>
      </c>
      <c r="D32" s="17">
        <f ca="1">IF(ROW()-ROW(Amortissement[[#Headers],[solde
ouverture]])=1,MontantPrêt,IF(Amortissement[[#This Row],[date
paiement]]="",0,INDEX(Amortissement[], ROW()-4,8)))</f>
        <v>192878.80354435329</v>
      </c>
      <c r="E32" s="17">
        <f ca="1">IF(ValeursEntrées,IF(ROW()-ROW(Amortissement[[#Headers],[intérêts]])=1,-IPMT(TauxIntérêt/12,1,DuréePrêt-ROWS($C$4:C32)+1,Amortissement[[#This Row],[solde
ouverture]]),IFERROR(-IPMT(TauxIntérêt/12,1,Amortissement[[#This Row],[Nombre de
mensualités restantes]],D33),0)),0)</f>
        <v>802.53675824901586</v>
      </c>
      <c r="F32" s="17">
        <f ca="1">IFERROR(IF(AND(ValeursEntrées,Amortissement[[#This Row],[date
paiement]]&lt;&gt;""),-PPMT(TauxIntérêt/12,1,DuréePrêt-ROWS($C$4:C32)+1,Amortissement[[#This Row],[solde
ouverture]]),""),0)</f>
        <v>269.98156458947238</v>
      </c>
      <c r="G32" s="17">
        <f ca="1">IF(Amortissement[[#This Row],[date
paiement]]="",0,ImpôtsFonciers)</f>
        <v>375</v>
      </c>
      <c r="H32" s="17">
        <f ca="1">IF(Amortissement[[#This Row],[date
paiement]]="",0,Amortissement[[#This Row],[intérêts]]+Amortissement[[#This Row],[remboursement principal]]+Amortissement[[#This Row],[impôts
fonciers]])</f>
        <v>1447.5183228384883</v>
      </c>
      <c r="I32" s="17">
        <f ca="1">IF(Amortissement[[#This Row],[date
paiement]]="",0,Amortissement[[#This Row],[solde
ouverture]]-Amortissement[[#This Row],[remboursement principal]])</f>
        <v>192608.8219797638</v>
      </c>
      <c r="J32" s="18">
        <f ca="1">IF(Amortissement[[#This Row],[solde de
clôture]]&gt;0,DernièreLigne-ROW(),0)</f>
        <v>331</v>
      </c>
    </row>
    <row r="33" spans="2:10" ht="15" customHeight="1" x14ac:dyDescent="0.25">
      <c r="B33" s="10">
        <f>ROWS($B$4:B33)</f>
        <v>30</v>
      </c>
      <c r="C33" s="14">
        <f ca="1">IF(ValeursEntrées,IF(Amortissement[[#This Row],[Numéro]]&lt;=DuréePrêt,IF(ROW()-ROW(Amortissement[[#Headers],[date
paiement]])=1,DébutPrêt,IF(I32&gt;0,EDATE(C32,1),"")),""),"")</f>
        <v>44205</v>
      </c>
      <c r="D33" s="17">
        <f ca="1">IF(ROW()-ROW(Amortissement[[#Headers],[solde
ouverture]])=1,MontantPrêt,IF(Amortissement[[#This Row],[date
paiement]]="",0,INDEX(Amortissement[], ROW()-4,8)))</f>
        <v>192608.8219797638</v>
      </c>
      <c r="E33" s="17">
        <f ca="1">IF(ValeursEntrées,IF(ROW()-ROW(Amortissement[[#Headers],[intérêts]])=1,-IPMT(TauxIntérêt/12,1,DuréePrêt-ROWS($C$4:C33)+1,Amortissement[[#This Row],[solde
ouverture]]),IFERROR(-IPMT(TauxIntérêt/12,1,Amortissement[[#This Row],[Nombre de
mensualités restantes]],D34),0)),0)</f>
        <v>801.40714788328557</v>
      </c>
      <c r="F33" s="17">
        <f ca="1">IFERROR(IF(AND(ValeursEntrées,Amortissement[[#This Row],[date
paiement]]&lt;&gt;""),-PPMT(TauxIntérêt/12,1,DuréePrêt-ROWS($C$4:C33)+1,Amortissement[[#This Row],[solde
ouverture]]),""),0)</f>
        <v>271.10648777526194</v>
      </c>
      <c r="G33" s="17">
        <f ca="1">IF(Amortissement[[#This Row],[date
paiement]]="",0,ImpôtsFonciers)</f>
        <v>375</v>
      </c>
      <c r="H33" s="17">
        <f ca="1">IF(Amortissement[[#This Row],[date
paiement]]="",0,Amortissement[[#This Row],[intérêts]]+Amortissement[[#This Row],[remboursement principal]]+Amortissement[[#This Row],[impôts
fonciers]])</f>
        <v>1447.5136356585476</v>
      </c>
      <c r="I33" s="17">
        <f ca="1">IF(Amortissement[[#This Row],[date
paiement]]="",0,Amortissement[[#This Row],[solde
ouverture]]-Amortissement[[#This Row],[remboursement principal]])</f>
        <v>192337.71549198855</v>
      </c>
      <c r="J33" s="18">
        <f ca="1">IF(Amortissement[[#This Row],[solde de
clôture]]&gt;0,DernièreLigne-ROW(),0)</f>
        <v>330</v>
      </c>
    </row>
    <row r="34" spans="2:10" ht="15" customHeight="1" x14ac:dyDescent="0.25">
      <c r="B34" s="10">
        <f>ROWS($B$4:B34)</f>
        <v>31</v>
      </c>
      <c r="C34" s="14">
        <f ca="1">IF(ValeursEntrées,IF(Amortissement[[#This Row],[Numéro]]&lt;=DuréePrêt,IF(ROW()-ROW(Amortissement[[#Headers],[date
paiement]])=1,DébutPrêt,IF(I33&gt;0,EDATE(C33,1),"")),""),"")</f>
        <v>44236</v>
      </c>
      <c r="D34" s="17">
        <f ca="1">IF(ROW()-ROW(Amortissement[[#Headers],[solde
ouverture]])=1,MontantPrêt,IF(Amortissement[[#This Row],[date
paiement]]="",0,INDEX(Amortissement[], ROW()-4,8)))</f>
        <v>192337.71549198855</v>
      </c>
      <c r="E34" s="17">
        <f ca="1">IF(ValeursEntrées,IF(ROW()-ROW(Amortissement[[#Headers],[intérêts]])=1,-IPMT(TauxIntérêt/12,1,DuréePrêt-ROWS($C$4:C34)+1,Amortissement[[#This Row],[solde
ouverture]]),IFERROR(-IPMT(TauxIntérêt/12,1,Amortissement[[#This Row],[Nombre de
mensualités restantes]],D35),0)),0)</f>
        <v>800.27283080769814</v>
      </c>
      <c r="F34" s="17">
        <f ca="1">IFERROR(IF(AND(ValeursEntrées,Amortissement[[#This Row],[date
paiement]]&lt;&gt;""),-PPMT(TauxIntérêt/12,1,DuréePrêt-ROWS($C$4:C34)+1,Amortissement[[#This Row],[solde
ouverture]]),""),0)</f>
        <v>272.23609814099217</v>
      </c>
      <c r="G34" s="17">
        <f ca="1">IF(Amortissement[[#This Row],[date
paiement]]="",0,ImpôtsFonciers)</f>
        <v>375</v>
      </c>
      <c r="H34" s="17">
        <f ca="1">IF(Amortissement[[#This Row],[date
paiement]]="",0,Amortissement[[#This Row],[intérêts]]+Amortissement[[#This Row],[remboursement principal]]+Amortissement[[#This Row],[impôts
fonciers]])</f>
        <v>1447.5089289486903</v>
      </c>
      <c r="I34" s="17">
        <f ca="1">IF(Amortissement[[#This Row],[date
paiement]]="",0,Amortissement[[#This Row],[solde
ouverture]]-Amortissement[[#This Row],[remboursement principal]])</f>
        <v>192065.47939384755</v>
      </c>
      <c r="J34" s="18">
        <f ca="1">IF(Amortissement[[#This Row],[solde de
clôture]]&gt;0,DernièreLigne-ROW(),0)</f>
        <v>329</v>
      </c>
    </row>
    <row r="35" spans="2:10" ht="15" customHeight="1" x14ac:dyDescent="0.25">
      <c r="B35" s="10">
        <f>ROWS($B$4:B35)</f>
        <v>32</v>
      </c>
      <c r="C35" s="14">
        <f ca="1">IF(ValeursEntrées,IF(Amortissement[[#This Row],[Numéro]]&lt;=DuréePrêt,IF(ROW()-ROW(Amortissement[[#Headers],[date
paiement]])=1,DébutPrêt,IF(I34&gt;0,EDATE(C34,1),"")),""),"")</f>
        <v>44264</v>
      </c>
      <c r="D35" s="17">
        <f ca="1">IF(ROW()-ROW(Amortissement[[#Headers],[solde
ouverture]])=1,MontantPrêt,IF(Amortissement[[#This Row],[date
paiement]]="",0,INDEX(Amortissement[], ROW()-4,8)))</f>
        <v>192065.47939384755</v>
      </c>
      <c r="E35" s="17">
        <f ca="1">IF(ValeursEntrées,IF(ROW()-ROW(Amortissement[[#Headers],[intérêts]])=1,-IPMT(TauxIntérêt/12,1,DuréePrêt-ROWS($C$4:C35)+1,Amortissement[[#This Row],[solde
ouverture]]),IFERROR(-IPMT(TauxIntérêt/12,1,Amortissement[[#This Row],[Nombre de
mensualités restantes]],D36),0)),0)</f>
        <v>799.13378741096244</v>
      </c>
      <c r="F35" s="17">
        <f ca="1">IFERROR(IF(AND(ValeursEntrées,Amortissement[[#This Row],[date
paiement]]&lt;&gt;""),-PPMT(TauxIntérêt/12,1,DuréePrêt-ROWS($C$4:C35)+1,Amortissement[[#This Row],[solde
ouverture]]),""),0)</f>
        <v>273.3704152165796</v>
      </c>
      <c r="G35" s="17">
        <f ca="1">IF(Amortissement[[#This Row],[date
paiement]]="",0,ImpôtsFonciers)</f>
        <v>375</v>
      </c>
      <c r="H35" s="17">
        <f ca="1">IF(Amortissement[[#This Row],[date
paiement]]="",0,Amortissement[[#This Row],[intérêts]]+Amortissement[[#This Row],[remboursement principal]]+Amortissement[[#This Row],[impôts
fonciers]])</f>
        <v>1447.5042026275421</v>
      </c>
      <c r="I35" s="17">
        <f ca="1">IF(Amortissement[[#This Row],[date
paiement]]="",0,Amortissement[[#This Row],[solde
ouverture]]-Amortissement[[#This Row],[remboursement principal]])</f>
        <v>191792.10897863097</v>
      </c>
      <c r="J35" s="18">
        <f ca="1">IF(Amortissement[[#This Row],[solde de
clôture]]&gt;0,DernièreLigne-ROW(),0)</f>
        <v>328</v>
      </c>
    </row>
    <row r="36" spans="2:10" ht="15" customHeight="1" x14ac:dyDescent="0.25">
      <c r="B36" s="10">
        <f>ROWS($B$4:B36)</f>
        <v>33</v>
      </c>
      <c r="C36" s="14">
        <f ca="1">IF(ValeursEntrées,IF(Amortissement[[#This Row],[Numéro]]&lt;=DuréePrêt,IF(ROW()-ROW(Amortissement[[#Headers],[date
paiement]])=1,DébutPrêt,IF(I35&gt;0,EDATE(C35,1),"")),""),"")</f>
        <v>44295</v>
      </c>
      <c r="D36" s="17">
        <f ca="1">IF(ROW()-ROW(Amortissement[[#Headers],[solde
ouverture]])=1,MontantPrêt,IF(Amortissement[[#This Row],[date
paiement]]="",0,INDEX(Amortissement[], ROW()-4,8)))</f>
        <v>191792.10897863097</v>
      </c>
      <c r="E36" s="17">
        <f ca="1">IF(ValeursEntrées,IF(ROW()-ROW(Amortissement[[#Headers],[intérêts]])=1,-IPMT(TauxIntérêt/12,1,DuréePrêt-ROWS($C$4:C36)+1,Amortissement[[#This Row],[solde
ouverture]]),IFERROR(-IPMT(TauxIntérêt/12,1,Amortissement[[#This Row],[Nombre de
mensualités restantes]],D37),0)),0)</f>
        <v>797.98999800007357</v>
      </c>
      <c r="F36" s="17">
        <f ca="1">IFERROR(IF(AND(ValeursEntrées,Amortissement[[#This Row],[date
paiement]]&lt;&gt;""),-PPMT(TauxIntérêt/12,1,DuréePrêt-ROWS($C$4:C36)+1,Amortissement[[#This Row],[solde
ouverture]]),""),0)</f>
        <v>274.50945861331536</v>
      </c>
      <c r="G36" s="17">
        <f ca="1">IF(Amortissement[[#This Row],[date
paiement]]="",0,ImpôtsFonciers)</f>
        <v>375</v>
      </c>
      <c r="H36" s="17">
        <f ca="1">IF(Amortissement[[#This Row],[date
paiement]]="",0,Amortissement[[#This Row],[intérêts]]+Amortissement[[#This Row],[remboursement principal]]+Amortissement[[#This Row],[impôts
fonciers]])</f>
        <v>1447.4994566133889</v>
      </c>
      <c r="I36" s="17">
        <f ca="1">IF(Amortissement[[#This Row],[date
paiement]]="",0,Amortissement[[#This Row],[solde
ouverture]]-Amortissement[[#This Row],[remboursement principal]])</f>
        <v>191517.59952001765</v>
      </c>
      <c r="J36" s="18">
        <f ca="1">IF(Amortissement[[#This Row],[solde de
clôture]]&gt;0,DernièreLigne-ROW(),0)</f>
        <v>327</v>
      </c>
    </row>
    <row r="37" spans="2:10" ht="15" customHeight="1" x14ac:dyDescent="0.25">
      <c r="B37" s="10">
        <f>ROWS($B$4:B37)</f>
        <v>34</v>
      </c>
      <c r="C37" s="14">
        <f ca="1">IF(ValeursEntrées,IF(Amortissement[[#This Row],[Numéro]]&lt;=DuréePrêt,IF(ROW()-ROW(Amortissement[[#Headers],[date
paiement]])=1,DébutPrêt,IF(I36&gt;0,EDATE(C36,1),"")),""),"")</f>
        <v>44325</v>
      </c>
      <c r="D37" s="17">
        <f ca="1">IF(ROW()-ROW(Amortissement[[#Headers],[solde
ouverture]])=1,MontantPrêt,IF(Amortissement[[#This Row],[date
paiement]]="",0,INDEX(Amortissement[], ROW()-4,8)))</f>
        <v>191517.59952001765</v>
      </c>
      <c r="E37" s="17">
        <f ca="1">IF(ValeursEntrées,IF(ROW()-ROW(Amortissement[[#Headers],[intérêts]])=1,-IPMT(TauxIntérêt/12,1,DuréePrêt-ROWS($C$4:C37)+1,Amortissement[[#This Row],[solde
ouverture]]),IFERROR(-IPMT(TauxIntérêt/12,1,Amortissement[[#This Row],[Nombre de
mensualités restantes]],D38),0)),0)</f>
        <v>796.8414427999727</v>
      </c>
      <c r="F37" s="17">
        <f ca="1">IFERROR(IF(AND(ValeursEntrées,Amortissement[[#This Row],[date
paiement]]&lt;&gt;""),-PPMT(TauxIntérêt/12,1,DuréePrêt-ROWS($C$4:C37)+1,Amortissement[[#This Row],[solde
ouverture]]),""),0)</f>
        <v>275.65324802420417</v>
      </c>
      <c r="G37" s="17">
        <f ca="1">IF(Amortissement[[#This Row],[date
paiement]]="",0,ImpôtsFonciers)</f>
        <v>375</v>
      </c>
      <c r="H37" s="17">
        <f ca="1">IF(Amortissement[[#This Row],[date
paiement]]="",0,Amortissement[[#This Row],[intérêts]]+Amortissement[[#This Row],[remboursement principal]]+Amortissement[[#This Row],[impôts
fonciers]])</f>
        <v>1447.4946908241768</v>
      </c>
      <c r="I37" s="17">
        <f ca="1">IF(Amortissement[[#This Row],[date
paiement]]="",0,Amortissement[[#This Row],[solde
ouverture]]-Amortissement[[#This Row],[remboursement principal]])</f>
        <v>191241.94627199345</v>
      </c>
      <c r="J37" s="18">
        <f ca="1">IF(Amortissement[[#This Row],[solde de
clôture]]&gt;0,DernièreLigne-ROW(),0)</f>
        <v>326</v>
      </c>
    </row>
    <row r="38" spans="2:10" ht="15" customHeight="1" x14ac:dyDescent="0.25">
      <c r="B38" s="10">
        <f>ROWS($B$4:B38)</f>
        <v>35</v>
      </c>
      <c r="C38" s="14">
        <f ca="1">IF(ValeursEntrées,IF(Amortissement[[#This Row],[Numéro]]&lt;=DuréePrêt,IF(ROW()-ROW(Amortissement[[#Headers],[date
paiement]])=1,DébutPrêt,IF(I37&gt;0,EDATE(C37,1),"")),""),"")</f>
        <v>44356</v>
      </c>
      <c r="D38" s="17">
        <f ca="1">IF(ROW()-ROW(Amortissement[[#Headers],[solde
ouverture]])=1,MontantPrêt,IF(Amortissement[[#This Row],[date
paiement]]="",0,INDEX(Amortissement[], ROW()-4,8)))</f>
        <v>191241.94627199345</v>
      </c>
      <c r="E38" s="17">
        <f ca="1">IF(ValeursEntrées,IF(ROW()-ROW(Amortissement[[#Headers],[intérêts]])=1,-IPMT(TauxIntérêt/12,1,DuréePrêt-ROWS($C$4:C38)+1,Amortissement[[#This Row],[solde
ouverture]]),IFERROR(-IPMT(TauxIntérêt/12,1,Amortissement[[#This Row],[Nombre de
mensualités restantes]],D39),0)),0)</f>
        <v>795.68810195320475</v>
      </c>
      <c r="F38" s="17">
        <f ca="1">IFERROR(IF(AND(ValeursEntrées,Amortissement[[#This Row],[date
paiement]]&lt;&gt;""),-PPMT(TauxIntérêt/12,1,DuréePrêt-ROWS($C$4:C38)+1,Amortissement[[#This Row],[solde
ouverture]]),""),0)</f>
        <v>276.8018032243051</v>
      </c>
      <c r="G38" s="17">
        <f ca="1">IF(Amortissement[[#This Row],[date
paiement]]="",0,ImpôtsFonciers)</f>
        <v>375</v>
      </c>
      <c r="H38" s="17">
        <f ca="1">IF(Amortissement[[#This Row],[date
paiement]]="",0,Amortissement[[#This Row],[intérêts]]+Amortissement[[#This Row],[remboursement principal]]+Amortissement[[#This Row],[impôts
fonciers]])</f>
        <v>1447.4899051775099</v>
      </c>
      <c r="I38" s="17">
        <f ca="1">IF(Amortissement[[#This Row],[date
paiement]]="",0,Amortissement[[#This Row],[solde
ouverture]]-Amortissement[[#This Row],[remboursement principal]])</f>
        <v>190965.14446876914</v>
      </c>
      <c r="J38" s="18">
        <f ca="1">IF(Amortissement[[#This Row],[solde de
clôture]]&gt;0,DernièreLigne-ROW(),0)</f>
        <v>325</v>
      </c>
    </row>
    <row r="39" spans="2:10" ht="15" customHeight="1" x14ac:dyDescent="0.25">
      <c r="B39" s="10">
        <f>ROWS($B$4:B39)</f>
        <v>36</v>
      </c>
      <c r="C39" s="14">
        <f ca="1">IF(ValeursEntrées,IF(Amortissement[[#This Row],[Numéro]]&lt;=DuréePrêt,IF(ROW()-ROW(Amortissement[[#Headers],[date
paiement]])=1,DébutPrêt,IF(I38&gt;0,EDATE(C38,1),"")),""),"")</f>
        <v>44386</v>
      </c>
      <c r="D39" s="17">
        <f ca="1">IF(ROW()-ROW(Amortissement[[#Headers],[solde
ouverture]])=1,MontantPrêt,IF(Amortissement[[#This Row],[date
paiement]]="",0,INDEX(Amortissement[], ROW()-4,8)))</f>
        <v>190965.14446876914</v>
      </c>
      <c r="E39" s="17">
        <f ca="1">IF(ValeursEntrées,IF(ROW()-ROW(Amortissement[[#Headers],[intérêts]])=1,-IPMT(TauxIntérêt/12,1,DuréePrêt-ROWS($C$4:C39)+1,Amortissement[[#This Row],[solde
ouverture]]),IFERROR(-IPMT(TauxIntérêt/12,1,Amortissement[[#This Row],[Nombre de
mensualités restantes]],D40),0)),0)</f>
        <v>794.5299555195752</v>
      </c>
      <c r="F39" s="17">
        <f ca="1">IFERROR(IF(AND(ValeursEntrées,Amortissement[[#This Row],[date
paiement]]&lt;&gt;""),-PPMT(TauxIntérêt/12,1,DuréePrêt-ROWS($C$4:C39)+1,Amortissement[[#This Row],[solde
ouverture]]),""),0)</f>
        <v>277.95514407107299</v>
      </c>
      <c r="G39" s="17">
        <f ca="1">IF(Amortissement[[#This Row],[date
paiement]]="",0,ImpôtsFonciers)</f>
        <v>375</v>
      </c>
      <c r="H39" s="17">
        <f ca="1">IF(Amortissement[[#This Row],[date
paiement]]="",0,Amortissement[[#This Row],[intérêts]]+Amortissement[[#This Row],[remboursement principal]]+Amortissement[[#This Row],[impôts
fonciers]])</f>
        <v>1447.4850995906481</v>
      </c>
      <c r="I39" s="17">
        <f ca="1">IF(Amortissement[[#This Row],[date
paiement]]="",0,Amortissement[[#This Row],[solde
ouverture]]-Amortissement[[#This Row],[remboursement principal]])</f>
        <v>190687.18932469806</v>
      </c>
      <c r="J39" s="18">
        <f ca="1">IF(Amortissement[[#This Row],[solde de
clôture]]&gt;0,DernièreLigne-ROW(),0)</f>
        <v>324</v>
      </c>
    </row>
    <row r="40" spans="2:10" ht="15" customHeight="1" x14ac:dyDescent="0.25">
      <c r="B40" s="10">
        <f>ROWS($B$4:B40)</f>
        <v>37</v>
      </c>
      <c r="C40" s="14">
        <f ca="1">IF(ValeursEntrées,IF(Amortissement[[#This Row],[Numéro]]&lt;=DuréePrêt,IF(ROW()-ROW(Amortissement[[#Headers],[date
paiement]])=1,DébutPrêt,IF(I39&gt;0,EDATE(C39,1),"")),""),"")</f>
        <v>44417</v>
      </c>
      <c r="D40" s="17">
        <f ca="1">IF(ROW()-ROW(Amortissement[[#Headers],[solde
ouverture]])=1,MontantPrêt,IF(Amortissement[[#This Row],[date
paiement]]="",0,INDEX(Amortissement[], ROW()-4,8)))</f>
        <v>190687.18932469806</v>
      </c>
      <c r="E40" s="17">
        <f ca="1">IF(ValeursEntrées,IF(ROW()-ROW(Amortissement[[#Headers],[intérêts]])=1,-IPMT(TauxIntérêt/12,1,DuréePrêt-ROWS($C$4:C40)+1,Amortissement[[#This Row],[solde
ouverture]]),IFERROR(-IPMT(TauxIntérêt/12,1,Amortissement[[#This Row],[Nombre de
mensualités restantes]],D41),0)),0)</f>
        <v>793.36698347580568</v>
      </c>
      <c r="F40" s="17">
        <f ca="1">IFERROR(IF(AND(ValeursEntrées,Amortissement[[#This Row],[date
paiement]]&lt;&gt;""),-PPMT(TauxIntérêt/12,1,DuréePrêt-ROWS($C$4:C40)+1,Amortissement[[#This Row],[solde
ouverture]]),""),0)</f>
        <v>279.11329050470238</v>
      </c>
      <c r="G40" s="17">
        <f ca="1">IF(Amortissement[[#This Row],[date
paiement]]="",0,ImpôtsFonciers)</f>
        <v>375</v>
      </c>
      <c r="H40" s="17">
        <f ca="1">IF(Amortissement[[#This Row],[date
paiement]]="",0,Amortissement[[#This Row],[intérêts]]+Amortissement[[#This Row],[remboursement principal]]+Amortissement[[#This Row],[impôts
fonciers]])</f>
        <v>1447.4802739805082</v>
      </c>
      <c r="I40" s="17">
        <f ca="1">IF(Amortissement[[#This Row],[date
paiement]]="",0,Amortissement[[#This Row],[solde
ouverture]]-Amortissement[[#This Row],[remboursement principal]])</f>
        <v>190408.07603419336</v>
      </c>
      <c r="J40" s="18">
        <f ca="1">IF(Amortissement[[#This Row],[solde de
clôture]]&gt;0,DernièreLigne-ROW(),0)</f>
        <v>323</v>
      </c>
    </row>
    <row r="41" spans="2:10" ht="15" customHeight="1" x14ac:dyDescent="0.25">
      <c r="B41" s="10">
        <f>ROWS($B$4:B41)</f>
        <v>38</v>
      </c>
      <c r="C41" s="14">
        <f ca="1">IF(ValeursEntrées,IF(Amortissement[[#This Row],[Numéro]]&lt;=DuréePrêt,IF(ROW()-ROW(Amortissement[[#Headers],[date
paiement]])=1,DébutPrêt,IF(I40&gt;0,EDATE(C40,1),"")),""),"")</f>
        <v>44448</v>
      </c>
      <c r="D41" s="17">
        <f ca="1">IF(ROW()-ROW(Amortissement[[#Headers],[solde
ouverture]])=1,MontantPrêt,IF(Amortissement[[#This Row],[date
paiement]]="",0,INDEX(Amortissement[], ROW()-4,8)))</f>
        <v>190408.07603419336</v>
      </c>
      <c r="E41" s="17">
        <f ca="1">IF(ValeursEntrées,IF(ROW()-ROW(Amortissement[[#Headers],[intérêts]])=1,-IPMT(TauxIntérêt/12,1,DuréePrêt-ROWS($C$4:C41)+1,Amortissement[[#This Row],[solde
ouverture]]),IFERROR(-IPMT(TauxIntérêt/12,1,Amortissement[[#This Row],[Nombre de
mensualités restantes]],D42),0)),0)</f>
        <v>792.19916571518706</v>
      </c>
      <c r="F41" s="17">
        <f ca="1">IFERROR(IF(AND(ValeursEntrées,Amortissement[[#This Row],[date
paiement]]&lt;&gt;""),-PPMT(TauxIntérêt/12,1,DuréePrêt-ROWS($C$4:C41)+1,Amortissement[[#This Row],[solde
ouverture]]),""),0)</f>
        <v>280.27626254847206</v>
      </c>
      <c r="G41" s="17">
        <f ca="1">IF(Amortissement[[#This Row],[date
paiement]]="",0,ImpôtsFonciers)</f>
        <v>375</v>
      </c>
      <c r="H41" s="17">
        <f ca="1">IF(Amortissement[[#This Row],[date
paiement]]="",0,Amortissement[[#This Row],[intérêts]]+Amortissement[[#This Row],[remboursement principal]]+Amortissement[[#This Row],[impôts
fonciers]])</f>
        <v>1447.4754282636591</v>
      </c>
      <c r="I41" s="17">
        <f ca="1">IF(Amortissement[[#This Row],[date
paiement]]="",0,Amortissement[[#This Row],[solde
ouverture]]-Amortissement[[#This Row],[remboursement principal]])</f>
        <v>190127.7997716449</v>
      </c>
      <c r="J41" s="18">
        <f ca="1">IF(Amortissement[[#This Row],[solde de
clôture]]&gt;0,DernièreLigne-ROW(),0)</f>
        <v>322</v>
      </c>
    </row>
    <row r="42" spans="2:10" ht="15" customHeight="1" x14ac:dyDescent="0.25">
      <c r="B42" s="10">
        <f>ROWS($B$4:B42)</f>
        <v>39</v>
      </c>
      <c r="C42" s="14">
        <f ca="1">IF(ValeursEntrées,IF(Amortissement[[#This Row],[Numéro]]&lt;=DuréePrêt,IF(ROW()-ROW(Amortissement[[#Headers],[date
paiement]])=1,DébutPrêt,IF(I41&gt;0,EDATE(C41,1),"")),""),"")</f>
        <v>44478</v>
      </c>
      <c r="D42" s="17">
        <f ca="1">IF(ROW()-ROW(Amortissement[[#Headers],[solde
ouverture]])=1,MontantPrêt,IF(Amortissement[[#This Row],[date
paiement]]="",0,INDEX(Amortissement[], ROW()-4,8)))</f>
        <v>190127.7997716449</v>
      </c>
      <c r="E42" s="17">
        <f ca="1">IF(ValeursEntrées,IF(ROW()-ROW(Amortissement[[#Headers],[intérêts]])=1,-IPMT(TauxIntérêt/12,1,DuréePrêt-ROWS($C$4:C42)+1,Amortissement[[#This Row],[solde
ouverture]]),IFERROR(-IPMT(TauxIntérêt/12,1,Amortissement[[#This Row],[Nombre de
mensualités restantes]],D43),0)),0)</f>
        <v>791.02648204723255</v>
      </c>
      <c r="F42" s="17">
        <f ca="1">IFERROR(IF(AND(ValeursEntrées,Amortissement[[#This Row],[date
paiement]]&lt;&gt;""),-PPMT(TauxIntérêt/12,1,DuréePrêt-ROWS($C$4:C42)+1,Amortissement[[#This Row],[solde
ouverture]]),""),0)</f>
        <v>281.44408030909062</v>
      </c>
      <c r="G42" s="17">
        <f ca="1">IF(Amortissement[[#This Row],[date
paiement]]="",0,ImpôtsFonciers)</f>
        <v>375</v>
      </c>
      <c r="H42" s="17">
        <f ca="1">IF(Amortissement[[#This Row],[date
paiement]]="",0,Amortissement[[#This Row],[intérêts]]+Amortissement[[#This Row],[remboursement principal]]+Amortissement[[#This Row],[impôts
fonciers]])</f>
        <v>1447.4705623563232</v>
      </c>
      <c r="I42" s="17">
        <f ca="1">IF(Amortissement[[#This Row],[date
paiement]]="",0,Amortissement[[#This Row],[solde
ouverture]]-Amortissement[[#This Row],[remboursement principal]])</f>
        <v>189846.3556913358</v>
      </c>
      <c r="J42" s="18">
        <f ca="1">IF(Amortissement[[#This Row],[solde de
clôture]]&gt;0,DernièreLigne-ROW(),0)</f>
        <v>321</v>
      </c>
    </row>
    <row r="43" spans="2:10" ht="15" customHeight="1" x14ac:dyDescent="0.25">
      <c r="B43" s="10">
        <f>ROWS($B$4:B43)</f>
        <v>40</v>
      </c>
      <c r="C43" s="14">
        <f ca="1">IF(ValeursEntrées,IF(Amortissement[[#This Row],[Numéro]]&lt;=DuréePrêt,IF(ROW()-ROW(Amortissement[[#Headers],[date
paiement]])=1,DébutPrêt,IF(I42&gt;0,EDATE(C42,1),"")),""),"")</f>
        <v>44509</v>
      </c>
      <c r="D43" s="17">
        <f ca="1">IF(ROW()-ROW(Amortissement[[#Headers],[solde
ouverture]])=1,MontantPrêt,IF(Amortissement[[#This Row],[date
paiement]]="",0,INDEX(Amortissement[], ROW()-4,8)))</f>
        <v>189846.3556913358</v>
      </c>
      <c r="E43" s="17">
        <f ca="1">IF(ValeursEntrées,IF(ROW()-ROW(Amortissement[[#Headers],[intérêts]])=1,-IPMT(TauxIntérêt/12,1,DuréePrêt-ROWS($C$4:C43)+1,Amortissement[[#This Row],[solde
ouverture]]),IFERROR(-IPMT(TauxIntérêt/12,1,Amortissement[[#This Row],[Nombre de
mensualités restantes]],D44),0)),0)</f>
        <v>789.84891219732822</v>
      </c>
      <c r="F43" s="17">
        <f ca="1">IFERROR(IF(AND(ValeursEntrées,Amortissement[[#This Row],[date
paiement]]&lt;&gt;""),-PPMT(TauxIntérêt/12,1,DuréePrêt-ROWS($C$4:C43)+1,Amortissement[[#This Row],[solde
ouverture]]),""),0)</f>
        <v>282.61676397704514</v>
      </c>
      <c r="G43" s="17">
        <f ca="1">IF(Amortissement[[#This Row],[date
paiement]]="",0,ImpôtsFonciers)</f>
        <v>375</v>
      </c>
      <c r="H43" s="17">
        <f ca="1">IF(Amortissement[[#This Row],[date
paiement]]="",0,Amortissement[[#This Row],[intérêts]]+Amortissement[[#This Row],[remboursement principal]]+Amortissement[[#This Row],[impôts
fonciers]])</f>
        <v>1447.4656761743734</v>
      </c>
      <c r="I43" s="17">
        <f ca="1">IF(Amortissement[[#This Row],[date
paiement]]="",0,Amortissement[[#This Row],[solde
ouverture]]-Amortissement[[#This Row],[remboursement principal]])</f>
        <v>189563.73892735876</v>
      </c>
      <c r="J43" s="18">
        <f ca="1">IF(Amortissement[[#This Row],[solde de
clôture]]&gt;0,DernièreLigne-ROW(),0)</f>
        <v>320</v>
      </c>
    </row>
    <row r="44" spans="2:10" ht="15" customHeight="1" x14ac:dyDescent="0.25">
      <c r="B44" s="10">
        <f>ROWS($B$4:B44)</f>
        <v>41</v>
      </c>
      <c r="C44" s="14">
        <f ca="1">IF(ValeursEntrées,IF(Amortissement[[#This Row],[Numéro]]&lt;=DuréePrêt,IF(ROW()-ROW(Amortissement[[#Headers],[date
paiement]])=1,DébutPrêt,IF(I43&gt;0,EDATE(C43,1),"")),""),"")</f>
        <v>44539</v>
      </c>
      <c r="D44" s="17">
        <f ca="1">IF(ROW()-ROW(Amortissement[[#Headers],[solde
ouverture]])=1,MontantPrêt,IF(Amortissement[[#This Row],[date
paiement]]="",0,INDEX(Amortissement[], ROW()-4,8)))</f>
        <v>189563.73892735876</v>
      </c>
      <c r="E44" s="17">
        <f ca="1">IF(ValeursEntrées,IF(ROW()-ROW(Amortissement[[#Headers],[intérêts]])=1,-IPMT(TauxIntérêt/12,1,DuréePrêt-ROWS($C$4:C44)+1,Amortissement[[#This Row],[solde
ouverture]]),IFERROR(-IPMT(TauxIntérêt/12,1,Amortissement[[#This Row],[Nombre de
mensualités restantes]],D45),0)),0)</f>
        <v>788.66643580638254</v>
      </c>
      <c r="F44" s="17">
        <f ca="1">IFERROR(IF(AND(ValeursEntrées,Amortissement[[#This Row],[date
paiement]]&lt;&gt;""),-PPMT(TauxIntérêt/12,1,DuréePrêt-ROWS($C$4:C44)+1,Amortissement[[#This Row],[solde
ouverture]]),""),0)</f>
        <v>283.79433382694958</v>
      </c>
      <c r="G44" s="17">
        <f ca="1">IF(Amortissement[[#This Row],[date
paiement]]="",0,ImpôtsFonciers)</f>
        <v>375</v>
      </c>
      <c r="H44" s="17">
        <f ca="1">IF(Amortissement[[#This Row],[date
paiement]]="",0,Amortissement[[#This Row],[intérêts]]+Amortissement[[#This Row],[remboursement principal]]+Amortissement[[#This Row],[impôts
fonciers]])</f>
        <v>1447.4607696333321</v>
      </c>
      <c r="I44" s="17">
        <f ca="1">IF(Amortissement[[#This Row],[date
paiement]]="",0,Amortissement[[#This Row],[solde
ouverture]]-Amortissement[[#This Row],[remboursement principal]])</f>
        <v>189279.94459353181</v>
      </c>
      <c r="J44" s="18">
        <f ca="1">IF(Amortissement[[#This Row],[solde de
clôture]]&gt;0,DernièreLigne-ROW(),0)</f>
        <v>319</v>
      </c>
    </row>
    <row r="45" spans="2:10" ht="15" customHeight="1" x14ac:dyDescent="0.25">
      <c r="B45" s="10">
        <f>ROWS($B$4:B45)</f>
        <v>42</v>
      </c>
      <c r="C45" s="14">
        <f ca="1">IF(ValeursEntrées,IF(Amortissement[[#This Row],[Numéro]]&lt;=DuréePrêt,IF(ROW()-ROW(Amortissement[[#Headers],[date
paiement]])=1,DébutPrêt,IF(I44&gt;0,EDATE(C44,1),"")),""),"")</f>
        <v>44570</v>
      </c>
      <c r="D45" s="17">
        <f ca="1">IF(ROW()-ROW(Amortissement[[#Headers],[solde
ouverture]])=1,MontantPrêt,IF(Amortissement[[#This Row],[date
paiement]]="",0,INDEX(Amortissement[], ROW()-4,8)))</f>
        <v>189279.94459353181</v>
      </c>
      <c r="E45" s="17">
        <f ca="1">IF(ValeursEntrées,IF(ROW()-ROW(Amortissement[[#Headers],[intérêts]])=1,-IPMT(TauxIntérêt/12,1,DuréePrêt-ROWS($C$4:C45)+1,Amortissement[[#This Row],[solde
ouverture]]),IFERROR(-IPMT(TauxIntérêt/12,1,Amortissement[[#This Row],[Nombre de
mensualités restantes]],D46),0)),0)</f>
        <v>787.4790324304746</v>
      </c>
      <c r="F45" s="17">
        <f ca="1">IFERROR(IF(AND(ValeursEntrées,Amortissement[[#This Row],[date
paiement]]&lt;&gt;""),-PPMT(TauxIntérêt/12,1,DuréePrêt-ROWS($C$4:C45)+1,Amortissement[[#This Row],[solde
ouverture]]),""),0)</f>
        <v>284.97681021789521</v>
      </c>
      <c r="G45" s="17">
        <f ca="1">IF(Amortissement[[#This Row],[date
paiement]]="",0,ImpôtsFonciers)</f>
        <v>375</v>
      </c>
      <c r="H45" s="17">
        <f ca="1">IF(Amortissement[[#This Row],[date
paiement]]="",0,Amortissement[[#This Row],[intérêts]]+Amortissement[[#This Row],[remboursement principal]]+Amortissement[[#This Row],[impôts
fonciers]])</f>
        <v>1447.4558426483698</v>
      </c>
      <c r="I45" s="17">
        <f ca="1">IF(Amortissement[[#This Row],[date
paiement]]="",0,Amortissement[[#This Row],[solde
ouverture]]-Amortissement[[#This Row],[remboursement principal]])</f>
        <v>188994.96778331391</v>
      </c>
      <c r="J45" s="18">
        <f ca="1">IF(Amortissement[[#This Row],[solde de
clôture]]&gt;0,DernièreLigne-ROW(),0)</f>
        <v>318</v>
      </c>
    </row>
    <row r="46" spans="2:10" ht="15" customHeight="1" x14ac:dyDescent="0.25">
      <c r="B46" s="10">
        <f>ROWS($B$4:B46)</f>
        <v>43</v>
      </c>
      <c r="C46" s="14">
        <f ca="1">IF(ValeursEntrées,IF(Amortissement[[#This Row],[Numéro]]&lt;=DuréePrêt,IF(ROW()-ROW(Amortissement[[#Headers],[date
paiement]])=1,DébutPrêt,IF(I45&gt;0,EDATE(C45,1),"")),""),"")</f>
        <v>44601</v>
      </c>
      <c r="D46" s="17">
        <f ca="1">IF(ROW()-ROW(Amortissement[[#Headers],[solde
ouverture]])=1,MontantPrêt,IF(Amortissement[[#This Row],[date
paiement]]="",0,INDEX(Amortissement[], ROW()-4,8)))</f>
        <v>188994.96778331391</v>
      </c>
      <c r="E46" s="17">
        <f ca="1">IF(ValeursEntrées,IF(ROW()-ROW(Amortissement[[#Headers],[intérêts]])=1,-IPMT(TauxIntérêt/12,1,DuréePrêt-ROWS($C$4:C46)+1,Amortissement[[#This Row],[solde
ouverture]]),IFERROR(-IPMT(TauxIntérêt/12,1,Amortissement[[#This Row],[Nombre de
mensualités restantes]],D47),0)),0)</f>
        <v>786.28668154050035</v>
      </c>
      <c r="F46" s="17">
        <f ca="1">IFERROR(IF(AND(ValeursEntrées,Amortissement[[#This Row],[date
paiement]]&lt;&gt;""),-PPMT(TauxIntérêt/12,1,DuréePrêt-ROWS($C$4:C46)+1,Amortissement[[#This Row],[solde
ouverture]]),""),0)</f>
        <v>286.16421359380314</v>
      </c>
      <c r="G46" s="17">
        <f ca="1">IF(Amortissement[[#This Row],[date
paiement]]="",0,ImpôtsFonciers)</f>
        <v>375</v>
      </c>
      <c r="H46" s="17">
        <f ca="1">IF(Amortissement[[#This Row],[date
paiement]]="",0,Amortissement[[#This Row],[intérêts]]+Amortissement[[#This Row],[remboursement principal]]+Amortissement[[#This Row],[impôts
fonciers]])</f>
        <v>1447.4508951343034</v>
      </c>
      <c r="I46" s="17">
        <f ca="1">IF(Amortissement[[#This Row],[date
paiement]]="",0,Amortissement[[#This Row],[solde
ouverture]]-Amortissement[[#This Row],[remboursement principal]])</f>
        <v>188708.8035697201</v>
      </c>
      <c r="J46" s="18">
        <f ca="1">IF(Amortissement[[#This Row],[solde de
clôture]]&gt;0,DernièreLigne-ROW(),0)</f>
        <v>317</v>
      </c>
    </row>
    <row r="47" spans="2:10" ht="15" customHeight="1" x14ac:dyDescent="0.25">
      <c r="B47" s="10">
        <f>ROWS($B$4:B47)</f>
        <v>44</v>
      </c>
      <c r="C47" s="14">
        <f ca="1">IF(ValeursEntrées,IF(Amortissement[[#This Row],[Numéro]]&lt;=DuréePrêt,IF(ROW()-ROW(Amortissement[[#Headers],[date
paiement]])=1,DébutPrêt,IF(I46&gt;0,EDATE(C46,1),"")),""),"")</f>
        <v>44629</v>
      </c>
      <c r="D47" s="17">
        <f ca="1">IF(ROW()-ROW(Amortissement[[#Headers],[solde
ouverture]])=1,MontantPrêt,IF(Amortissement[[#This Row],[date
paiement]]="",0,INDEX(Amortissement[], ROW()-4,8)))</f>
        <v>188708.8035697201</v>
      </c>
      <c r="E47" s="17">
        <f ca="1">IF(ValeursEntrées,IF(ROW()-ROW(Amortissement[[#Headers],[intérêts]])=1,-IPMT(TauxIntérêt/12,1,DuréePrêt-ROWS($C$4:C47)+1,Amortissement[[#This Row],[solde
ouverture]]),IFERROR(-IPMT(TauxIntérêt/12,1,Amortissement[[#This Row],[Nombre de
mensualités restantes]],D48),0)),0)</f>
        <v>785.08936252181797</v>
      </c>
      <c r="F47" s="17">
        <f ca="1">IFERROR(IF(AND(ValeursEntrées,Amortissement[[#This Row],[date
paiement]]&lt;&gt;""),-PPMT(TauxIntérêt/12,1,DuréePrêt-ROWS($C$4:C47)+1,Amortissement[[#This Row],[solde
ouverture]]),""),0)</f>
        <v>287.35656448377722</v>
      </c>
      <c r="G47" s="17">
        <f ca="1">IF(Amortissement[[#This Row],[date
paiement]]="",0,ImpôtsFonciers)</f>
        <v>375</v>
      </c>
      <c r="H47" s="17">
        <f ca="1">IF(Amortissement[[#This Row],[date
paiement]]="",0,Amortissement[[#This Row],[intérêts]]+Amortissement[[#This Row],[remboursement principal]]+Amortissement[[#This Row],[impôts
fonciers]])</f>
        <v>1447.4459270055952</v>
      </c>
      <c r="I47" s="17">
        <f ca="1">IF(Amortissement[[#This Row],[date
paiement]]="",0,Amortissement[[#This Row],[solde
ouverture]]-Amortissement[[#This Row],[remboursement principal]])</f>
        <v>188421.44700523632</v>
      </c>
      <c r="J47" s="18">
        <f ca="1">IF(Amortissement[[#This Row],[solde de
clôture]]&gt;0,DernièreLigne-ROW(),0)</f>
        <v>316</v>
      </c>
    </row>
    <row r="48" spans="2:10" ht="15" customHeight="1" x14ac:dyDescent="0.25">
      <c r="B48" s="10">
        <f>ROWS($B$4:B48)</f>
        <v>45</v>
      </c>
      <c r="C48" s="14">
        <f ca="1">IF(ValeursEntrées,IF(Amortissement[[#This Row],[Numéro]]&lt;=DuréePrêt,IF(ROW()-ROW(Amortissement[[#Headers],[date
paiement]])=1,DébutPrêt,IF(I47&gt;0,EDATE(C47,1),"")),""),"")</f>
        <v>44660</v>
      </c>
      <c r="D48" s="17">
        <f ca="1">IF(ROW()-ROW(Amortissement[[#Headers],[solde
ouverture]])=1,MontantPrêt,IF(Amortissement[[#This Row],[date
paiement]]="",0,INDEX(Amortissement[], ROW()-4,8)))</f>
        <v>188421.44700523632</v>
      </c>
      <c r="E48" s="17">
        <f ca="1">IF(ValeursEntrées,IF(ROW()-ROW(Amortissement[[#Headers],[intérêts]])=1,-IPMT(TauxIntérêt/12,1,DuréePrêt-ROWS($C$4:C48)+1,Amortissement[[#This Row],[solde
ouverture]]),IFERROR(-IPMT(TauxIntérêt/12,1,Amortissement[[#This Row],[Nombre de
mensualités restantes]],D49),0)),0)</f>
        <v>783.88705467389104</v>
      </c>
      <c r="F48" s="17">
        <f ca="1">IFERROR(IF(AND(ValeursEntrées,Amortissement[[#This Row],[date
paiement]]&lt;&gt;""),-PPMT(TauxIntérêt/12,1,DuréePrêt-ROWS($C$4:C48)+1,Amortissement[[#This Row],[solde
ouverture]]),""),0)</f>
        <v>288.55388350245971</v>
      </c>
      <c r="G48" s="17">
        <f ca="1">IF(Amortissement[[#This Row],[date
paiement]]="",0,ImpôtsFonciers)</f>
        <v>375</v>
      </c>
      <c r="H48" s="17">
        <f ca="1">IF(Amortissement[[#This Row],[date
paiement]]="",0,Amortissement[[#This Row],[intérêts]]+Amortissement[[#This Row],[remboursement principal]]+Amortissement[[#This Row],[impôts
fonciers]])</f>
        <v>1447.4409381763508</v>
      </c>
      <c r="I48" s="17">
        <f ca="1">IF(Amortissement[[#This Row],[date
paiement]]="",0,Amortissement[[#This Row],[solde
ouverture]]-Amortissement[[#This Row],[remboursement principal]])</f>
        <v>188132.89312173385</v>
      </c>
      <c r="J48" s="18">
        <f ca="1">IF(Amortissement[[#This Row],[solde de
clôture]]&gt;0,DernièreLigne-ROW(),0)</f>
        <v>315</v>
      </c>
    </row>
    <row r="49" spans="2:10" ht="15" customHeight="1" x14ac:dyDescent="0.25">
      <c r="B49" s="10">
        <f>ROWS($B$4:B49)</f>
        <v>46</v>
      </c>
      <c r="C49" s="14">
        <f ca="1">IF(ValeursEntrées,IF(Amortissement[[#This Row],[Numéro]]&lt;=DuréePrêt,IF(ROW()-ROW(Amortissement[[#Headers],[date
paiement]])=1,DébutPrêt,IF(I48&gt;0,EDATE(C48,1),"")),""),"")</f>
        <v>44690</v>
      </c>
      <c r="D49" s="17">
        <f ca="1">IF(ROW()-ROW(Amortissement[[#Headers],[solde
ouverture]])=1,MontantPrêt,IF(Amortissement[[#This Row],[date
paiement]]="",0,INDEX(Amortissement[], ROW()-4,8)))</f>
        <v>188132.89312173385</v>
      </c>
      <c r="E49" s="17">
        <f ca="1">IF(ValeursEntrées,IF(ROW()-ROW(Amortissement[[#Headers],[intérêts]])=1,-IPMT(TauxIntérêt/12,1,DuréePrêt-ROWS($C$4:C49)+1,Amortissement[[#This Row],[solde
ouverture]]),IFERROR(-IPMT(TauxIntérêt/12,1,Amortissement[[#This Row],[Nombre de
mensualités restantes]],D50),0)),0)</f>
        <v>782.6797372099312</v>
      </c>
      <c r="F49" s="17">
        <f ca="1">IFERROR(IF(AND(ValeursEntrées,Amortissement[[#This Row],[date
paiement]]&lt;&gt;""),-PPMT(TauxIntérêt/12,1,DuréePrêt-ROWS($C$4:C49)+1,Amortissement[[#This Row],[solde
ouverture]]),""),0)</f>
        <v>289.75619135038653</v>
      </c>
      <c r="G49" s="17">
        <f ca="1">IF(Amortissement[[#This Row],[date
paiement]]="",0,ImpôtsFonciers)</f>
        <v>375</v>
      </c>
      <c r="H49" s="17">
        <f ca="1">IF(Amortissement[[#This Row],[date
paiement]]="",0,Amortissement[[#This Row],[intérêts]]+Amortissement[[#This Row],[remboursement principal]]+Amortissement[[#This Row],[impôts
fonciers]])</f>
        <v>1447.4359285603177</v>
      </c>
      <c r="I49" s="17">
        <f ca="1">IF(Amortissement[[#This Row],[date
paiement]]="",0,Amortissement[[#This Row],[solde
ouverture]]-Amortissement[[#This Row],[remboursement principal]])</f>
        <v>187843.13693038348</v>
      </c>
      <c r="J49" s="18">
        <f ca="1">IF(Amortissement[[#This Row],[solde de
clôture]]&gt;0,DernièreLigne-ROW(),0)</f>
        <v>314</v>
      </c>
    </row>
    <row r="50" spans="2:10" ht="15" customHeight="1" x14ac:dyDescent="0.25">
      <c r="B50" s="10">
        <f>ROWS($B$4:B50)</f>
        <v>47</v>
      </c>
      <c r="C50" s="14">
        <f ca="1">IF(ValeursEntrées,IF(Amortissement[[#This Row],[Numéro]]&lt;=DuréePrêt,IF(ROW()-ROW(Amortissement[[#Headers],[date
paiement]])=1,DébutPrêt,IF(I49&gt;0,EDATE(C49,1),"")),""),"")</f>
        <v>44721</v>
      </c>
      <c r="D50" s="17">
        <f ca="1">IF(ROW()-ROW(Amortissement[[#Headers],[solde
ouverture]])=1,MontantPrêt,IF(Amortissement[[#This Row],[date
paiement]]="",0,INDEX(Amortissement[], ROW()-4,8)))</f>
        <v>187843.13693038348</v>
      </c>
      <c r="E50" s="17">
        <f ca="1">IF(ValeursEntrées,IF(ROW()-ROW(Amortissement[[#Headers],[intérêts]])=1,-IPMT(TauxIntérêt/12,1,DuréePrêt-ROWS($C$4:C50)+1,Amortissement[[#This Row],[solde
ouverture]]),IFERROR(-IPMT(TauxIntérêt/12,1,Amortissement[[#This Row],[Nombre de
mensualités restantes]],D51),0)),0)</f>
        <v>781.46738925653813</v>
      </c>
      <c r="F50" s="17">
        <f ca="1">IFERROR(IF(AND(ValeursEntrées,Amortissement[[#This Row],[date
paiement]]&lt;&gt;""),-PPMT(TauxIntérêt/12,1,DuréePrêt-ROWS($C$4:C50)+1,Amortissement[[#This Row],[solde
ouverture]]),""),0)</f>
        <v>290.96350881434654</v>
      </c>
      <c r="G50" s="17">
        <f ca="1">IF(Amortissement[[#This Row],[date
paiement]]="",0,ImpôtsFonciers)</f>
        <v>375</v>
      </c>
      <c r="H50" s="17">
        <f ca="1">IF(Amortissement[[#This Row],[date
paiement]]="",0,Amortissement[[#This Row],[intérêts]]+Amortissement[[#This Row],[remboursement principal]]+Amortissement[[#This Row],[impôts
fonciers]])</f>
        <v>1447.4308980708847</v>
      </c>
      <c r="I50" s="17">
        <f ca="1">IF(Amortissement[[#This Row],[date
paiement]]="",0,Amortissement[[#This Row],[solde
ouverture]]-Amortissement[[#This Row],[remboursement principal]])</f>
        <v>187552.17342156914</v>
      </c>
      <c r="J50" s="18">
        <f ca="1">IF(Amortissement[[#This Row],[solde de
clôture]]&gt;0,DernièreLigne-ROW(),0)</f>
        <v>313</v>
      </c>
    </row>
    <row r="51" spans="2:10" ht="15" customHeight="1" x14ac:dyDescent="0.25">
      <c r="B51" s="10">
        <f>ROWS($B$4:B51)</f>
        <v>48</v>
      </c>
      <c r="C51" s="14">
        <f ca="1">IF(ValeursEntrées,IF(Amortissement[[#This Row],[Numéro]]&lt;=DuréePrêt,IF(ROW()-ROW(Amortissement[[#Headers],[date
paiement]])=1,DébutPrêt,IF(I50&gt;0,EDATE(C50,1),"")),""),"")</f>
        <v>44751</v>
      </c>
      <c r="D51" s="17">
        <f ca="1">IF(ROW()-ROW(Amortissement[[#Headers],[solde
ouverture]])=1,MontantPrêt,IF(Amortissement[[#This Row],[date
paiement]]="",0,INDEX(Amortissement[], ROW()-4,8)))</f>
        <v>187552.17342156914</v>
      </c>
      <c r="E51" s="17">
        <f ca="1">IF(ValeursEntrées,IF(ROW()-ROW(Amortissement[[#Headers],[intérêts]])=1,-IPMT(TauxIntérêt/12,1,DuréePrêt-ROWS($C$4:C51)+1,Amortissement[[#This Row],[solde
ouverture]]),IFERROR(-IPMT(TauxIntérêt/12,1,Amortissement[[#This Row],[Nombre de
mensualités restantes]],D52),0)),0)</f>
        <v>780.24998985333912</v>
      </c>
      <c r="F51" s="17">
        <f ca="1">IFERROR(IF(AND(ValeursEntrées,Amortissement[[#This Row],[date
paiement]]&lt;&gt;""),-PPMT(TauxIntérêt/12,1,DuréePrêt-ROWS($C$4:C51)+1,Amortissement[[#This Row],[solde
ouverture]]),""),0)</f>
        <v>292.17585676773962</v>
      </c>
      <c r="G51" s="17">
        <f ca="1">IF(Amortissement[[#This Row],[date
paiement]]="",0,ImpôtsFonciers)</f>
        <v>375</v>
      </c>
      <c r="H51" s="17">
        <f ca="1">IF(Amortissement[[#This Row],[date
paiement]]="",0,Amortissement[[#This Row],[intérêts]]+Amortissement[[#This Row],[remboursement principal]]+Amortissement[[#This Row],[impôts
fonciers]])</f>
        <v>1447.4258466210788</v>
      </c>
      <c r="I51" s="17">
        <f ca="1">IF(Amortissement[[#This Row],[date
paiement]]="",0,Amortissement[[#This Row],[solde
ouverture]]-Amortissement[[#This Row],[remboursement principal]])</f>
        <v>187259.99756480139</v>
      </c>
      <c r="J51" s="18">
        <f ca="1">IF(Amortissement[[#This Row],[solde de
clôture]]&gt;0,DernièreLigne-ROW(),0)</f>
        <v>312</v>
      </c>
    </row>
    <row r="52" spans="2:10" ht="15" customHeight="1" x14ac:dyDescent="0.25">
      <c r="B52" s="10">
        <f>ROWS($B$4:B52)</f>
        <v>49</v>
      </c>
      <c r="C52" s="14">
        <f ca="1">IF(ValeursEntrées,IF(Amortissement[[#This Row],[Numéro]]&lt;=DuréePrêt,IF(ROW()-ROW(Amortissement[[#Headers],[date
paiement]])=1,DébutPrêt,IF(I51&gt;0,EDATE(C51,1),"")),""),"")</f>
        <v>44782</v>
      </c>
      <c r="D52" s="17">
        <f ca="1">IF(ROW()-ROW(Amortissement[[#Headers],[solde
ouverture]])=1,MontantPrêt,IF(Amortissement[[#This Row],[date
paiement]]="",0,INDEX(Amortissement[], ROW()-4,8)))</f>
        <v>187259.99756480139</v>
      </c>
      <c r="E52" s="17">
        <f ca="1">IF(ValeursEntrées,IF(ROW()-ROW(Amortissement[[#Headers],[intérêts]])=1,-IPMT(TauxIntérêt/12,1,DuréePrêt-ROWS($C$4:C52)+1,Amortissement[[#This Row],[solde
ouverture]]),IFERROR(-IPMT(TauxIntérêt/12,1,Amortissement[[#This Row],[Nombre de
mensualités restantes]],D53),0)),0)</f>
        <v>779.02751795262691</v>
      </c>
      <c r="F52" s="17">
        <f ca="1">IFERROR(IF(AND(ValeursEntrées,Amortissement[[#This Row],[date
paiement]]&lt;&gt;""),-PPMT(TauxIntérêt/12,1,DuréePrêt-ROWS($C$4:C52)+1,Amortissement[[#This Row],[solde
ouverture]]),""),0)</f>
        <v>293.39325617093863</v>
      </c>
      <c r="G52" s="17">
        <f ca="1">IF(Amortissement[[#This Row],[date
paiement]]="",0,ImpôtsFonciers)</f>
        <v>375</v>
      </c>
      <c r="H52" s="17">
        <f ca="1">IF(Amortissement[[#This Row],[date
paiement]]="",0,Amortissement[[#This Row],[intérêts]]+Amortissement[[#This Row],[remboursement principal]]+Amortissement[[#This Row],[impôts
fonciers]])</f>
        <v>1447.4207741235655</v>
      </c>
      <c r="I52" s="17">
        <f ca="1">IF(Amortissement[[#This Row],[date
paiement]]="",0,Amortissement[[#This Row],[solde
ouverture]]-Amortissement[[#This Row],[remboursement principal]])</f>
        <v>186966.60430863046</v>
      </c>
      <c r="J52" s="18">
        <f ca="1">IF(Amortissement[[#This Row],[solde de
clôture]]&gt;0,DernièreLigne-ROW(),0)</f>
        <v>311</v>
      </c>
    </row>
    <row r="53" spans="2:10" ht="15" customHeight="1" x14ac:dyDescent="0.25">
      <c r="B53" s="10">
        <f>ROWS($B$4:B53)</f>
        <v>50</v>
      </c>
      <c r="C53" s="14">
        <f ca="1">IF(ValeursEntrées,IF(Amortissement[[#This Row],[Numéro]]&lt;=DuréePrêt,IF(ROW()-ROW(Amortissement[[#Headers],[date
paiement]])=1,DébutPrêt,IF(I52&gt;0,EDATE(C52,1),"")),""),"")</f>
        <v>44813</v>
      </c>
      <c r="D53" s="17">
        <f ca="1">IF(ROW()-ROW(Amortissement[[#Headers],[solde
ouverture]])=1,MontantPrêt,IF(Amortissement[[#This Row],[date
paiement]]="",0,INDEX(Amortissement[], ROW()-4,8)))</f>
        <v>186966.60430863046</v>
      </c>
      <c r="E53" s="17">
        <f ca="1">IF(ValeursEntrées,IF(ROW()-ROW(Amortissement[[#Headers],[intérêts]])=1,-IPMT(TauxIntérêt/12,1,DuréePrêt-ROWS($C$4:C53)+1,Amortissement[[#This Row],[solde
ouverture]]),IFERROR(-IPMT(TauxIntérêt/12,1,Amortissement[[#This Row],[Nombre de
mensualités restantes]],D54),0)),0)</f>
        <v>777.79995241899496</v>
      </c>
      <c r="F53" s="17">
        <f ca="1">IFERROR(IF(AND(ValeursEntrées,Amortissement[[#This Row],[date
paiement]]&lt;&gt;""),-PPMT(TauxIntérêt/12,1,DuréePrêt-ROWS($C$4:C53)+1,Amortissement[[#This Row],[solde
ouverture]]),""),0)</f>
        <v>294.61572807165072</v>
      </c>
      <c r="G53" s="17">
        <f ca="1">IF(Amortissement[[#This Row],[date
paiement]]="",0,ImpôtsFonciers)</f>
        <v>375</v>
      </c>
      <c r="H53" s="17">
        <f ca="1">IF(Amortissement[[#This Row],[date
paiement]]="",0,Amortissement[[#This Row],[intérêts]]+Amortissement[[#This Row],[remboursement principal]]+Amortissement[[#This Row],[impôts
fonciers]])</f>
        <v>1447.4156804906456</v>
      </c>
      <c r="I53" s="17">
        <f ca="1">IF(Amortissement[[#This Row],[date
paiement]]="",0,Amortissement[[#This Row],[solde
ouverture]]-Amortissement[[#This Row],[remboursement principal]])</f>
        <v>186671.9885805588</v>
      </c>
      <c r="J53" s="18">
        <f ca="1">IF(Amortissement[[#This Row],[solde de
clôture]]&gt;0,DernièreLigne-ROW(),0)</f>
        <v>310</v>
      </c>
    </row>
    <row r="54" spans="2:10" ht="15" customHeight="1" x14ac:dyDescent="0.25">
      <c r="B54" s="10">
        <f>ROWS($B$4:B54)</f>
        <v>51</v>
      </c>
      <c r="C54" s="14">
        <f ca="1">IF(ValeursEntrées,IF(Amortissement[[#This Row],[Numéro]]&lt;=DuréePrêt,IF(ROW()-ROW(Amortissement[[#Headers],[date
paiement]])=1,DébutPrêt,IF(I53&gt;0,EDATE(C53,1),"")),""),"")</f>
        <v>44843</v>
      </c>
      <c r="D54" s="17">
        <f ca="1">IF(ROW()-ROW(Amortissement[[#Headers],[solde
ouverture]])=1,MontantPrêt,IF(Amortissement[[#This Row],[date
paiement]]="",0,INDEX(Amortissement[], ROW()-4,8)))</f>
        <v>186671.9885805588</v>
      </c>
      <c r="E54" s="17">
        <f ca="1">IF(ValeursEntrées,IF(ROW()-ROW(Amortissement[[#Headers],[intérêts]])=1,-IPMT(TauxIntérêt/12,1,DuréePrêt-ROWS($C$4:C54)+1,Amortissement[[#This Row],[solde
ouverture]]),IFERROR(-IPMT(TauxIntérêt/12,1,Amortissement[[#This Row],[Nombre de
mensualités restantes]],D55),0)),0)</f>
        <v>776.56727202897298</v>
      </c>
      <c r="F54" s="17">
        <f ca="1">IFERROR(IF(AND(ValeursEntrées,Amortissement[[#This Row],[date
paiement]]&lt;&gt;""),-PPMT(TauxIntérêt/12,1,DuréePrêt-ROWS($C$4:C54)+1,Amortissement[[#This Row],[solde
ouverture]]),""),0)</f>
        <v>295.84329360528261</v>
      </c>
      <c r="G54" s="17">
        <f ca="1">IF(Amortissement[[#This Row],[date
paiement]]="",0,ImpôtsFonciers)</f>
        <v>375</v>
      </c>
      <c r="H54" s="17">
        <f ca="1">IF(Amortissement[[#This Row],[date
paiement]]="",0,Amortissement[[#This Row],[intérêts]]+Amortissement[[#This Row],[remboursement principal]]+Amortissement[[#This Row],[impôts
fonciers]])</f>
        <v>1447.4105656342556</v>
      </c>
      <c r="I54" s="17">
        <f ca="1">IF(Amortissement[[#This Row],[date
paiement]]="",0,Amortissement[[#This Row],[solde
ouverture]]-Amortissement[[#This Row],[remboursement principal]])</f>
        <v>186376.14528695351</v>
      </c>
      <c r="J54" s="18">
        <f ca="1">IF(Amortissement[[#This Row],[solde de
clôture]]&gt;0,DernièreLigne-ROW(),0)</f>
        <v>309</v>
      </c>
    </row>
    <row r="55" spans="2:10" ht="15" customHeight="1" x14ac:dyDescent="0.25">
      <c r="B55" s="10">
        <f>ROWS($B$4:B55)</f>
        <v>52</v>
      </c>
      <c r="C55" s="14">
        <f ca="1">IF(ValeursEntrées,IF(Amortissement[[#This Row],[Numéro]]&lt;=DuréePrêt,IF(ROW()-ROW(Amortissement[[#Headers],[date
paiement]])=1,DébutPrêt,IF(I54&gt;0,EDATE(C54,1),"")),""),"")</f>
        <v>44874</v>
      </c>
      <c r="D55" s="17">
        <f ca="1">IF(ROW()-ROW(Amortissement[[#Headers],[solde
ouverture]])=1,MontantPrêt,IF(Amortissement[[#This Row],[date
paiement]]="",0,INDEX(Amortissement[], ROW()-4,8)))</f>
        <v>186376.14528695351</v>
      </c>
      <c r="E55" s="17">
        <f ca="1">IF(ValeursEntrées,IF(ROW()-ROW(Amortissement[[#Headers],[intérêts]])=1,-IPMT(TauxIntérêt/12,1,DuréePrêt-ROWS($C$4:C55)+1,Amortissement[[#This Row],[solde
ouverture]]),IFERROR(-IPMT(TauxIntérêt/12,1,Amortissement[[#This Row],[Nombre de
mensualités restantes]],D56),0)),0)</f>
        <v>775.32945547065924</v>
      </c>
      <c r="F55" s="17">
        <f ca="1">IFERROR(IF(AND(ValeursEntrées,Amortissement[[#This Row],[date
paiement]]&lt;&gt;""),-PPMT(TauxIntérêt/12,1,DuréePrêt-ROWS($C$4:C55)+1,Amortissement[[#This Row],[solde
ouverture]]),""),0)</f>
        <v>297.07597399530465</v>
      </c>
      <c r="G55" s="17">
        <f ca="1">IF(Amortissement[[#This Row],[date
paiement]]="",0,ImpôtsFonciers)</f>
        <v>375</v>
      </c>
      <c r="H55" s="17">
        <f ca="1">IF(Amortissement[[#This Row],[date
paiement]]="",0,Amortissement[[#This Row],[intérêts]]+Amortissement[[#This Row],[remboursement principal]]+Amortissement[[#This Row],[impôts
fonciers]])</f>
        <v>1447.4054294659638</v>
      </c>
      <c r="I55" s="17">
        <f ca="1">IF(Amortissement[[#This Row],[date
paiement]]="",0,Amortissement[[#This Row],[solde
ouverture]]-Amortissement[[#This Row],[remboursement principal]])</f>
        <v>186079.06931295822</v>
      </c>
      <c r="J55" s="18">
        <f ca="1">IF(Amortissement[[#This Row],[solde de
clôture]]&gt;0,DernièreLigne-ROW(),0)</f>
        <v>308</v>
      </c>
    </row>
    <row r="56" spans="2:10" ht="15" customHeight="1" x14ac:dyDescent="0.25">
      <c r="B56" s="10">
        <f>ROWS($B$4:B56)</f>
        <v>53</v>
      </c>
      <c r="C56" s="14">
        <f ca="1">IF(ValeursEntrées,IF(Amortissement[[#This Row],[Numéro]]&lt;=DuréePrêt,IF(ROW()-ROW(Amortissement[[#Headers],[date
paiement]])=1,DébutPrêt,IF(I55&gt;0,EDATE(C55,1),"")),""),"")</f>
        <v>44904</v>
      </c>
      <c r="D56" s="17">
        <f ca="1">IF(ROW()-ROW(Amortissement[[#Headers],[solde
ouverture]])=1,MontantPrêt,IF(Amortissement[[#This Row],[date
paiement]]="",0,INDEX(Amortissement[], ROW()-4,8)))</f>
        <v>186079.06931295822</v>
      </c>
      <c r="E56" s="17">
        <f ca="1">IF(ValeursEntrées,IF(ROW()-ROW(Amortissement[[#Headers],[intérêts]])=1,-IPMT(TauxIntérêt/12,1,DuréePrêt-ROWS($C$4:C56)+1,Amortissement[[#This Row],[solde
ouverture]]),IFERROR(-IPMT(TauxIntérêt/12,1,Amortissement[[#This Row],[Nombre de
mensualités restantes]],D57),0)),0)</f>
        <v>774.08648134335249</v>
      </c>
      <c r="F56" s="17">
        <f ca="1">IFERROR(IF(AND(ValeursEntrées,Amortissement[[#This Row],[date
paiement]]&lt;&gt;""),-PPMT(TauxIntérêt/12,1,DuréePrêt-ROWS($C$4:C56)+1,Amortissement[[#This Row],[solde
ouverture]]),""),0)</f>
        <v>298.31379055361845</v>
      </c>
      <c r="G56" s="17">
        <f ca="1">IF(Amortissement[[#This Row],[date
paiement]]="",0,ImpôtsFonciers)</f>
        <v>375</v>
      </c>
      <c r="H56" s="17">
        <f ca="1">IF(Amortissement[[#This Row],[date
paiement]]="",0,Amortissement[[#This Row],[intérêts]]+Amortissement[[#This Row],[remboursement principal]]+Amortissement[[#This Row],[impôts
fonciers]])</f>
        <v>1447.4002718969709</v>
      </c>
      <c r="I56" s="17">
        <f ca="1">IF(Amortissement[[#This Row],[date
paiement]]="",0,Amortissement[[#This Row],[solde
ouverture]]-Amortissement[[#This Row],[remboursement principal]])</f>
        <v>185780.75552240459</v>
      </c>
      <c r="J56" s="18">
        <f ca="1">IF(Amortissement[[#This Row],[solde de
clôture]]&gt;0,DernièreLigne-ROW(),0)</f>
        <v>307</v>
      </c>
    </row>
    <row r="57" spans="2:10" ht="15" customHeight="1" x14ac:dyDescent="0.25">
      <c r="B57" s="10">
        <f>ROWS($B$4:B57)</f>
        <v>54</v>
      </c>
      <c r="C57" s="14">
        <f ca="1">IF(ValeursEntrées,IF(Amortissement[[#This Row],[Numéro]]&lt;=DuréePrêt,IF(ROW()-ROW(Amortissement[[#Headers],[date
paiement]])=1,DébutPrêt,IF(I56&gt;0,EDATE(C56,1),"")),""),"")</f>
        <v>44935</v>
      </c>
      <c r="D57" s="17">
        <f ca="1">IF(ROW()-ROW(Amortissement[[#Headers],[solde
ouverture]])=1,MontantPrêt,IF(Amortissement[[#This Row],[date
paiement]]="",0,INDEX(Amortissement[], ROW()-4,8)))</f>
        <v>185780.75552240459</v>
      </c>
      <c r="E57" s="17">
        <f ca="1">IF(ValeursEntrées,IF(ROW()-ROW(Amortissement[[#Headers],[intérêts]])=1,-IPMT(TauxIntérêt/12,1,DuréePrêt-ROWS($C$4:C57)+1,Amortissement[[#This Row],[solde
ouverture]]),IFERROR(-IPMT(TauxIntérêt/12,1,Amortissement[[#This Row],[Nombre de
mensualités restantes]],D58),0)),0)</f>
        <v>772.83832815718199</v>
      </c>
      <c r="F57" s="17">
        <f ca="1">IFERROR(IF(AND(ValeursEntrées,Amortissement[[#This Row],[date
paiement]]&lt;&gt;""),-PPMT(TauxIntérêt/12,1,DuréePrêt-ROWS($C$4:C57)+1,Amortissement[[#This Row],[solde
ouverture]]),""),0)</f>
        <v>299.55676468092526</v>
      </c>
      <c r="G57" s="17">
        <f ca="1">IF(Amortissement[[#This Row],[date
paiement]]="",0,ImpôtsFonciers)</f>
        <v>375</v>
      </c>
      <c r="H57" s="17">
        <f ca="1">IF(Amortissement[[#This Row],[date
paiement]]="",0,Amortissement[[#This Row],[intérêts]]+Amortissement[[#This Row],[remboursement principal]]+Amortissement[[#This Row],[impôts
fonciers]])</f>
        <v>1447.3950928381073</v>
      </c>
      <c r="I57" s="17">
        <f ca="1">IF(Amortissement[[#This Row],[date
paiement]]="",0,Amortissement[[#This Row],[solde
ouverture]]-Amortissement[[#This Row],[remboursement principal]])</f>
        <v>185481.19875772367</v>
      </c>
      <c r="J57" s="18">
        <f ca="1">IF(Amortissement[[#This Row],[solde de
clôture]]&gt;0,DernièreLigne-ROW(),0)</f>
        <v>306</v>
      </c>
    </row>
    <row r="58" spans="2:10" ht="15" customHeight="1" x14ac:dyDescent="0.25">
      <c r="B58" s="10">
        <f>ROWS($B$4:B58)</f>
        <v>55</v>
      </c>
      <c r="C58" s="14">
        <f ca="1">IF(ValeursEntrées,IF(Amortissement[[#This Row],[Numéro]]&lt;=DuréePrêt,IF(ROW()-ROW(Amortissement[[#Headers],[date
paiement]])=1,DébutPrêt,IF(I57&gt;0,EDATE(C57,1),"")),""),"")</f>
        <v>44966</v>
      </c>
      <c r="D58" s="17">
        <f ca="1">IF(ROW()-ROW(Amortissement[[#Headers],[solde
ouverture]])=1,MontantPrêt,IF(Amortissement[[#This Row],[date
paiement]]="",0,INDEX(Amortissement[], ROW()-4,8)))</f>
        <v>185481.19875772367</v>
      </c>
      <c r="E58" s="17">
        <f ca="1">IF(ValeursEntrées,IF(ROW()-ROW(Amortissement[[#Headers],[intérêts]])=1,-IPMT(TauxIntérêt/12,1,DuréePrêt-ROWS($C$4:C58)+1,Amortissement[[#This Row],[solde
ouverture]]),IFERROR(-IPMT(TauxIntérêt/12,1,Amortissement[[#This Row],[Nombre de
mensualités restantes]],D59),0)),0)</f>
        <v>771.58497433273578</v>
      </c>
      <c r="F58" s="17">
        <f ca="1">IFERROR(IF(AND(ValeursEntrées,Amortissement[[#This Row],[date
paiement]]&lt;&gt;""),-PPMT(TauxIntérêt/12,1,DuréePrêt-ROWS($C$4:C58)+1,Amortissement[[#This Row],[solde
ouverture]]),""),0)</f>
        <v>300.80491786709564</v>
      </c>
      <c r="G58" s="17">
        <f ca="1">IF(Amortissement[[#This Row],[date
paiement]]="",0,ImpôtsFonciers)</f>
        <v>375</v>
      </c>
      <c r="H58" s="17">
        <f ca="1">IF(Amortissement[[#This Row],[date
paiement]]="",0,Amortissement[[#This Row],[intérêts]]+Amortissement[[#This Row],[remboursement principal]]+Amortissement[[#This Row],[impôts
fonciers]])</f>
        <v>1447.3898921998314</v>
      </c>
      <c r="I58" s="17">
        <f ca="1">IF(Amortissement[[#This Row],[date
paiement]]="",0,Amortissement[[#This Row],[solde
ouverture]]-Amortissement[[#This Row],[remboursement principal]])</f>
        <v>185180.39383985658</v>
      </c>
      <c r="J58" s="18">
        <f ca="1">IF(Amortissement[[#This Row],[solde de
clôture]]&gt;0,DernièreLigne-ROW(),0)</f>
        <v>305</v>
      </c>
    </row>
    <row r="59" spans="2:10" ht="15" customHeight="1" x14ac:dyDescent="0.25">
      <c r="B59" s="10">
        <f>ROWS($B$4:B59)</f>
        <v>56</v>
      </c>
      <c r="C59" s="14">
        <f ca="1">IF(ValeursEntrées,IF(Amortissement[[#This Row],[Numéro]]&lt;=DuréePrêt,IF(ROW()-ROW(Amortissement[[#Headers],[date
paiement]])=1,DébutPrêt,IF(I58&gt;0,EDATE(C58,1),"")),""),"")</f>
        <v>44994</v>
      </c>
      <c r="D59" s="17">
        <f ca="1">IF(ROW()-ROW(Amortissement[[#Headers],[solde
ouverture]])=1,MontantPrêt,IF(Amortissement[[#This Row],[date
paiement]]="",0,INDEX(Amortissement[], ROW()-4,8)))</f>
        <v>185180.39383985658</v>
      </c>
      <c r="E59" s="17">
        <f ca="1">IF(ValeursEntrées,IF(ROW()-ROW(Amortissement[[#Headers],[intérêts]])=1,-IPMT(TauxIntérêt/12,1,DuréePrêt-ROWS($C$4:C59)+1,Amortissement[[#This Row],[solde
ouverture]]),IFERROR(-IPMT(TauxIntérêt/12,1,Amortissement[[#This Row],[Nombre de
mensualités restantes]],D60),0)),0)</f>
        <v>770.32639820068766</v>
      </c>
      <c r="F59" s="17">
        <f ca="1">IFERROR(IF(AND(ValeursEntrées,Amortissement[[#This Row],[date
paiement]]&lt;&gt;""),-PPMT(TauxIntérêt/12,1,DuréePrêt-ROWS($C$4:C59)+1,Amortissement[[#This Row],[solde
ouverture]]),""),0)</f>
        <v>302.0582716915419</v>
      </c>
      <c r="G59" s="17">
        <f ca="1">IF(Amortissement[[#This Row],[date
paiement]]="",0,ImpôtsFonciers)</f>
        <v>375</v>
      </c>
      <c r="H59" s="17">
        <f ca="1">IF(Amortissement[[#This Row],[date
paiement]]="",0,Amortissement[[#This Row],[intérêts]]+Amortissement[[#This Row],[remboursement principal]]+Amortissement[[#This Row],[impôts
fonciers]])</f>
        <v>1447.3846698922296</v>
      </c>
      <c r="I59" s="17">
        <f ca="1">IF(Amortissement[[#This Row],[date
paiement]]="",0,Amortissement[[#This Row],[solde
ouverture]]-Amortissement[[#This Row],[remboursement principal]])</f>
        <v>184878.33556816503</v>
      </c>
      <c r="J59" s="18">
        <f ca="1">IF(Amortissement[[#This Row],[solde de
clôture]]&gt;0,DernièreLigne-ROW(),0)</f>
        <v>304</v>
      </c>
    </row>
    <row r="60" spans="2:10" ht="15" customHeight="1" x14ac:dyDescent="0.25">
      <c r="B60" s="10">
        <f>ROWS($B$4:B60)</f>
        <v>57</v>
      </c>
      <c r="C60" s="14">
        <f ca="1">IF(ValeursEntrées,IF(Amortissement[[#This Row],[Numéro]]&lt;=DuréePrêt,IF(ROW()-ROW(Amortissement[[#Headers],[date
paiement]])=1,DébutPrêt,IF(I59&gt;0,EDATE(C59,1),"")),""),"")</f>
        <v>45025</v>
      </c>
      <c r="D60" s="17">
        <f ca="1">IF(ROW()-ROW(Amortissement[[#Headers],[solde
ouverture]])=1,MontantPrêt,IF(Amortissement[[#This Row],[date
paiement]]="",0,INDEX(Amortissement[], ROW()-4,8)))</f>
        <v>184878.33556816503</v>
      </c>
      <c r="E60" s="17">
        <f ca="1">IF(ValeursEntrées,IF(ROW()-ROW(Amortissement[[#Headers],[intérêts]])=1,-IPMT(TauxIntérêt/12,1,DuréePrêt-ROWS($C$4:C60)+1,Amortissement[[#This Row],[solde
ouverture]]),IFERROR(-IPMT(TauxIntérêt/12,1,Amortissement[[#This Row],[Nombre de
mensualités restantes]],D61),0)),0)</f>
        <v>769.06257800142271</v>
      </c>
      <c r="F60" s="17">
        <f ca="1">IFERROR(IF(AND(ValeursEntrées,Amortissement[[#This Row],[date
paiement]]&lt;&gt;""),-PPMT(TauxIntérêt/12,1,DuréePrêt-ROWS($C$4:C60)+1,Amortissement[[#This Row],[solde
ouverture]]),""),0)</f>
        <v>303.31684782359002</v>
      </c>
      <c r="G60" s="17">
        <f ca="1">IF(Amortissement[[#This Row],[date
paiement]]="",0,ImpôtsFonciers)</f>
        <v>375</v>
      </c>
      <c r="H60" s="17">
        <f ca="1">IF(Amortissement[[#This Row],[date
paiement]]="",0,Amortissement[[#This Row],[intérêts]]+Amortissement[[#This Row],[remboursement principal]]+Amortissement[[#This Row],[impôts
fonciers]])</f>
        <v>1447.3794258250127</v>
      </c>
      <c r="I60" s="17">
        <f ca="1">IF(Amortissement[[#This Row],[date
paiement]]="",0,Amortissement[[#This Row],[solde
ouverture]]-Amortissement[[#This Row],[remboursement principal]])</f>
        <v>184575.01872034144</v>
      </c>
      <c r="J60" s="18">
        <f ca="1">IF(Amortissement[[#This Row],[solde de
clôture]]&gt;0,DernièreLigne-ROW(),0)</f>
        <v>303</v>
      </c>
    </row>
    <row r="61" spans="2:10" ht="15" customHeight="1" x14ac:dyDescent="0.25">
      <c r="B61" s="10">
        <f>ROWS($B$4:B61)</f>
        <v>58</v>
      </c>
      <c r="C61" s="14">
        <f ca="1">IF(ValeursEntrées,IF(Amortissement[[#This Row],[Numéro]]&lt;=DuréePrêt,IF(ROW()-ROW(Amortissement[[#Headers],[date
paiement]])=1,DébutPrêt,IF(I60&gt;0,EDATE(C60,1),"")),""),"")</f>
        <v>45055</v>
      </c>
      <c r="D61" s="17">
        <f ca="1">IF(ROW()-ROW(Amortissement[[#Headers],[solde
ouverture]])=1,MontantPrêt,IF(Amortissement[[#This Row],[date
paiement]]="",0,INDEX(Amortissement[], ROW()-4,8)))</f>
        <v>184575.01872034144</v>
      </c>
      <c r="E61" s="17">
        <f ca="1">IF(ValeursEntrées,IF(ROW()-ROW(Amortissement[[#Headers],[intérêts]])=1,-IPMT(TauxIntérêt/12,1,DuréePrêt-ROWS($C$4:C61)+1,Amortissement[[#This Row],[solde
ouverture]]),IFERROR(-IPMT(TauxIntérêt/12,1,Amortissement[[#This Row],[Nombre de
mensualités restantes]],D62),0)),0)</f>
        <v>767.79349188466074</v>
      </c>
      <c r="F61" s="17">
        <f ca="1">IFERROR(IF(AND(ValeursEntrées,Amortissement[[#This Row],[date
paiement]]&lt;&gt;""),-PPMT(TauxIntérêt/12,1,DuréePrêt-ROWS($C$4:C61)+1,Amortissement[[#This Row],[solde
ouverture]]),""),0)</f>
        <v>304.58066802285504</v>
      </c>
      <c r="G61" s="17">
        <f ca="1">IF(Amortissement[[#This Row],[date
paiement]]="",0,ImpôtsFonciers)</f>
        <v>375</v>
      </c>
      <c r="H61" s="17">
        <f ca="1">IF(Amortissement[[#This Row],[date
paiement]]="",0,Amortissement[[#This Row],[intérêts]]+Amortissement[[#This Row],[remboursement principal]]+Amortissement[[#This Row],[impôts
fonciers]])</f>
        <v>1447.3741599075158</v>
      </c>
      <c r="I61" s="17">
        <f ca="1">IF(Amortissement[[#This Row],[date
paiement]]="",0,Amortissement[[#This Row],[solde
ouverture]]-Amortissement[[#This Row],[remboursement principal]])</f>
        <v>184270.43805231858</v>
      </c>
      <c r="J61" s="18">
        <f ca="1">IF(Amortissement[[#This Row],[solde de
clôture]]&gt;0,DernièreLigne-ROW(),0)</f>
        <v>302</v>
      </c>
    </row>
    <row r="62" spans="2:10" ht="15" customHeight="1" x14ac:dyDescent="0.25">
      <c r="B62" s="10">
        <f>ROWS($B$4:B62)</f>
        <v>59</v>
      </c>
      <c r="C62" s="14">
        <f ca="1">IF(ValeursEntrées,IF(Amortissement[[#This Row],[Numéro]]&lt;=DuréePrêt,IF(ROW()-ROW(Amortissement[[#Headers],[date
paiement]])=1,DébutPrêt,IF(I61&gt;0,EDATE(C61,1),"")),""),"")</f>
        <v>45086</v>
      </c>
      <c r="D62" s="17">
        <f ca="1">IF(ROW()-ROW(Amortissement[[#Headers],[solde
ouverture]])=1,MontantPrêt,IF(Amortissement[[#This Row],[date
paiement]]="",0,INDEX(Amortissement[], ROW()-4,8)))</f>
        <v>184270.43805231858</v>
      </c>
      <c r="E62" s="17">
        <f ca="1">IF(ValeursEntrées,IF(ROW()-ROW(Amortissement[[#Headers],[intérêts]])=1,-IPMT(TauxIntérêt/12,1,DuréePrêt-ROWS($C$4:C62)+1,Amortissement[[#This Row],[solde
ouverture]]),IFERROR(-IPMT(TauxIntérêt/12,1,Amortissement[[#This Row],[Nombre de
mensualités restantes]],D63),0)),0)</f>
        <v>766.51911790907911</v>
      </c>
      <c r="F62" s="17">
        <f ca="1">IFERROR(IF(AND(ValeursEntrées,Amortissement[[#This Row],[date
paiement]]&lt;&gt;""),-PPMT(TauxIntérêt/12,1,DuréePrêt-ROWS($C$4:C62)+1,Amortissement[[#This Row],[solde
ouverture]]),""),0)</f>
        <v>305.84975413961683</v>
      </c>
      <c r="G62" s="17">
        <f ca="1">IF(Amortissement[[#This Row],[date
paiement]]="",0,ImpôtsFonciers)</f>
        <v>375</v>
      </c>
      <c r="H62" s="17">
        <f ca="1">IF(Amortissement[[#This Row],[date
paiement]]="",0,Amortissement[[#This Row],[intérêts]]+Amortissement[[#This Row],[remboursement principal]]+Amortissement[[#This Row],[impôts
fonciers]])</f>
        <v>1447.3688720486959</v>
      </c>
      <c r="I62" s="17">
        <f ca="1">IF(Amortissement[[#This Row],[date
paiement]]="",0,Amortissement[[#This Row],[solde
ouverture]]-Amortissement[[#This Row],[remboursement principal]])</f>
        <v>183964.58829817898</v>
      </c>
      <c r="J62" s="18">
        <f ca="1">IF(Amortissement[[#This Row],[solde de
clôture]]&gt;0,DernièreLigne-ROW(),0)</f>
        <v>301</v>
      </c>
    </row>
    <row r="63" spans="2:10" ht="15" customHeight="1" x14ac:dyDescent="0.25">
      <c r="B63" s="10">
        <f>ROWS($B$4:B63)</f>
        <v>60</v>
      </c>
      <c r="C63" s="14">
        <f ca="1">IF(ValeursEntrées,IF(Amortissement[[#This Row],[Numéro]]&lt;=DuréePrêt,IF(ROW()-ROW(Amortissement[[#Headers],[date
paiement]])=1,DébutPrêt,IF(I62&gt;0,EDATE(C62,1),"")),""),"")</f>
        <v>45116</v>
      </c>
      <c r="D63" s="17">
        <f ca="1">IF(ROW()-ROW(Amortissement[[#Headers],[solde
ouverture]])=1,MontantPrêt,IF(Amortissement[[#This Row],[date
paiement]]="",0,INDEX(Amortissement[], ROW()-4,8)))</f>
        <v>183964.58829817898</v>
      </c>
      <c r="E63" s="17">
        <f ca="1">IF(ValeursEntrées,IF(ROW()-ROW(Amortissement[[#Headers],[intérêts]])=1,-IPMT(TauxIntérêt/12,1,DuréePrêt-ROWS($C$4:C63)+1,Amortissement[[#This Row],[solde
ouverture]]),IFERROR(-IPMT(TauxIntérêt/12,1,Amortissement[[#This Row],[Nombre de
mensualités restantes]],D64),0)),0)</f>
        <v>765.23943404193244</v>
      </c>
      <c r="F63" s="17">
        <f ca="1">IFERROR(IF(AND(ValeursEntrées,Amortissement[[#This Row],[date
paiement]]&lt;&gt;""),-PPMT(TauxIntérêt/12,1,DuréePrêt-ROWS($C$4:C63)+1,Amortissement[[#This Row],[solde
ouverture]]),""),0)</f>
        <v>307.12412811519863</v>
      </c>
      <c r="G63" s="17">
        <f ca="1">IF(Amortissement[[#This Row],[date
paiement]]="",0,ImpôtsFonciers)</f>
        <v>375</v>
      </c>
      <c r="H63" s="17">
        <f ca="1">IF(Amortissement[[#This Row],[date
paiement]]="",0,Amortissement[[#This Row],[intérêts]]+Amortissement[[#This Row],[remboursement principal]]+Amortissement[[#This Row],[impôts
fonciers]])</f>
        <v>1447.3635621571311</v>
      </c>
      <c r="I63" s="17">
        <f ca="1">IF(Amortissement[[#This Row],[date
paiement]]="",0,Amortissement[[#This Row],[solde
ouverture]]-Amortissement[[#This Row],[remboursement principal]])</f>
        <v>183657.46417006379</v>
      </c>
      <c r="J63" s="18">
        <f ca="1">IF(Amortissement[[#This Row],[solde de
clôture]]&gt;0,DernièreLigne-ROW(),0)</f>
        <v>300</v>
      </c>
    </row>
    <row r="64" spans="2:10" ht="15" customHeight="1" x14ac:dyDescent="0.25">
      <c r="B64" s="10">
        <f>ROWS($B$4:B64)</f>
        <v>61</v>
      </c>
      <c r="C64" s="14">
        <f ca="1">IF(ValeursEntrées,IF(Amortissement[[#This Row],[Numéro]]&lt;=DuréePrêt,IF(ROW()-ROW(Amortissement[[#Headers],[date
paiement]])=1,DébutPrêt,IF(I63&gt;0,EDATE(C63,1),"")),""),"")</f>
        <v>45147</v>
      </c>
      <c r="D64" s="17">
        <f ca="1">IF(ROW()-ROW(Amortissement[[#Headers],[solde
ouverture]])=1,MontantPrêt,IF(Amortissement[[#This Row],[date
paiement]]="",0,INDEX(Amortissement[], ROW()-4,8)))</f>
        <v>183657.46417006379</v>
      </c>
      <c r="E64" s="17">
        <f ca="1">IF(ValeursEntrées,IF(ROW()-ROW(Amortissement[[#Headers],[intérêts]])=1,-IPMT(TauxIntérêt/12,1,DuréePrêt-ROWS($C$4:C64)+1,Amortissement[[#This Row],[solde
ouverture]]),IFERROR(-IPMT(TauxIntérêt/12,1,Amortissement[[#This Row],[Nombre de
mensualités restantes]],D65),0)),0)</f>
        <v>763.95441815867275</v>
      </c>
      <c r="F64" s="17">
        <f ca="1">IFERROR(IF(AND(ValeursEntrées,Amortissement[[#This Row],[date
paiement]]&lt;&gt;""),-PPMT(TauxIntérêt/12,1,DuréePrêt-ROWS($C$4:C64)+1,Amortissement[[#This Row],[solde
ouverture]]),""),0)</f>
        <v>308.4038119823453</v>
      </c>
      <c r="G64" s="17">
        <f ca="1">IF(Amortissement[[#This Row],[date
paiement]]="",0,ImpôtsFonciers)</f>
        <v>375</v>
      </c>
      <c r="H64" s="17">
        <f ca="1">IF(Amortissement[[#This Row],[date
paiement]]="",0,Amortissement[[#This Row],[intérêts]]+Amortissement[[#This Row],[remboursement principal]]+Amortissement[[#This Row],[impôts
fonciers]])</f>
        <v>1447.3582301410181</v>
      </c>
      <c r="I64" s="17">
        <f ca="1">IF(Amortissement[[#This Row],[date
paiement]]="",0,Amortissement[[#This Row],[solde
ouverture]]-Amortissement[[#This Row],[remboursement principal]])</f>
        <v>183349.06035808145</v>
      </c>
      <c r="J64" s="18">
        <f ca="1">IF(Amortissement[[#This Row],[solde de
clôture]]&gt;0,DernièreLigne-ROW(),0)</f>
        <v>299</v>
      </c>
    </row>
    <row r="65" spans="2:10" ht="15" customHeight="1" x14ac:dyDescent="0.25">
      <c r="B65" s="10">
        <f>ROWS($B$4:B65)</f>
        <v>62</v>
      </c>
      <c r="C65" s="14">
        <f ca="1">IF(ValeursEntrées,IF(Amortissement[[#This Row],[Numéro]]&lt;=DuréePrêt,IF(ROW()-ROW(Amortissement[[#Headers],[date
paiement]])=1,DébutPrêt,IF(I64&gt;0,EDATE(C64,1),"")),""),"")</f>
        <v>45178</v>
      </c>
      <c r="D65" s="17">
        <f ca="1">IF(ROW()-ROW(Amortissement[[#Headers],[solde
ouverture]])=1,MontantPrêt,IF(Amortissement[[#This Row],[date
paiement]]="",0,INDEX(Amortissement[], ROW()-4,8)))</f>
        <v>183349.06035808145</v>
      </c>
      <c r="E65" s="17">
        <f ca="1">IF(ValeursEntrées,IF(ROW()-ROW(Amortissement[[#Headers],[intérêts]])=1,-IPMT(TauxIntérêt/12,1,DuréePrêt-ROWS($C$4:C65)+1,Amortissement[[#This Row],[solde
ouverture]]),IFERROR(-IPMT(TauxIntérêt/12,1,Amortissement[[#This Row],[Nombre de
mensualités restantes]],D66),0)),0)</f>
        <v>762.66404804256604</v>
      </c>
      <c r="F65" s="17">
        <f ca="1">IFERROR(IF(AND(ValeursEntrées,Amortissement[[#This Row],[date
paiement]]&lt;&gt;""),-PPMT(TauxIntérêt/12,1,DuréePrêt-ROWS($C$4:C65)+1,Amortissement[[#This Row],[solde
ouverture]]),""),0)</f>
        <v>309.68882786560511</v>
      </c>
      <c r="G65" s="17">
        <f ca="1">IF(Amortissement[[#This Row],[date
paiement]]="",0,ImpôtsFonciers)</f>
        <v>375</v>
      </c>
      <c r="H65" s="17">
        <f ca="1">IF(Amortissement[[#This Row],[date
paiement]]="",0,Amortissement[[#This Row],[intérêts]]+Amortissement[[#This Row],[remboursement principal]]+Amortissement[[#This Row],[impôts
fonciers]])</f>
        <v>1447.3528759081712</v>
      </c>
      <c r="I65" s="17">
        <f ca="1">IF(Amortissement[[#This Row],[date
paiement]]="",0,Amortissement[[#This Row],[solde
ouverture]]-Amortissement[[#This Row],[remboursement principal]])</f>
        <v>183039.37153021584</v>
      </c>
      <c r="J65" s="18">
        <f ca="1">IF(Amortissement[[#This Row],[solde de
clôture]]&gt;0,DernièreLigne-ROW(),0)</f>
        <v>298</v>
      </c>
    </row>
    <row r="66" spans="2:10" ht="15" customHeight="1" x14ac:dyDescent="0.25">
      <c r="B66" s="10">
        <f>ROWS($B$4:B66)</f>
        <v>63</v>
      </c>
      <c r="C66" s="14">
        <f ca="1">IF(ValeursEntrées,IF(Amortissement[[#This Row],[Numéro]]&lt;=DuréePrêt,IF(ROW()-ROW(Amortissement[[#Headers],[date
paiement]])=1,DébutPrêt,IF(I65&gt;0,EDATE(C65,1),"")),""),"")</f>
        <v>45208</v>
      </c>
      <c r="D66" s="17">
        <f ca="1">IF(ROW()-ROW(Amortissement[[#Headers],[solde
ouverture]])=1,MontantPrêt,IF(Amortissement[[#This Row],[date
paiement]]="",0,INDEX(Amortissement[], ROW()-4,8)))</f>
        <v>183039.37153021584</v>
      </c>
      <c r="E66" s="17">
        <f ca="1">IF(ValeursEntrées,IF(ROW()-ROW(Amortissement[[#Headers],[intérêts]])=1,-IPMT(TauxIntérêt/12,1,DuréePrêt-ROWS($C$4:C66)+1,Amortissement[[#This Row],[solde
ouverture]]),IFERROR(-IPMT(TauxIntérêt/12,1,Amortissement[[#This Row],[Nombre de
mensualités restantes]],D67),0)),0)</f>
        <v>761.36830138430889</v>
      </c>
      <c r="F66" s="17">
        <f ca="1">IFERROR(IF(AND(ValeursEntrées,Amortissement[[#This Row],[date
paiement]]&lt;&gt;""),-PPMT(TauxIntérêt/12,1,DuréePrêt-ROWS($C$4:C66)+1,Amortissement[[#This Row],[solde
ouverture]]),""),0)</f>
        <v>310.97919798171176</v>
      </c>
      <c r="G66" s="17">
        <f ca="1">IF(Amortissement[[#This Row],[date
paiement]]="",0,ImpôtsFonciers)</f>
        <v>375</v>
      </c>
      <c r="H66" s="17">
        <f ca="1">IF(Amortissement[[#This Row],[date
paiement]]="",0,Amortissement[[#This Row],[intérêts]]+Amortissement[[#This Row],[remboursement principal]]+Amortissement[[#This Row],[impôts
fonciers]])</f>
        <v>1447.3474993660207</v>
      </c>
      <c r="I66" s="17">
        <f ca="1">IF(Amortissement[[#This Row],[date
paiement]]="",0,Amortissement[[#This Row],[solde
ouverture]]-Amortissement[[#This Row],[remboursement principal]])</f>
        <v>182728.39233223413</v>
      </c>
      <c r="J66" s="18">
        <f ca="1">IF(Amortissement[[#This Row],[solde de
clôture]]&gt;0,DernièreLigne-ROW(),0)</f>
        <v>297</v>
      </c>
    </row>
    <row r="67" spans="2:10" ht="15" customHeight="1" x14ac:dyDescent="0.25">
      <c r="B67" s="10">
        <f>ROWS($B$4:B67)</f>
        <v>64</v>
      </c>
      <c r="C67" s="14">
        <f ca="1">IF(ValeursEntrées,IF(Amortissement[[#This Row],[Numéro]]&lt;=DuréePrêt,IF(ROW()-ROW(Amortissement[[#Headers],[date
paiement]])=1,DébutPrêt,IF(I66&gt;0,EDATE(C66,1),"")),""),"")</f>
        <v>45239</v>
      </c>
      <c r="D67" s="17">
        <f ca="1">IF(ROW()-ROW(Amortissement[[#Headers],[solde
ouverture]])=1,MontantPrêt,IF(Amortissement[[#This Row],[date
paiement]]="",0,INDEX(Amortissement[], ROW()-4,8)))</f>
        <v>182728.39233223413</v>
      </c>
      <c r="E67" s="17">
        <f ca="1">IF(ValeursEntrées,IF(ROW()-ROW(Amortissement[[#Headers],[intérêts]])=1,-IPMT(TauxIntérêt/12,1,DuréePrêt-ROWS($C$4:C67)+1,Amortissement[[#This Row],[solde
ouverture]]),IFERROR(-IPMT(TauxIntérêt/12,1,Amortissement[[#This Row],[Nombre de
mensualités restantes]],D68),0)),0)</f>
        <v>760.06715578164233</v>
      </c>
      <c r="F67" s="17">
        <f ca="1">IFERROR(IF(AND(ValeursEntrées,Amortissement[[#This Row],[date
paiement]]&lt;&gt;""),-PPMT(TauxIntérêt/12,1,DuréePrêt-ROWS($C$4:C67)+1,Amortissement[[#This Row],[solde
ouverture]]),""),0)</f>
        <v>312.27494463996885</v>
      </c>
      <c r="G67" s="17">
        <f ca="1">IF(Amortissement[[#This Row],[date
paiement]]="",0,ImpôtsFonciers)</f>
        <v>375</v>
      </c>
      <c r="H67" s="17">
        <f ca="1">IF(Amortissement[[#This Row],[date
paiement]]="",0,Amortissement[[#This Row],[intérêts]]+Amortissement[[#This Row],[remboursement principal]]+Amortissement[[#This Row],[impôts
fonciers]])</f>
        <v>1447.3421004216111</v>
      </c>
      <c r="I67" s="17">
        <f ca="1">IF(Amortissement[[#This Row],[date
paiement]]="",0,Amortissement[[#This Row],[solde
ouverture]]-Amortissement[[#This Row],[remboursement principal]])</f>
        <v>182416.11738759416</v>
      </c>
      <c r="J67" s="18">
        <f ca="1">IF(Amortissement[[#This Row],[solde de
clôture]]&gt;0,DernièreLigne-ROW(),0)</f>
        <v>296</v>
      </c>
    </row>
    <row r="68" spans="2:10" ht="15" customHeight="1" x14ac:dyDescent="0.25">
      <c r="B68" s="10">
        <f>ROWS($B$4:B68)</f>
        <v>65</v>
      </c>
      <c r="C68" s="14">
        <f ca="1">IF(ValeursEntrées,IF(Amortissement[[#This Row],[Numéro]]&lt;=DuréePrêt,IF(ROW()-ROW(Amortissement[[#Headers],[date
paiement]])=1,DébutPrêt,IF(I67&gt;0,EDATE(C67,1),"")),""),"")</f>
        <v>45269</v>
      </c>
      <c r="D68" s="17">
        <f ca="1">IF(ROW()-ROW(Amortissement[[#Headers],[solde
ouverture]])=1,MontantPrêt,IF(Amortissement[[#This Row],[date
paiement]]="",0,INDEX(Amortissement[], ROW()-4,8)))</f>
        <v>182416.11738759416</v>
      </c>
      <c r="E68" s="17">
        <f ca="1">IF(ValeursEntrées,IF(ROW()-ROW(Amortissement[[#Headers],[intérêts]])=1,-IPMT(TauxIntérêt/12,1,DuréePrêt-ROWS($C$4:C68)+1,Amortissement[[#This Row],[solde
ouverture]]),IFERROR(-IPMT(TauxIntérêt/12,1,Amortissement[[#This Row],[Nombre de
mensualités restantes]],D69),0)),0)</f>
        <v>758.76058873896477</v>
      </c>
      <c r="F68" s="17">
        <f ca="1">IFERROR(IF(AND(ValeursEntrées,Amortissement[[#This Row],[date
paiement]]&lt;&gt;""),-PPMT(TauxIntérêt/12,1,DuréePrêt-ROWS($C$4:C68)+1,Amortissement[[#This Row],[solde
ouverture]]),""),0)</f>
        <v>313.57609024263536</v>
      </c>
      <c r="G68" s="17">
        <f ca="1">IF(Amortissement[[#This Row],[date
paiement]]="",0,ImpôtsFonciers)</f>
        <v>375</v>
      </c>
      <c r="H68" s="17">
        <f ca="1">IF(Amortissement[[#This Row],[date
paiement]]="",0,Amortissement[[#This Row],[intérêts]]+Amortissement[[#This Row],[remboursement principal]]+Amortissement[[#This Row],[impôts
fonciers]])</f>
        <v>1447.3366789816</v>
      </c>
      <c r="I68" s="17">
        <f ca="1">IF(Amortissement[[#This Row],[date
paiement]]="",0,Amortissement[[#This Row],[solde
ouverture]]-Amortissement[[#This Row],[remboursement principal]])</f>
        <v>182102.54129735153</v>
      </c>
      <c r="J68" s="18">
        <f ca="1">IF(Amortissement[[#This Row],[solde de
clôture]]&gt;0,DernièreLigne-ROW(),0)</f>
        <v>295</v>
      </c>
    </row>
    <row r="69" spans="2:10" ht="15" customHeight="1" x14ac:dyDescent="0.25">
      <c r="B69" s="10">
        <f>ROWS($B$4:B69)</f>
        <v>66</v>
      </c>
      <c r="C69" s="14">
        <f ca="1">IF(ValeursEntrées,IF(Amortissement[[#This Row],[Numéro]]&lt;=DuréePrêt,IF(ROW()-ROW(Amortissement[[#Headers],[date
paiement]])=1,DébutPrêt,IF(I68&gt;0,EDATE(C68,1),"")),""),"")</f>
        <v>45300</v>
      </c>
      <c r="D69" s="17">
        <f ca="1">IF(ROW()-ROW(Amortissement[[#Headers],[solde
ouverture]])=1,MontantPrêt,IF(Amortissement[[#This Row],[date
paiement]]="",0,INDEX(Amortissement[], ROW()-4,8)))</f>
        <v>182102.54129735153</v>
      </c>
      <c r="E69" s="17">
        <f ca="1">IF(ValeursEntrées,IF(ROW()-ROW(Amortissement[[#Headers],[intérêts]])=1,-IPMT(TauxIntérêt/12,1,DuréePrêt-ROWS($C$4:C69)+1,Amortissement[[#This Row],[solde
ouverture]]),IFERROR(-IPMT(TauxIntérêt/12,1,Amortissement[[#This Row],[Nombre de
mensualités restantes]],D70),0)),0)</f>
        <v>757.44857766694258</v>
      </c>
      <c r="F69" s="17">
        <f ca="1">IFERROR(IF(AND(ValeursEntrées,Amortissement[[#This Row],[date
paiement]]&lt;&gt;""),-PPMT(TauxIntérêt/12,1,DuréePrêt-ROWS($C$4:C69)+1,Amortissement[[#This Row],[solde
ouverture]]),""),0)</f>
        <v>314.88265728531303</v>
      </c>
      <c r="G69" s="17">
        <f ca="1">IF(Amortissement[[#This Row],[date
paiement]]="",0,ImpôtsFonciers)</f>
        <v>375</v>
      </c>
      <c r="H69" s="17">
        <f ca="1">IF(Amortissement[[#This Row],[date
paiement]]="",0,Amortissement[[#This Row],[intérêts]]+Amortissement[[#This Row],[remboursement principal]]+Amortissement[[#This Row],[impôts
fonciers]])</f>
        <v>1447.3312349522557</v>
      </c>
      <c r="I69" s="17">
        <f ca="1">IF(Amortissement[[#This Row],[date
paiement]]="",0,Amortissement[[#This Row],[solde
ouverture]]-Amortissement[[#This Row],[remboursement principal]])</f>
        <v>181787.65864006622</v>
      </c>
      <c r="J69" s="18">
        <f ca="1">IF(Amortissement[[#This Row],[solde de
clôture]]&gt;0,DernièreLigne-ROW(),0)</f>
        <v>294</v>
      </c>
    </row>
    <row r="70" spans="2:10" ht="15" customHeight="1" x14ac:dyDescent="0.25">
      <c r="B70" s="10">
        <f>ROWS($B$4:B70)</f>
        <v>67</v>
      </c>
      <c r="C70" s="14">
        <f ca="1">IF(ValeursEntrées,IF(Amortissement[[#This Row],[Numéro]]&lt;=DuréePrêt,IF(ROW()-ROW(Amortissement[[#Headers],[date
paiement]])=1,DébutPrêt,IF(I69&gt;0,EDATE(C69,1),"")),""),"")</f>
        <v>45331</v>
      </c>
      <c r="D70" s="17">
        <f ca="1">IF(ROW()-ROW(Amortissement[[#Headers],[solde
ouverture]])=1,MontantPrêt,IF(Amortissement[[#This Row],[date
paiement]]="",0,INDEX(Amortissement[], ROW()-4,8)))</f>
        <v>181787.65864006622</v>
      </c>
      <c r="E70" s="17">
        <f ca="1">IF(ValeursEntrées,IF(ROW()-ROW(Amortissement[[#Headers],[intérêts]])=1,-IPMT(TauxIntérêt/12,1,DuréePrêt-ROWS($C$4:C70)+1,Amortissement[[#This Row],[solde
ouverture]]),IFERROR(-IPMT(TauxIntérêt/12,1,Amortissement[[#This Row],[Nombre de
mensualités restantes]],D71),0)),0)</f>
        <v>756.13109988212034</v>
      </c>
      <c r="F70" s="17">
        <f ca="1">IFERROR(IF(AND(ValeursEntrées,Amortissement[[#This Row],[date
paiement]]&lt;&gt;""),-PPMT(TauxIntérêt/12,1,DuréePrêt-ROWS($C$4:C70)+1,Amortissement[[#This Row],[solde
ouverture]]),""),0)</f>
        <v>316.19466835733533</v>
      </c>
      <c r="G70" s="17">
        <f ca="1">IF(Amortissement[[#This Row],[date
paiement]]="",0,ImpôtsFonciers)</f>
        <v>375</v>
      </c>
      <c r="H70" s="17">
        <f ca="1">IF(Amortissement[[#This Row],[date
paiement]]="",0,Amortissement[[#This Row],[intérêts]]+Amortissement[[#This Row],[remboursement principal]]+Amortissement[[#This Row],[impôts
fonciers]])</f>
        <v>1447.3257682394556</v>
      </c>
      <c r="I70" s="17">
        <f ca="1">IF(Amortissement[[#This Row],[date
paiement]]="",0,Amortissement[[#This Row],[solde
ouverture]]-Amortissement[[#This Row],[remboursement principal]])</f>
        <v>181471.46397170887</v>
      </c>
      <c r="J70" s="18">
        <f ca="1">IF(Amortissement[[#This Row],[solde de
clôture]]&gt;0,DernièreLigne-ROW(),0)</f>
        <v>293</v>
      </c>
    </row>
    <row r="71" spans="2:10" ht="15" customHeight="1" x14ac:dyDescent="0.25">
      <c r="B71" s="10">
        <f>ROWS($B$4:B71)</f>
        <v>68</v>
      </c>
      <c r="C71" s="14">
        <f ca="1">IF(ValeursEntrées,IF(Amortissement[[#This Row],[Numéro]]&lt;=DuréePrêt,IF(ROW()-ROW(Amortissement[[#Headers],[date
paiement]])=1,DébutPrêt,IF(I70&gt;0,EDATE(C70,1),"")),""),"")</f>
        <v>45360</v>
      </c>
      <c r="D71" s="17">
        <f ca="1">IF(ROW()-ROW(Amortissement[[#Headers],[solde
ouverture]])=1,MontantPrêt,IF(Amortissement[[#This Row],[date
paiement]]="",0,INDEX(Amortissement[], ROW()-4,8)))</f>
        <v>181471.46397170887</v>
      </c>
      <c r="E71" s="17">
        <f ca="1">IF(ValeursEntrées,IF(ROW()-ROW(Amortissement[[#Headers],[intérêts]])=1,-IPMT(TauxIntérêt/12,1,DuréePrêt-ROWS($C$4:C71)+1,Amortissement[[#This Row],[solde
ouverture]]),IFERROR(-IPMT(TauxIntérêt/12,1,Amortissement[[#This Row],[Nombre de
mensualités restantes]],D72),0)),0)</f>
        <v>754.80813260652792</v>
      </c>
      <c r="F71" s="17">
        <f ca="1">IFERROR(IF(AND(ValeursEntrées,Amortissement[[#This Row],[date
paiement]]&lt;&gt;""),-PPMT(TauxIntérêt/12,1,DuréePrêt-ROWS($C$4:C71)+1,Amortissement[[#This Row],[solde
ouverture]]),""),0)</f>
        <v>317.51214614215741</v>
      </c>
      <c r="G71" s="17">
        <f ca="1">IF(Amortissement[[#This Row],[date
paiement]]="",0,ImpôtsFonciers)</f>
        <v>375</v>
      </c>
      <c r="H71" s="17">
        <f ca="1">IF(Amortissement[[#This Row],[date
paiement]]="",0,Amortissement[[#This Row],[intérêts]]+Amortissement[[#This Row],[remboursement principal]]+Amortissement[[#This Row],[impôts
fonciers]])</f>
        <v>1447.3202787486853</v>
      </c>
      <c r="I71" s="17">
        <f ca="1">IF(Amortissement[[#This Row],[date
paiement]]="",0,Amortissement[[#This Row],[solde
ouverture]]-Amortissement[[#This Row],[remboursement principal]])</f>
        <v>181153.95182556671</v>
      </c>
      <c r="J71" s="18">
        <f ca="1">IF(Amortissement[[#This Row],[solde de
clôture]]&gt;0,DernièreLigne-ROW(),0)</f>
        <v>292</v>
      </c>
    </row>
    <row r="72" spans="2:10" ht="15" customHeight="1" x14ac:dyDescent="0.25">
      <c r="B72" s="10">
        <f>ROWS($B$4:B72)</f>
        <v>69</v>
      </c>
      <c r="C72" s="14">
        <f ca="1">IF(ValeursEntrées,IF(Amortissement[[#This Row],[Numéro]]&lt;=DuréePrêt,IF(ROW()-ROW(Amortissement[[#Headers],[date
paiement]])=1,DébutPrêt,IF(I71&gt;0,EDATE(C71,1),"")),""),"")</f>
        <v>45391</v>
      </c>
      <c r="D72" s="17">
        <f ca="1">IF(ROW()-ROW(Amortissement[[#Headers],[solde
ouverture]])=1,MontantPrêt,IF(Amortissement[[#This Row],[date
paiement]]="",0,INDEX(Amortissement[], ROW()-4,8)))</f>
        <v>181153.95182556671</v>
      </c>
      <c r="E72" s="17">
        <f ca="1">IF(ValeursEntrées,IF(ROW()-ROW(Amortissement[[#Headers],[intérêts]])=1,-IPMT(TauxIntérêt/12,1,DuréePrêt-ROWS($C$4:C72)+1,Amortissement[[#This Row],[solde
ouverture]]),IFERROR(-IPMT(TauxIntérêt/12,1,Amortissement[[#This Row],[Nombre de
mensualités restantes]],D73),0)),0)</f>
        <v>753.47965296728739</v>
      </c>
      <c r="F72" s="17">
        <f ca="1">IFERROR(IF(AND(ValeursEntrées,Amortissement[[#This Row],[date
paiement]]&lt;&gt;""),-PPMT(TauxIntérêt/12,1,DuréePrêt-ROWS($C$4:C72)+1,Amortissement[[#This Row],[solde
ouverture]]),""),0)</f>
        <v>318.83511341774988</v>
      </c>
      <c r="G72" s="17">
        <f ca="1">IF(Amortissement[[#This Row],[date
paiement]]="",0,ImpôtsFonciers)</f>
        <v>375</v>
      </c>
      <c r="H72" s="17">
        <f ca="1">IF(Amortissement[[#This Row],[date
paiement]]="",0,Amortissement[[#This Row],[intérêts]]+Amortissement[[#This Row],[remboursement principal]]+Amortissement[[#This Row],[impôts
fonciers]])</f>
        <v>1447.3147663850373</v>
      </c>
      <c r="I72" s="17">
        <f ca="1">IF(Amortissement[[#This Row],[date
paiement]]="",0,Amortissement[[#This Row],[solde
ouverture]]-Amortissement[[#This Row],[remboursement principal]])</f>
        <v>180835.11671214897</v>
      </c>
      <c r="J72" s="18">
        <f ca="1">IF(Amortissement[[#This Row],[solde de
clôture]]&gt;0,DernièreLigne-ROW(),0)</f>
        <v>291</v>
      </c>
    </row>
    <row r="73" spans="2:10" ht="15" customHeight="1" x14ac:dyDescent="0.25">
      <c r="B73" s="10">
        <f>ROWS($B$4:B73)</f>
        <v>70</v>
      </c>
      <c r="C73" s="14">
        <f ca="1">IF(ValeursEntrées,IF(Amortissement[[#This Row],[Numéro]]&lt;=DuréePrêt,IF(ROW()-ROW(Amortissement[[#Headers],[date
paiement]])=1,DébutPrêt,IF(I72&gt;0,EDATE(C72,1),"")),""),"")</f>
        <v>45421</v>
      </c>
      <c r="D73" s="17">
        <f ca="1">IF(ROW()-ROW(Amortissement[[#Headers],[solde
ouverture]])=1,MontantPrêt,IF(Amortissement[[#This Row],[date
paiement]]="",0,INDEX(Amortissement[], ROW()-4,8)))</f>
        <v>180835.11671214897</v>
      </c>
      <c r="E73" s="17">
        <f ca="1">IF(ValeursEntrées,IF(ROW()-ROW(Amortissement[[#Headers],[intérêts]])=1,-IPMT(TauxIntérêt/12,1,DuréePrêt-ROWS($C$4:C73)+1,Amortissement[[#This Row],[solde
ouverture]]),IFERROR(-IPMT(TauxIntérêt/12,1,Amortissement[[#This Row],[Nombre de
mensualités restantes]],D74),0)),0)</f>
        <v>752.14563799621658</v>
      </c>
      <c r="F73" s="17">
        <f ca="1">IFERROR(IF(AND(ValeursEntrées,Amortissement[[#This Row],[date
paiement]]&lt;&gt;""),-PPMT(TauxIntérêt/12,1,DuréePrêt-ROWS($C$4:C73)+1,Amortissement[[#This Row],[solde
ouverture]]),""),0)</f>
        <v>320.16359305699041</v>
      </c>
      <c r="G73" s="17">
        <f ca="1">IF(Amortissement[[#This Row],[date
paiement]]="",0,ImpôtsFonciers)</f>
        <v>375</v>
      </c>
      <c r="H73" s="17">
        <f ca="1">IF(Amortissement[[#This Row],[date
paiement]]="",0,Amortissement[[#This Row],[intérêts]]+Amortissement[[#This Row],[remboursement principal]]+Amortissement[[#This Row],[impôts
fonciers]])</f>
        <v>1447.309231053207</v>
      </c>
      <c r="I73" s="17">
        <f ca="1">IF(Amortissement[[#This Row],[date
paiement]]="",0,Amortissement[[#This Row],[solde
ouverture]]-Amortissement[[#This Row],[remboursement principal]])</f>
        <v>180514.95311909198</v>
      </c>
      <c r="J73" s="18">
        <f ca="1">IF(Amortissement[[#This Row],[solde de
clôture]]&gt;0,DernièreLigne-ROW(),0)</f>
        <v>290</v>
      </c>
    </row>
    <row r="74" spans="2:10" ht="15" customHeight="1" x14ac:dyDescent="0.25">
      <c r="B74" s="10">
        <f>ROWS($B$4:B74)</f>
        <v>71</v>
      </c>
      <c r="C74" s="14">
        <f ca="1">IF(ValeursEntrées,IF(Amortissement[[#This Row],[Numéro]]&lt;=DuréePrêt,IF(ROW()-ROW(Amortissement[[#Headers],[date
paiement]])=1,DébutPrêt,IF(I73&gt;0,EDATE(C73,1),"")),""),"")</f>
        <v>45452</v>
      </c>
      <c r="D74" s="17">
        <f ca="1">IF(ROW()-ROW(Amortissement[[#Headers],[solde
ouverture]])=1,MontantPrêt,IF(Amortissement[[#This Row],[date
paiement]]="",0,INDEX(Amortissement[], ROW()-4,8)))</f>
        <v>180514.95311909198</v>
      </c>
      <c r="E74" s="17">
        <f ca="1">IF(ValeursEntrées,IF(ROW()-ROW(Amortissement[[#Headers],[intérêts]])=1,-IPMT(TauxIntérêt/12,1,DuréePrêt-ROWS($C$4:C74)+1,Amortissement[[#This Row],[solde
ouverture]]),IFERROR(-IPMT(TauxIntérêt/12,1,Amortissement[[#This Row],[Nombre de
mensualités restantes]],D75),0)),0)</f>
        <v>750.80606462943297</v>
      </c>
      <c r="F74" s="17">
        <f ca="1">IFERROR(IF(AND(ValeursEntrées,Amortissement[[#This Row],[date
paiement]]&lt;&gt;""),-PPMT(TauxIntérêt/12,1,DuréePrêt-ROWS($C$4:C74)+1,Amortissement[[#This Row],[solde
ouverture]]),""),0)</f>
        <v>321.49760802806122</v>
      </c>
      <c r="G74" s="17">
        <f ca="1">IF(Amortissement[[#This Row],[date
paiement]]="",0,ImpôtsFonciers)</f>
        <v>375</v>
      </c>
      <c r="H74" s="17">
        <f ca="1">IF(Amortissement[[#This Row],[date
paiement]]="",0,Amortissement[[#This Row],[intérêts]]+Amortissement[[#This Row],[remboursement principal]]+Amortissement[[#This Row],[impôts
fonciers]])</f>
        <v>1447.3036726574942</v>
      </c>
      <c r="I74" s="17">
        <f ca="1">IF(Amortissement[[#This Row],[date
paiement]]="",0,Amortissement[[#This Row],[solde
ouverture]]-Amortissement[[#This Row],[remboursement principal]])</f>
        <v>180193.45551106392</v>
      </c>
      <c r="J74" s="18">
        <f ca="1">IF(Amortissement[[#This Row],[solde de
clôture]]&gt;0,DernièreLigne-ROW(),0)</f>
        <v>289</v>
      </c>
    </row>
    <row r="75" spans="2:10" ht="15" customHeight="1" x14ac:dyDescent="0.25">
      <c r="B75" s="10">
        <f>ROWS($B$4:B75)</f>
        <v>72</v>
      </c>
      <c r="C75" s="14">
        <f ca="1">IF(ValeursEntrées,IF(Amortissement[[#This Row],[Numéro]]&lt;=DuréePrêt,IF(ROW()-ROW(Amortissement[[#Headers],[date
paiement]])=1,DébutPrêt,IF(I74&gt;0,EDATE(C74,1),"")),""),"")</f>
        <v>45482</v>
      </c>
      <c r="D75" s="17">
        <f ca="1">IF(ROW()-ROW(Amortissement[[#Headers],[solde
ouverture]])=1,MontantPrêt,IF(Amortissement[[#This Row],[date
paiement]]="",0,INDEX(Amortissement[], ROW()-4,8)))</f>
        <v>180193.45551106392</v>
      </c>
      <c r="E75" s="17">
        <f ca="1">IF(ValeursEntrées,IF(ROW()-ROW(Amortissement[[#Headers],[intérêts]])=1,-IPMT(TauxIntérêt/12,1,DuréePrêt-ROWS($C$4:C75)+1,Amortissement[[#This Row],[solde
ouverture]]),IFERROR(-IPMT(TauxIntérêt/12,1,Amortissement[[#This Row],[Nombre de
mensualités restantes]],D76),0)),0)</f>
        <v>749.46090970695457</v>
      </c>
      <c r="F75" s="17">
        <f ca="1">IFERROR(IF(AND(ValeursEntrées,Amortissement[[#This Row],[date
paiement]]&lt;&gt;""),-PPMT(TauxIntérêt/12,1,DuréePrêt-ROWS($C$4:C75)+1,Amortissement[[#This Row],[solde
ouverture]]),""),0)</f>
        <v>322.83718139484472</v>
      </c>
      <c r="G75" s="17">
        <f ca="1">IF(Amortissement[[#This Row],[date
paiement]]="",0,ImpôtsFonciers)</f>
        <v>375</v>
      </c>
      <c r="H75" s="17">
        <f ca="1">IF(Amortissement[[#This Row],[date
paiement]]="",0,Amortissement[[#This Row],[intérêts]]+Amortissement[[#This Row],[remboursement principal]]+Amortissement[[#This Row],[impôts
fonciers]])</f>
        <v>1447.2980911017994</v>
      </c>
      <c r="I75" s="17">
        <f ca="1">IF(Amortissement[[#This Row],[date
paiement]]="",0,Amortissement[[#This Row],[solde
ouverture]]-Amortissement[[#This Row],[remboursement principal]])</f>
        <v>179870.61832966909</v>
      </c>
      <c r="J75" s="18">
        <f ca="1">IF(Amortissement[[#This Row],[solde de
clôture]]&gt;0,DernièreLigne-ROW(),0)</f>
        <v>288</v>
      </c>
    </row>
    <row r="76" spans="2:10" ht="15" customHeight="1" x14ac:dyDescent="0.25">
      <c r="B76" s="10">
        <f>ROWS($B$4:B76)</f>
        <v>73</v>
      </c>
      <c r="C76" s="14">
        <f ca="1">IF(ValeursEntrées,IF(Amortissement[[#This Row],[Numéro]]&lt;=DuréePrêt,IF(ROW()-ROW(Amortissement[[#Headers],[date
paiement]])=1,DébutPrêt,IF(I75&gt;0,EDATE(C75,1),"")),""),"")</f>
        <v>45513</v>
      </c>
      <c r="D76" s="17">
        <f ca="1">IF(ROW()-ROW(Amortissement[[#Headers],[solde
ouverture]])=1,MontantPrêt,IF(Amortissement[[#This Row],[date
paiement]]="",0,INDEX(Amortissement[], ROW()-4,8)))</f>
        <v>179870.61832966909</v>
      </c>
      <c r="E76" s="17">
        <f ca="1">IF(ValeursEntrées,IF(ROW()-ROW(Amortissement[[#Headers],[intérêts]])=1,-IPMT(TauxIntérêt/12,1,DuréePrêt-ROWS($C$4:C76)+1,Amortissement[[#This Row],[solde
ouverture]]),IFERROR(-IPMT(TauxIntérêt/12,1,Amortissement[[#This Row],[Nombre de
mensualités restantes]],D77),0)),0)</f>
        <v>748.11014997229904</v>
      </c>
      <c r="F76" s="17">
        <f ca="1">IFERROR(IF(AND(ValeursEntrées,Amortissement[[#This Row],[date
paiement]]&lt;&gt;""),-PPMT(TauxIntérêt/12,1,DuréePrêt-ROWS($C$4:C76)+1,Amortissement[[#This Row],[solde
ouverture]]),""),0)</f>
        <v>324.18233631732335</v>
      </c>
      <c r="G76" s="17">
        <f ca="1">IF(Amortissement[[#This Row],[date
paiement]]="",0,ImpôtsFonciers)</f>
        <v>375</v>
      </c>
      <c r="H76" s="17">
        <f ca="1">IF(Amortissement[[#This Row],[date
paiement]]="",0,Amortissement[[#This Row],[intérêts]]+Amortissement[[#This Row],[remboursement principal]]+Amortissement[[#This Row],[impôts
fonciers]])</f>
        <v>1447.2924862896225</v>
      </c>
      <c r="I76" s="17">
        <f ca="1">IF(Amortissement[[#This Row],[date
paiement]]="",0,Amortissement[[#This Row],[solde
ouverture]]-Amortissement[[#This Row],[remboursement principal]])</f>
        <v>179546.43599335177</v>
      </c>
      <c r="J76" s="18">
        <f ca="1">IF(Amortissement[[#This Row],[solde de
clôture]]&gt;0,DernièreLigne-ROW(),0)</f>
        <v>287</v>
      </c>
    </row>
    <row r="77" spans="2:10" ht="15" customHeight="1" x14ac:dyDescent="0.25">
      <c r="B77" s="10">
        <f>ROWS($B$4:B77)</f>
        <v>74</v>
      </c>
      <c r="C77" s="14">
        <f ca="1">IF(ValeursEntrées,IF(Amortissement[[#This Row],[Numéro]]&lt;=DuréePrêt,IF(ROW()-ROW(Amortissement[[#Headers],[date
paiement]])=1,DébutPrêt,IF(I76&gt;0,EDATE(C76,1),"")),""),"")</f>
        <v>45544</v>
      </c>
      <c r="D77" s="17">
        <f ca="1">IF(ROW()-ROW(Amortissement[[#Headers],[solde
ouverture]])=1,MontantPrêt,IF(Amortissement[[#This Row],[date
paiement]]="",0,INDEX(Amortissement[], ROW()-4,8)))</f>
        <v>179546.43599335177</v>
      </c>
      <c r="E77" s="17">
        <f ca="1">IF(ValeursEntrées,IF(ROW()-ROW(Amortissement[[#Headers],[intérêts]])=1,-IPMT(TauxIntérêt/12,1,DuréePrêt-ROWS($C$4:C77)+1,Amortissement[[#This Row],[solde
ouverture]]),IFERROR(-IPMT(TauxIntérêt/12,1,Amortissement[[#This Row],[Nombre de
mensualités restantes]],D78),0)),0)</f>
        <v>746.75376207208251</v>
      </c>
      <c r="F77" s="17">
        <f ca="1">IFERROR(IF(AND(ValeursEntrées,Amortissement[[#This Row],[date
paiement]]&lt;&gt;""),-PPMT(TauxIntérêt/12,1,DuréePrêt-ROWS($C$4:C77)+1,Amortissement[[#This Row],[solde
ouverture]]),""),0)</f>
        <v>325.53309605197876</v>
      </c>
      <c r="G77" s="17">
        <f ca="1">IF(Amortissement[[#This Row],[date
paiement]]="",0,ImpôtsFonciers)</f>
        <v>375</v>
      </c>
      <c r="H77" s="17">
        <f ca="1">IF(Amortissement[[#This Row],[date
paiement]]="",0,Amortissement[[#This Row],[intérêts]]+Amortissement[[#This Row],[remboursement principal]]+Amortissement[[#This Row],[impôts
fonciers]])</f>
        <v>1447.2868581240614</v>
      </c>
      <c r="I77" s="17">
        <f ca="1">IF(Amortissement[[#This Row],[date
paiement]]="",0,Amortissement[[#This Row],[solde
ouverture]]-Amortissement[[#This Row],[remboursement principal]])</f>
        <v>179220.90289729979</v>
      </c>
      <c r="J77" s="18">
        <f ca="1">IF(Amortissement[[#This Row],[solde de
clôture]]&gt;0,DernièreLigne-ROW(),0)</f>
        <v>286</v>
      </c>
    </row>
    <row r="78" spans="2:10" ht="15" customHeight="1" x14ac:dyDescent="0.25">
      <c r="B78" s="10">
        <f>ROWS($B$4:B78)</f>
        <v>75</v>
      </c>
      <c r="C78" s="14">
        <f ca="1">IF(ValeursEntrées,IF(Amortissement[[#This Row],[Numéro]]&lt;=DuréePrêt,IF(ROW()-ROW(Amortissement[[#Headers],[date
paiement]])=1,DébutPrêt,IF(I77&gt;0,EDATE(C77,1),"")),""),"")</f>
        <v>45574</v>
      </c>
      <c r="D78" s="17">
        <f ca="1">IF(ROW()-ROW(Amortissement[[#Headers],[solde
ouverture]])=1,MontantPrêt,IF(Amortissement[[#This Row],[date
paiement]]="",0,INDEX(Amortissement[], ROW()-4,8)))</f>
        <v>179220.90289729979</v>
      </c>
      <c r="E78" s="17">
        <f ca="1">IF(ValeursEntrées,IF(ROW()-ROW(Amortissement[[#Headers],[intérêts]])=1,-IPMT(TauxIntérêt/12,1,DuréePrêt-ROWS($C$4:C78)+1,Amortissement[[#This Row],[solde
ouverture]]),IFERROR(-IPMT(TauxIntérêt/12,1,Amortissement[[#This Row],[Nombre de
mensualités restantes]],D79),0)),0)</f>
        <v>745.39172255561493</v>
      </c>
      <c r="F78" s="17">
        <f ca="1">IFERROR(IF(AND(ValeursEntrées,Amortissement[[#This Row],[date
paiement]]&lt;&gt;""),-PPMT(TauxIntérêt/12,1,DuréePrêt-ROWS($C$4:C78)+1,Amortissement[[#This Row],[solde
ouverture]]),""),0)</f>
        <v>326.88948395219546</v>
      </c>
      <c r="G78" s="17">
        <f ca="1">IF(Amortissement[[#This Row],[date
paiement]]="",0,ImpôtsFonciers)</f>
        <v>375</v>
      </c>
      <c r="H78" s="17">
        <f ca="1">IF(Amortissement[[#This Row],[date
paiement]]="",0,Amortissement[[#This Row],[intérêts]]+Amortissement[[#This Row],[remboursement principal]]+Amortissement[[#This Row],[impôts
fonciers]])</f>
        <v>1447.2812065078103</v>
      </c>
      <c r="I78" s="17">
        <f ca="1">IF(Amortissement[[#This Row],[date
paiement]]="",0,Amortissement[[#This Row],[solde
ouverture]]-Amortissement[[#This Row],[remboursement principal]])</f>
        <v>178894.01341334759</v>
      </c>
      <c r="J78" s="18">
        <f ca="1">IF(Amortissement[[#This Row],[solde de
clôture]]&gt;0,DernièreLigne-ROW(),0)</f>
        <v>285</v>
      </c>
    </row>
    <row r="79" spans="2:10" ht="15" customHeight="1" x14ac:dyDescent="0.25">
      <c r="B79" s="10">
        <f>ROWS($B$4:B79)</f>
        <v>76</v>
      </c>
      <c r="C79" s="14">
        <f ca="1">IF(ValeursEntrées,IF(Amortissement[[#This Row],[Numéro]]&lt;=DuréePrêt,IF(ROW()-ROW(Amortissement[[#Headers],[date
paiement]])=1,DébutPrêt,IF(I78&gt;0,EDATE(C78,1),"")),""),"")</f>
        <v>45605</v>
      </c>
      <c r="D79" s="17">
        <f ca="1">IF(ROW()-ROW(Amortissement[[#Headers],[solde
ouverture]])=1,MontantPrêt,IF(Amortissement[[#This Row],[date
paiement]]="",0,INDEX(Amortissement[], ROW()-4,8)))</f>
        <v>178894.01341334759</v>
      </c>
      <c r="E79" s="17">
        <f ca="1">IF(ValeursEntrées,IF(ROW()-ROW(Amortissement[[#Headers],[intérêts]])=1,-IPMT(TauxIntérêt/12,1,DuréePrêt-ROWS($C$4:C79)+1,Amortissement[[#This Row],[solde
ouverture]]),IFERROR(-IPMT(TauxIntérêt/12,1,Amortissement[[#This Row],[Nombre de
mensualités restantes]],D80),0)),0)</f>
        <v>744.02400787449551</v>
      </c>
      <c r="F79" s="17">
        <f ca="1">IFERROR(IF(AND(ValeursEntrées,Amortissement[[#This Row],[date
paiement]]&lt;&gt;""),-PPMT(TauxIntérêt/12,1,DuréePrêt-ROWS($C$4:C79)+1,Amortissement[[#This Row],[solde
ouverture]]),""),0)</f>
        <v>328.25152346866287</v>
      </c>
      <c r="G79" s="17">
        <f ca="1">IF(Amortissement[[#This Row],[date
paiement]]="",0,ImpôtsFonciers)</f>
        <v>375</v>
      </c>
      <c r="H79" s="17">
        <f ca="1">IF(Amortissement[[#This Row],[date
paiement]]="",0,Amortissement[[#This Row],[intérêts]]+Amortissement[[#This Row],[remboursement principal]]+Amortissement[[#This Row],[impôts
fonciers]])</f>
        <v>1447.2755313431585</v>
      </c>
      <c r="I79" s="17">
        <f ca="1">IF(Amortissement[[#This Row],[date
paiement]]="",0,Amortissement[[#This Row],[solde
ouverture]]-Amortissement[[#This Row],[remboursement principal]])</f>
        <v>178565.76188987892</v>
      </c>
      <c r="J79" s="18">
        <f ca="1">IF(Amortissement[[#This Row],[solde de
clôture]]&gt;0,DernièreLigne-ROW(),0)</f>
        <v>284</v>
      </c>
    </row>
    <row r="80" spans="2:10" ht="15" customHeight="1" x14ac:dyDescent="0.25">
      <c r="B80" s="10">
        <f>ROWS($B$4:B80)</f>
        <v>77</v>
      </c>
      <c r="C80" s="14">
        <f ca="1">IF(ValeursEntrées,IF(Amortissement[[#This Row],[Numéro]]&lt;=DuréePrêt,IF(ROW()-ROW(Amortissement[[#Headers],[date
paiement]])=1,DébutPrêt,IF(I79&gt;0,EDATE(C79,1),"")),""),"")</f>
        <v>45635</v>
      </c>
      <c r="D80" s="17">
        <f ca="1">IF(ROW()-ROW(Amortissement[[#Headers],[solde
ouverture]])=1,MontantPrêt,IF(Amortissement[[#This Row],[date
paiement]]="",0,INDEX(Amortissement[], ROW()-4,8)))</f>
        <v>178565.76188987892</v>
      </c>
      <c r="E80" s="17">
        <f ca="1">IF(ValeursEntrées,IF(ROW()-ROW(Amortissement[[#Headers],[intérêts]])=1,-IPMT(TauxIntérêt/12,1,DuréePrêt-ROWS($C$4:C80)+1,Amortissement[[#This Row],[solde
ouverture]]),IFERROR(-IPMT(TauxIntérêt/12,1,Amortissement[[#This Row],[Nombre de
mensualités restantes]],D81),0)),0)</f>
        <v>742.65059438220476</v>
      </c>
      <c r="F80" s="17">
        <f ca="1">IFERROR(IF(AND(ValeursEntrées,Amortissement[[#This Row],[date
paiement]]&lt;&gt;""),-PPMT(TauxIntérêt/12,1,DuréePrêt-ROWS($C$4:C80)+1,Amortissement[[#This Row],[solde
ouverture]]),""),0)</f>
        <v>329.61923814978235</v>
      </c>
      <c r="G80" s="17">
        <f ca="1">IF(Amortissement[[#This Row],[date
paiement]]="",0,ImpôtsFonciers)</f>
        <v>375</v>
      </c>
      <c r="H80" s="17">
        <f ca="1">IF(Amortissement[[#This Row],[date
paiement]]="",0,Amortissement[[#This Row],[intérêts]]+Amortissement[[#This Row],[remboursement principal]]+Amortissement[[#This Row],[impôts
fonciers]])</f>
        <v>1447.269832531987</v>
      </c>
      <c r="I80" s="17">
        <f ca="1">IF(Amortissement[[#This Row],[date
paiement]]="",0,Amortissement[[#This Row],[solde
ouverture]]-Amortissement[[#This Row],[remboursement principal]])</f>
        <v>178236.14265172914</v>
      </c>
      <c r="J80" s="18">
        <f ca="1">IF(Amortissement[[#This Row],[solde de
clôture]]&gt;0,DernièreLigne-ROW(),0)</f>
        <v>283</v>
      </c>
    </row>
    <row r="81" spans="2:10" ht="15" customHeight="1" x14ac:dyDescent="0.25">
      <c r="B81" s="10">
        <f>ROWS($B$4:B81)</f>
        <v>78</v>
      </c>
      <c r="C81" s="14">
        <f ca="1">IF(ValeursEntrées,IF(Amortissement[[#This Row],[Numéro]]&lt;=DuréePrêt,IF(ROW()-ROW(Amortissement[[#Headers],[date
paiement]])=1,DébutPrêt,IF(I80&gt;0,EDATE(C80,1),"")),""),"")</f>
        <v>45666</v>
      </c>
      <c r="D81" s="17">
        <f ca="1">IF(ROW()-ROW(Amortissement[[#Headers],[solde
ouverture]])=1,MontantPrêt,IF(Amortissement[[#This Row],[date
paiement]]="",0,INDEX(Amortissement[], ROW()-4,8)))</f>
        <v>178236.14265172914</v>
      </c>
      <c r="E81" s="17">
        <f ca="1">IF(ValeursEntrées,IF(ROW()-ROW(Amortissement[[#Headers],[intérêts]])=1,-IPMT(TauxIntérêt/12,1,DuréePrêt-ROWS($C$4:C81)+1,Amortissement[[#This Row],[solde
ouverture]]),IFERROR(-IPMT(TauxIntérêt/12,1,Amortissement[[#This Row],[Nombre de
mensualités restantes]],D82),0)),0)</f>
        <v>741.27145833369616</v>
      </c>
      <c r="F81" s="17">
        <f ca="1">IFERROR(IF(AND(ValeursEntrées,Amortissement[[#This Row],[date
paiement]]&lt;&gt;""),-PPMT(TauxIntérêt/12,1,DuréePrêt-ROWS($C$4:C81)+1,Amortissement[[#This Row],[solde
ouverture]]),""),0)</f>
        <v>330.99265164207299</v>
      </c>
      <c r="G81" s="17">
        <f ca="1">IF(Amortissement[[#This Row],[date
paiement]]="",0,ImpôtsFonciers)</f>
        <v>375</v>
      </c>
      <c r="H81" s="17">
        <f ca="1">IF(Amortissement[[#This Row],[date
paiement]]="",0,Amortissement[[#This Row],[intérêts]]+Amortissement[[#This Row],[remboursement principal]]+Amortissement[[#This Row],[impôts
fonciers]])</f>
        <v>1447.2641099757691</v>
      </c>
      <c r="I81" s="17">
        <f ca="1">IF(Amortissement[[#This Row],[date
paiement]]="",0,Amortissement[[#This Row],[solde
ouverture]]-Amortissement[[#This Row],[remboursement principal]])</f>
        <v>177905.15000008707</v>
      </c>
      <c r="J81" s="18">
        <f ca="1">IF(Amortissement[[#This Row],[solde de
clôture]]&gt;0,DernièreLigne-ROW(),0)</f>
        <v>282</v>
      </c>
    </row>
    <row r="82" spans="2:10" ht="15" customHeight="1" x14ac:dyDescent="0.25">
      <c r="B82" s="10">
        <f>ROWS($B$4:B82)</f>
        <v>79</v>
      </c>
      <c r="C82" s="14">
        <f ca="1">IF(ValeursEntrées,IF(Amortissement[[#This Row],[Numéro]]&lt;=DuréePrêt,IF(ROW()-ROW(Amortissement[[#Headers],[date
paiement]])=1,DébutPrêt,IF(I81&gt;0,EDATE(C81,1),"")),""),"")</f>
        <v>45697</v>
      </c>
      <c r="D82" s="17">
        <f ca="1">IF(ROW()-ROW(Amortissement[[#Headers],[solde
ouverture]])=1,MontantPrêt,IF(Amortissement[[#This Row],[date
paiement]]="",0,INDEX(Amortissement[], ROW()-4,8)))</f>
        <v>177905.15000008707</v>
      </c>
      <c r="E82" s="17">
        <f ca="1">IF(ValeursEntrées,IF(ROW()-ROW(Amortissement[[#Headers],[intérêts]])=1,-IPMT(TauxIntérêt/12,1,DuréePrêt-ROWS($C$4:C82)+1,Amortissement[[#This Row],[solde
ouverture]]),IFERROR(-IPMT(TauxIntérêt/12,1,Amortissement[[#This Row],[Nombre de
mensualités restantes]],D83),0)),0)</f>
        <v>739.8865758849854</v>
      </c>
      <c r="F82" s="17">
        <f ca="1">IFERROR(IF(AND(ValeursEntrées,Amortissement[[#This Row],[date
paiement]]&lt;&gt;""),-PPMT(TauxIntérêt/12,1,DuréePrêt-ROWS($C$4:C82)+1,Amortissement[[#This Row],[solde
ouverture]]),""),0)</f>
        <v>332.37178769058164</v>
      </c>
      <c r="G82" s="17">
        <f ca="1">IF(Amortissement[[#This Row],[date
paiement]]="",0,ImpôtsFonciers)</f>
        <v>375</v>
      </c>
      <c r="H82" s="17">
        <f ca="1">IF(Amortissement[[#This Row],[date
paiement]]="",0,Amortissement[[#This Row],[intérêts]]+Amortissement[[#This Row],[remboursement principal]]+Amortissement[[#This Row],[impôts
fonciers]])</f>
        <v>1447.258363575567</v>
      </c>
      <c r="I82" s="17">
        <f ca="1">IF(Amortissement[[#This Row],[date
paiement]]="",0,Amortissement[[#This Row],[solde
ouverture]]-Amortissement[[#This Row],[remboursement principal]])</f>
        <v>177572.77821239649</v>
      </c>
      <c r="J82" s="18">
        <f ca="1">IF(Amortissement[[#This Row],[solde de
clôture]]&gt;0,DernièreLigne-ROW(),0)</f>
        <v>281</v>
      </c>
    </row>
    <row r="83" spans="2:10" ht="15" customHeight="1" x14ac:dyDescent="0.25">
      <c r="B83" s="10">
        <f>ROWS($B$4:B83)</f>
        <v>80</v>
      </c>
      <c r="C83" s="14">
        <f ca="1">IF(ValeursEntrées,IF(Amortissement[[#This Row],[Numéro]]&lt;=DuréePrêt,IF(ROW()-ROW(Amortissement[[#Headers],[date
paiement]])=1,DébutPrêt,IF(I82&gt;0,EDATE(C82,1),"")),""),"")</f>
        <v>45725</v>
      </c>
      <c r="D83" s="17">
        <f ca="1">IF(ROW()-ROW(Amortissement[[#Headers],[solde
ouverture]])=1,MontantPrêt,IF(Amortissement[[#This Row],[date
paiement]]="",0,INDEX(Amortissement[], ROW()-4,8)))</f>
        <v>177572.77821239649</v>
      </c>
      <c r="E83" s="17">
        <f ca="1">IF(ValeursEntrées,IF(ROW()-ROW(Amortissement[[#Headers],[intérêts]])=1,-IPMT(TauxIntérêt/12,1,DuréePrêt-ROWS($C$4:C83)+1,Amortissement[[#This Row],[solde
ouverture]]),IFERROR(-IPMT(TauxIntérêt/12,1,Amortissement[[#This Row],[Nombre de
mensualités restantes]],D84),0)),0)</f>
        <v>738.49592309273828</v>
      </c>
      <c r="F83" s="17">
        <f ca="1">IFERROR(IF(AND(ValeursEntrées,Amortissement[[#This Row],[date
paiement]]&lt;&gt;""),-PPMT(TauxIntérêt/12,1,DuréePrêt-ROWS($C$4:C83)+1,Amortissement[[#This Row],[solde
ouverture]]),""),0)</f>
        <v>333.75667013929251</v>
      </c>
      <c r="G83" s="17">
        <f ca="1">IF(Amortissement[[#This Row],[date
paiement]]="",0,ImpôtsFonciers)</f>
        <v>375</v>
      </c>
      <c r="H83" s="17">
        <f ca="1">IF(Amortissement[[#This Row],[date
paiement]]="",0,Amortissement[[#This Row],[intérêts]]+Amortissement[[#This Row],[remboursement principal]]+Amortissement[[#This Row],[impôts
fonciers]])</f>
        <v>1447.2525932320309</v>
      </c>
      <c r="I83" s="17">
        <f ca="1">IF(Amortissement[[#This Row],[date
paiement]]="",0,Amortissement[[#This Row],[solde
ouverture]]-Amortissement[[#This Row],[remboursement principal]])</f>
        <v>177239.02154225719</v>
      </c>
      <c r="J83" s="18">
        <f ca="1">IF(Amortissement[[#This Row],[solde de
clôture]]&gt;0,DernièreLigne-ROW(),0)</f>
        <v>280</v>
      </c>
    </row>
    <row r="84" spans="2:10" ht="15" customHeight="1" x14ac:dyDescent="0.25">
      <c r="B84" s="10">
        <f>ROWS($B$4:B84)</f>
        <v>81</v>
      </c>
      <c r="C84" s="14">
        <f ca="1">IF(ValeursEntrées,IF(Amortissement[[#This Row],[Numéro]]&lt;=DuréePrêt,IF(ROW()-ROW(Amortissement[[#Headers],[date
paiement]])=1,DébutPrêt,IF(I83&gt;0,EDATE(C83,1),"")),""),"")</f>
        <v>45756</v>
      </c>
      <c r="D84" s="17">
        <f ca="1">IF(ROW()-ROW(Amortissement[[#Headers],[solde
ouverture]])=1,MontantPrêt,IF(Amortissement[[#This Row],[date
paiement]]="",0,INDEX(Amortissement[], ROW()-4,8)))</f>
        <v>177239.02154225719</v>
      </c>
      <c r="E84" s="17">
        <f ca="1">IF(ValeursEntrées,IF(ROW()-ROW(Amortissement[[#Headers],[intérêts]])=1,-IPMT(TauxIntérêt/12,1,DuréePrêt-ROWS($C$4:C84)+1,Amortissement[[#This Row],[solde
ouverture]]),IFERROR(-IPMT(TauxIntérêt/12,1,Amortissement[[#This Row],[Nombre de
mensualités restantes]],D85),0)),0)</f>
        <v>737.09947591385696</v>
      </c>
      <c r="F84" s="17">
        <f ca="1">IFERROR(IF(AND(ValeursEntrées,Amortissement[[#This Row],[date
paiement]]&lt;&gt;""),-PPMT(TauxIntérêt/12,1,DuréePrêt-ROWS($C$4:C84)+1,Amortissement[[#This Row],[solde
ouverture]]),""),0)</f>
        <v>335.14732293153958</v>
      </c>
      <c r="G84" s="17">
        <f ca="1">IF(Amortissement[[#This Row],[date
paiement]]="",0,ImpôtsFonciers)</f>
        <v>375</v>
      </c>
      <c r="H84" s="17">
        <f ca="1">IF(Amortissement[[#This Row],[date
paiement]]="",0,Amortissement[[#This Row],[intérêts]]+Amortissement[[#This Row],[remboursement principal]]+Amortissement[[#This Row],[impôts
fonciers]])</f>
        <v>1447.2467988453966</v>
      </c>
      <c r="I84" s="17">
        <f ca="1">IF(Amortissement[[#This Row],[date
paiement]]="",0,Amortissement[[#This Row],[solde
ouverture]]-Amortissement[[#This Row],[remboursement principal]])</f>
        <v>176903.87421932566</v>
      </c>
      <c r="J84" s="18">
        <f ca="1">IF(Amortissement[[#This Row],[solde de
clôture]]&gt;0,DernièreLigne-ROW(),0)</f>
        <v>279</v>
      </c>
    </row>
    <row r="85" spans="2:10" ht="15" customHeight="1" x14ac:dyDescent="0.25">
      <c r="B85" s="10">
        <f>ROWS($B$4:B85)</f>
        <v>82</v>
      </c>
      <c r="C85" s="14">
        <f ca="1">IF(ValeursEntrées,IF(Amortissement[[#This Row],[Numéro]]&lt;=DuréePrêt,IF(ROW()-ROW(Amortissement[[#Headers],[date
paiement]])=1,DébutPrêt,IF(I84&gt;0,EDATE(C84,1),"")),""),"")</f>
        <v>45786</v>
      </c>
      <c r="D85" s="17">
        <f ca="1">IF(ROW()-ROW(Amortissement[[#Headers],[solde
ouverture]])=1,MontantPrêt,IF(Amortissement[[#This Row],[date
paiement]]="",0,INDEX(Amortissement[], ROW()-4,8)))</f>
        <v>176903.87421932566</v>
      </c>
      <c r="E85" s="17">
        <f ca="1">IF(ValeursEntrées,IF(ROW()-ROW(Amortissement[[#Headers],[intérêts]])=1,-IPMT(TauxIntérêt/12,1,DuréePrêt-ROWS($C$4:C85)+1,Amortissement[[#This Row],[solde
ouverture]]),IFERROR(-IPMT(TauxIntérêt/12,1,Amortissement[[#This Row],[Nombre de
mensualités restantes]],D86),0)),0)</f>
        <v>735.69721020506358</v>
      </c>
      <c r="F85" s="17">
        <f ca="1">IFERROR(IF(AND(ValeursEntrées,Amortissement[[#This Row],[date
paiement]]&lt;&gt;""),-PPMT(TauxIntérêt/12,1,DuréePrêt-ROWS($C$4:C85)+1,Amortissement[[#This Row],[solde
ouverture]]),""),0)</f>
        <v>336.54377011042101</v>
      </c>
      <c r="G85" s="17">
        <f ca="1">IF(Amortissement[[#This Row],[date
paiement]]="",0,ImpôtsFonciers)</f>
        <v>375</v>
      </c>
      <c r="H85" s="17">
        <f ca="1">IF(Amortissement[[#This Row],[date
paiement]]="",0,Amortissement[[#This Row],[intérêts]]+Amortissement[[#This Row],[remboursement principal]]+Amortissement[[#This Row],[impôts
fonciers]])</f>
        <v>1447.2409803154846</v>
      </c>
      <c r="I85" s="17">
        <f ca="1">IF(Amortissement[[#This Row],[date
paiement]]="",0,Amortissement[[#This Row],[solde
ouverture]]-Amortissement[[#This Row],[remboursement principal]])</f>
        <v>176567.33044921525</v>
      </c>
      <c r="J85" s="18">
        <f ca="1">IF(Amortissement[[#This Row],[solde de
clôture]]&gt;0,DernièreLigne-ROW(),0)</f>
        <v>278</v>
      </c>
    </row>
    <row r="86" spans="2:10" ht="15" customHeight="1" x14ac:dyDescent="0.25">
      <c r="B86" s="10">
        <f>ROWS($B$4:B86)</f>
        <v>83</v>
      </c>
      <c r="C86" s="14">
        <f ca="1">IF(ValeursEntrées,IF(Amortissement[[#This Row],[Numéro]]&lt;=DuréePrêt,IF(ROW()-ROW(Amortissement[[#Headers],[date
paiement]])=1,DébutPrêt,IF(I85&gt;0,EDATE(C85,1),"")),""),"")</f>
        <v>45817</v>
      </c>
      <c r="D86" s="17">
        <f ca="1">IF(ROW()-ROW(Amortissement[[#Headers],[solde
ouverture]])=1,MontantPrêt,IF(Amortissement[[#This Row],[date
paiement]]="",0,INDEX(Amortissement[], ROW()-4,8)))</f>
        <v>176567.33044921525</v>
      </c>
      <c r="E86" s="17">
        <f ca="1">IF(ValeursEntrées,IF(ROW()-ROW(Amortissement[[#Headers],[intérêts]])=1,-IPMT(TauxIntérêt/12,1,DuréePrêt-ROWS($C$4:C86)+1,Amortissement[[#This Row],[solde
ouverture]]),IFERROR(-IPMT(TauxIntérêt/12,1,Amortissement[[#This Row],[Nombre de
mensualités restantes]],D87),0)),0)</f>
        <v>734.28910172248345</v>
      </c>
      <c r="F86" s="17">
        <f ca="1">IFERROR(IF(AND(ValeursEntrées,Amortissement[[#This Row],[date
paiement]]&lt;&gt;""),-PPMT(TauxIntérêt/12,1,DuréePrêt-ROWS($C$4:C86)+1,Amortissement[[#This Row],[solde
ouverture]]),""),0)</f>
        <v>337.94603581921439</v>
      </c>
      <c r="G86" s="17">
        <f ca="1">IF(Amortissement[[#This Row],[date
paiement]]="",0,ImpôtsFonciers)</f>
        <v>375</v>
      </c>
      <c r="H86" s="17">
        <f ca="1">IF(Amortissement[[#This Row],[date
paiement]]="",0,Amortissement[[#This Row],[intérêts]]+Amortissement[[#This Row],[remboursement principal]]+Amortissement[[#This Row],[impôts
fonciers]])</f>
        <v>1447.2351375416979</v>
      </c>
      <c r="I86" s="17">
        <f ca="1">IF(Amortissement[[#This Row],[date
paiement]]="",0,Amortissement[[#This Row],[solde
ouverture]]-Amortissement[[#This Row],[remboursement principal]])</f>
        <v>176229.38441339604</v>
      </c>
      <c r="J86" s="18">
        <f ca="1">IF(Amortissement[[#This Row],[solde de
clôture]]&gt;0,DernièreLigne-ROW(),0)</f>
        <v>277</v>
      </c>
    </row>
    <row r="87" spans="2:10" ht="15" customHeight="1" x14ac:dyDescent="0.25">
      <c r="B87" s="10">
        <f>ROWS($B$4:B87)</f>
        <v>84</v>
      </c>
      <c r="C87" s="14">
        <f ca="1">IF(ValeursEntrées,IF(Amortissement[[#This Row],[Numéro]]&lt;=DuréePrêt,IF(ROW()-ROW(Amortissement[[#Headers],[date
paiement]])=1,DébutPrêt,IF(I86&gt;0,EDATE(C86,1),"")),""),"")</f>
        <v>45847</v>
      </c>
      <c r="D87" s="17">
        <f ca="1">IF(ROW()-ROW(Amortissement[[#Headers],[solde
ouverture]])=1,MontantPrêt,IF(Amortissement[[#This Row],[date
paiement]]="",0,INDEX(Amortissement[], ROW()-4,8)))</f>
        <v>176229.38441339604</v>
      </c>
      <c r="E87" s="17">
        <f ca="1">IF(ValeursEntrées,IF(ROW()-ROW(Amortissement[[#Headers],[intérêts]])=1,-IPMT(TauxIntérêt/12,1,DuréePrêt-ROWS($C$4:C87)+1,Amortissement[[#This Row],[solde
ouverture]]),IFERROR(-IPMT(TauxIntérêt/12,1,Amortissement[[#This Row],[Nombre de
mensualités restantes]],D88),0)),0)</f>
        <v>732.875126121226</v>
      </c>
      <c r="F87" s="17">
        <f ca="1">IFERROR(IF(AND(ValeursEntrées,Amortissement[[#This Row],[date
paiement]]&lt;&gt;""),-PPMT(TauxIntérêt/12,1,DuréePrêt-ROWS($C$4:C87)+1,Amortissement[[#This Row],[solde
ouverture]]),""),0)</f>
        <v>339.35414430179452</v>
      </c>
      <c r="G87" s="17">
        <f ca="1">IF(Amortissement[[#This Row],[date
paiement]]="",0,ImpôtsFonciers)</f>
        <v>375</v>
      </c>
      <c r="H87" s="17">
        <f ca="1">IF(Amortissement[[#This Row],[date
paiement]]="",0,Amortissement[[#This Row],[intérêts]]+Amortissement[[#This Row],[remboursement principal]]+Amortissement[[#This Row],[impôts
fonciers]])</f>
        <v>1447.2292704230206</v>
      </c>
      <c r="I87" s="17">
        <f ca="1">IF(Amortissement[[#This Row],[date
paiement]]="",0,Amortissement[[#This Row],[solde
ouverture]]-Amortissement[[#This Row],[remboursement principal]])</f>
        <v>175890.03026909425</v>
      </c>
      <c r="J87" s="18">
        <f ca="1">IF(Amortissement[[#This Row],[solde de
clôture]]&gt;0,DernièreLigne-ROW(),0)</f>
        <v>276</v>
      </c>
    </row>
    <row r="88" spans="2:10" ht="15" customHeight="1" x14ac:dyDescent="0.25">
      <c r="B88" s="10">
        <f>ROWS($B$4:B88)</f>
        <v>85</v>
      </c>
      <c r="C88" s="14">
        <f ca="1">IF(ValeursEntrées,IF(Amortissement[[#This Row],[Numéro]]&lt;=DuréePrêt,IF(ROW()-ROW(Amortissement[[#Headers],[date
paiement]])=1,DébutPrêt,IF(I87&gt;0,EDATE(C87,1),"")),""),"")</f>
        <v>45878</v>
      </c>
      <c r="D88" s="17">
        <f ca="1">IF(ROW()-ROW(Amortissement[[#Headers],[solde
ouverture]])=1,MontantPrêt,IF(Amortissement[[#This Row],[date
paiement]]="",0,INDEX(Amortissement[], ROW()-4,8)))</f>
        <v>175890.03026909425</v>
      </c>
      <c r="E88" s="17">
        <f ca="1">IF(ValeursEntrées,IF(ROW()-ROW(Amortissement[[#Headers],[intérêts]])=1,-IPMT(TauxIntérêt/12,1,DuréePrêt-ROWS($C$4:C88)+1,Amortissement[[#This Row],[solde
ouverture]]),IFERROR(-IPMT(TauxIntérêt/12,1,Amortissement[[#This Row],[Nombre de
mensualités restantes]],D89),0)),0)</f>
        <v>731.45525895496337</v>
      </c>
      <c r="F88" s="17">
        <f ca="1">IFERROR(IF(AND(ValeursEntrées,Amortissement[[#This Row],[date
paiement]]&lt;&gt;""),-PPMT(TauxIntérêt/12,1,DuréePrêt-ROWS($C$4:C88)+1,Amortissement[[#This Row],[solde
ouverture]]),""),0)</f>
        <v>340.76811990305191</v>
      </c>
      <c r="G88" s="17">
        <f ca="1">IF(Amortissement[[#This Row],[date
paiement]]="",0,ImpôtsFonciers)</f>
        <v>375</v>
      </c>
      <c r="H88" s="17">
        <f ca="1">IF(Amortissement[[#This Row],[date
paiement]]="",0,Amortissement[[#This Row],[intérêts]]+Amortissement[[#This Row],[remboursement principal]]+Amortissement[[#This Row],[impôts
fonciers]])</f>
        <v>1447.2233788580152</v>
      </c>
      <c r="I88" s="17">
        <f ca="1">IF(Amortissement[[#This Row],[date
paiement]]="",0,Amortissement[[#This Row],[solde
ouverture]]-Amortissement[[#This Row],[remboursement principal]])</f>
        <v>175549.2621491912</v>
      </c>
      <c r="J88" s="18">
        <f ca="1">IF(Amortissement[[#This Row],[solde de
clôture]]&gt;0,DernièreLigne-ROW(),0)</f>
        <v>275</v>
      </c>
    </row>
    <row r="89" spans="2:10" ht="15" customHeight="1" x14ac:dyDescent="0.25">
      <c r="B89" s="10">
        <f>ROWS($B$4:B89)</f>
        <v>86</v>
      </c>
      <c r="C89" s="14">
        <f ca="1">IF(ValeursEntrées,IF(Amortissement[[#This Row],[Numéro]]&lt;=DuréePrêt,IF(ROW()-ROW(Amortissement[[#Headers],[date
paiement]])=1,DébutPrêt,IF(I88&gt;0,EDATE(C88,1),"")),""),"")</f>
        <v>45909</v>
      </c>
      <c r="D89" s="17">
        <f ca="1">IF(ROW()-ROW(Amortissement[[#Headers],[solde
ouverture]])=1,MontantPrêt,IF(Amortissement[[#This Row],[date
paiement]]="",0,INDEX(Amortissement[], ROW()-4,8)))</f>
        <v>175549.2621491912</v>
      </c>
      <c r="E89" s="17">
        <f ca="1">IF(ValeursEntrées,IF(ROW()-ROW(Amortissement[[#Headers],[intérêts]])=1,-IPMT(TauxIntérêt/12,1,DuréePrêt-ROWS($C$4:C89)+1,Amortissement[[#This Row],[solde
ouverture]]),IFERROR(-IPMT(TauxIntérêt/12,1,Amortissement[[#This Row],[Nombre de
mensualités restantes]],D90),0)),0)</f>
        <v>730.02947567550791</v>
      </c>
      <c r="F89" s="17">
        <f ca="1">IFERROR(IF(AND(ValeursEntrées,Amortissement[[#This Row],[date
paiement]]&lt;&gt;""),-PPMT(TauxIntérêt/12,1,DuréePrêt-ROWS($C$4:C89)+1,Amortissement[[#This Row],[solde
ouverture]]),""),0)</f>
        <v>342.18798706931466</v>
      </c>
      <c r="G89" s="17">
        <f ca="1">IF(Amortissement[[#This Row],[date
paiement]]="",0,ImpôtsFonciers)</f>
        <v>375</v>
      </c>
      <c r="H89" s="17">
        <f ca="1">IF(Amortissement[[#This Row],[date
paiement]]="",0,Amortissement[[#This Row],[intérêts]]+Amortissement[[#This Row],[remboursement principal]]+Amortissement[[#This Row],[impôts
fonciers]])</f>
        <v>1447.2174627448226</v>
      </c>
      <c r="I89" s="17">
        <f ca="1">IF(Amortissement[[#This Row],[date
paiement]]="",0,Amortissement[[#This Row],[solde
ouverture]]-Amortissement[[#This Row],[remboursement principal]])</f>
        <v>175207.07416212189</v>
      </c>
      <c r="J89" s="18">
        <f ca="1">IF(Amortissement[[#This Row],[solde de
clôture]]&gt;0,DernièreLigne-ROW(),0)</f>
        <v>274</v>
      </c>
    </row>
    <row r="90" spans="2:10" ht="15" customHeight="1" x14ac:dyDescent="0.25">
      <c r="B90" s="10">
        <f>ROWS($B$4:B90)</f>
        <v>87</v>
      </c>
      <c r="C90" s="14">
        <f ca="1">IF(ValeursEntrées,IF(Amortissement[[#This Row],[Numéro]]&lt;=DuréePrêt,IF(ROW()-ROW(Amortissement[[#Headers],[date
paiement]])=1,DébutPrêt,IF(I89&gt;0,EDATE(C89,1),"")),""),"")</f>
        <v>45939</v>
      </c>
      <c r="D90" s="17">
        <f ca="1">IF(ROW()-ROW(Amortissement[[#Headers],[solde
ouverture]])=1,MontantPrêt,IF(Amortissement[[#This Row],[date
paiement]]="",0,INDEX(Amortissement[], ROW()-4,8)))</f>
        <v>175207.07416212189</v>
      </c>
      <c r="E90" s="17">
        <f ca="1">IF(ValeursEntrées,IF(ROW()-ROW(Amortissement[[#Headers],[intérêts]])=1,-IPMT(TauxIntérêt/12,1,DuréePrêt-ROWS($C$4:C90)+1,Amortissement[[#This Row],[solde
ouverture]]),IFERROR(-IPMT(TauxIntérêt/12,1,Amortissement[[#This Row],[Nombre de
mensualités restantes]],D91),0)),0)</f>
        <v>728.59775163238794</v>
      </c>
      <c r="F90" s="17">
        <f ca="1">IFERROR(IF(AND(ValeursEntrées,Amortissement[[#This Row],[date
paiement]]&lt;&gt;""),-PPMT(TauxIntérêt/12,1,DuréePrêt-ROWS($C$4:C90)+1,Amortissement[[#This Row],[solde
ouverture]]),""),0)</f>
        <v>343.61377034877012</v>
      </c>
      <c r="G90" s="17">
        <f ca="1">IF(Amortissement[[#This Row],[date
paiement]]="",0,ImpôtsFonciers)</f>
        <v>375</v>
      </c>
      <c r="H90" s="17">
        <f ca="1">IF(Amortissement[[#This Row],[date
paiement]]="",0,Amortissement[[#This Row],[intérêts]]+Amortissement[[#This Row],[remboursement principal]]+Amortissement[[#This Row],[impôts
fonciers]])</f>
        <v>1447.2115219811581</v>
      </c>
      <c r="I90" s="17">
        <f ca="1">IF(Amortissement[[#This Row],[date
paiement]]="",0,Amortissement[[#This Row],[solde
ouverture]]-Amortissement[[#This Row],[remboursement principal]])</f>
        <v>174863.46039177311</v>
      </c>
      <c r="J90" s="18">
        <f ca="1">IF(Amortissement[[#This Row],[solde de
clôture]]&gt;0,DernièreLigne-ROW(),0)</f>
        <v>273</v>
      </c>
    </row>
    <row r="91" spans="2:10" ht="15" customHeight="1" x14ac:dyDescent="0.25">
      <c r="B91" s="10">
        <f>ROWS($B$4:B91)</f>
        <v>88</v>
      </c>
      <c r="C91" s="14">
        <f ca="1">IF(ValeursEntrées,IF(Amortissement[[#This Row],[Numéro]]&lt;=DuréePrêt,IF(ROW()-ROW(Amortissement[[#Headers],[date
paiement]])=1,DébutPrêt,IF(I90&gt;0,EDATE(C90,1),"")),""),"")</f>
        <v>45970</v>
      </c>
      <c r="D91" s="17">
        <f ca="1">IF(ROW()-ROW(Amortissement[[#Headers],[solde
ouverture]])=1,MontantPrêt,IF(Amortissement[[#This Row],[date
paiement]]="",0,INDEX(Amortissement[], ROW()-4,8)))</f>
        <v>174863.46039177311</v>
      </c>
      <c r="E91" s="17">
        <f ca="1">IF(ValeursEntrées,IF(ROW()-ROW(Amortissement[[#Headers],[intérêts]])=1,-IPMT(TauxIntérêt/12,1,DuréePrêt-ROWS($C$4:C91)+1,Amortissement[[#This Row],[solde
ouverture]]),IFERROR(-IPMT(TauxIntérêt/12,1,Amortissement[[#This Row],[Nombre de
mensualités restantes]],D92),0)),0)</f>
        <v>727.16006207242174</v>
      </c>
      <c r="F91" s="17">
        <f ca="1">IFERROR(IF(AND(ValeursEntrées,Amortissement[[#This Row],[date
paiement]]&lt;&gt;""),-PPMT(TauxIntérêt/12,1,DuréePrêt-ROWS($C$4:C91)+1,Amortissement[[#This Row],[solde
ouverture]]),""),0)</f>
        <v>345.04549439189003</v>
      </c>
      <c r="G91" s="17">
        <f ca="1">IF(Amortissement[[#This Row],[date
paiement]]="",0,ImpôtsFonciers)</f>
        <v>375</v>
      </c>
      <c r="H91" s="17">
        <f ca="1">IF(Amortissement[[#This Row],[date
paiement]]="",0,Amortissement[[#This Row],[intérêts]]+Amortissement[[#This Row],[remboursement principal]]+Amortissement[[#This Row],[impôts
fonciers]])</f>
        <v>1447.2055564643117</v>
      </c>
      <c r="I91" s="17">
        <f ca="1">IF(Amortissement[[#This Row],[date
paiement]]="",0,Amortissement[[#This Row],[solde
ouverture]]-Amortissement[[#This Row],[remboursement principal]])</f>
        <v>174518.41489738121</v>
      </c>
      <c r="J91" s="18">
        <f ca="1">IF(Amortissement[[#This Row],[solde de
clôture]]&gt;0,DernièreLigne-ROW(),0)</f>
        <v>272</v>
      </c>
    </row>
    <row r="92" spans="2:10" ht="15" customHeight="1" x14ac:dyDescent="0.25">
      <c r="B92" s="10">
        <f>ROWS($B$4:B92)</f>
        <v>89</v>
      </c>
      <c r="C92" s="14">
        <f ca="1">IF(ValeursEntrées,IF(Amortissement[[#This Row],[Numéro]]&lt;=DuréePrêt,IF(ROW()-ROW(Amortissement[[#Headers],[date
paiement]])=1,DébutPrêt,IF(I91&gt;0,EDATE(C91,1),"")),""),"")</f>
        <v>46000</v>
      </c>
      <c r="D92" s="17">
        <f ca="1">IF(ROW()-ROW(Amortissement[[#Headers],[solde
ouverture]])=1,MontantPrêt,IF(Amortissement[[#This Row],[date
paiement]]="",0,INDEX(Amortissement[], ROW()-4,8)))</f>
        <v>174518.41489738121</v>
      </c>
      <c r="E92" s="17">
        <f ca="1">IF(ValeursEntrées,IF(ROW()-ROW(Amortissement[[#Headers],[intérêts]])=1,-IPMT(TauxIntérêt/12,1,DuréePrêt-ROWS($C$4:C92)+1,Amortissement[[#This Row],[solde
ouverture]]),IFERROR(-IPMT(TauxIntérêt/12,1,Amortissement[[#This Row],[Nombre de
mensualités restantes]],D93),0)),0)</f>
        <v>725.71638213928907</v>
      </c>
      <c r="F92" s="17">
        <f ca="1">IFERROR(IF(AND(ValeursEntrées,Amortissement[[#This Row],[date
paiement]]&lt;&gt;""),-PPMT(TauxIntérêt/12,1,DuréePrêt-ROWS($C$4:C92)+1,Amortissement[[#This Row],[solde
ouverture]]),""),0)</f>
        <v>346.48318395185618</v>
      </c>
      <c r="G92" s="17">
        <f ca="1">IF(Amortissement[[#This Row],[date
paiement]]="",0,ImpôtsFonciers)</f>
        <v>375</v>
      </c>
      <c r="H92" s="17">
        <f ca="1">IF(Amortissement[[#This Row],[date
paiement]]="",0,Amortissement[[#This Row],[intérêts]]+Amortissement[[#This Row],[remboursement principal]]+Amortissement[[#This Row],[impôts
fonciers]])</f>
        <v>1447.1995660911452</v>
      </c>
      <c r="I92" s="17">
        <f ca="1">IF(Amortissement[[#This Row],[date
paiement]]="",0,Amortissement[[#This Row],[solde
ouverture]]-Amortissement[[#This Row],[remboursement principal]])</f>
        <v>174171.93171342937</v>
      </c>
      <c r="J92" s="18">
        <f ca="1">IF(Amortissement[[#This Row],[solde de
clôture]]&gt;0,DernièreLigne-ROW(),0)</f>
        <v>271</v>
      </c>
    </row>
    <row r="93" spans="2:10" ht="15" customHeight="1" x14ac:dyDescent="0.25">
      <c r="B93" s="10">
        <f>ROWS($B$4:B93)</f>
        <v>90</v>
      </c>
      <c r="C93" s="14">
        <f ca="1">IF(ValeursEntrées,IF(Amortissement[[#This Row],[Numéro]]&lt;=DuréePrêt,IF(ROW()-ROW(Amortissement[[#Headers],[date
paiement]])=1,DébutPrêt,IF(I92&gt;0,EDATE(C92,1),"")),""),"")</f>
        <v>46031</v>
      </c>
      <c r="D93" s="17">
        <f ca="1">IF(ROW()-ROW(Amortissement[[#Headers],[solde
ouverture]])=1,MontantPrêt,IF(Amortissement[[#This Row],[date
paiement]]="",0,INDEX(Amortissement[], ROW()-4,8)))</f>
        <v>174171.93171342937</v>
      </c>
      <c r="E93" s="17">
        <f ca="1">IF(ValeursEntrées,IF(ROW()-ROW(Amortissement[[#Headers],[intérêts]])=1,-IPMT(TauxIntérêt/12,1,DuréePrêt-ROWS($C$4:C93)+1,Amortissement[[#This Row],[solde
ouverture]]),IFERROR(-IPMT(TauxIntérêt/12,1,Amortissement[[#This Row],[Nombre de
mensualités restantes]],D94),0)),0)</f>
        <v>724.26668687310155</v>
      </c>
      <c r="F93" s="17">
        <f ca="1">IFERROR(IF(AND(ValeursEntrées,Amortissement[[#This Row],[date
paiement]]&lt;&gt;""),-PPMT(TauxIntérêt/12,1,DuréePrêt-ROWS($C$4:C93)+1,Amortissement[[#This Row],[solde
ouverture]]),""),0)</f>
        <v>347.92686388498896</v>
      </c>
      <c r="G93" s="17">
        <f ca="1">IF(Amortissement[[#This Row],[date
paiement]]="",0,ImpôtsFonciers)</f>
        <v>375</v>
      </c>
      <c r="H93" s="17">
        <f ca="1">IF(Amortissement[[#This Row],[date
paiement]]="",0,Amortissement[[#This Row],[intérêts]]+Amortissement[[#This Row],[remboursement principal]]+Amortissement[[#This Row],[impôts
fonciers]])</f>
        <v>1447.1935507580906</v>
      </c>
      <c r="I93" s="17">
        <f ca="1">IF(Amortissement[[#This Row],[date
paiement]]="",0,Amortissement[[#This Row],[solde
ouverture]]-Amortissement[[#This Row],[remboursement principal]])</f>
        <v>173824.00484954438</v>
      </c>
      <c r="J93" s="18">
        <f ca="1">IF(Amortissement[[#This Row],[solde de
clôture]]&gt;0,DernièreLigne-ROW(),0)</f>
        <v>270</v>
      </c>
    </row>
    <row r="94" spans="2:10" ht="15" customHeight="1" x14ac:dyDescent="0.25">
      <c r="B94" s="10">
        <f>ROWS($B$4:B94)</f>
        <v>91</v>
      </c>
      <c r="C94" s="14">
        <f ca="1">IF(ValeursEntrées,IF(Amortissement[[#This Row],[Numéro]]&lt;=DuréePrêt,IF(ROW()-ROW(Amortissement[[#Headers],[date
paiement]])=1,DébutPrêt,IF(I93&gt;0,EDATE(C93,1),"")),""),"")</f>
        <v>46062</v>
      </c>
      <c r="D94" s="17">
        <f ca="1">IF(ROW()-ROW(Amortissement[[#Headers],[solde
ouverture]])=1,MontantPrêt,IF(Amortissement[[#This Row],[date
paiement]]="",0,INDEX(Amortissement[], ROW()-4,8)))</f>
        <v>173824.00484954438</v>
      </c>
      <c r="E94" s="17">
        <f ca="1">IF(ValeursEntrées,IF(ROW()-ROW(Amortissement[[#Headers],[intérêts]])=1,-IPMT(TauxIntérêt/12,1,DuréePrêt-ROWS($C$4:C94)+1,Amortissement[[#This Row],[solde
ouverture]]),IFERROR(-IPMT(TauxIntérêt/12,1,Amortissement[[#This Row],[Nombre de
mensualités restantes]],D95),0)),0)</f>
        <v>722.81095120997168</v>
      </c>
      <c r="F94" s="17">
        <f ca="1">IFERROR(IF(AND(ValeursEntrées,Amortissement[[#This Row],[date
paiement]]&lt;&gt;""),-PPMT(TauxIntérêt/12,1,DuréePrêt-ROWS($C$4:C94)+1,Amortissement[[#This Row],[solde
ouverture]]),""),0)</f>
        <v>349.37655915117631</v>
      </c>
      <c r="G94" s="17">
        <f ca="1">IF(Amortissement[[#This Row],[date
paiement]]="",0,ImpôtsFonciers)</f>
        <v>375</v>
      </c>
      <c r="H94" s="17">
        <f ca="1">IF(Amortissement[[#This Row],[date
paiement]]="",0,Amortissement[[#This Row],[intérêts]]+Amortissement[[#This Row],[remboursement principal]]+Amortissement[[#This Row],[impôts
fonciers]])</f>
        <v>1447.187510361148</v>
      </c>
      <c r="I94" s="17">
        <f ca="1">IF(Amortissement[[#This Row],[date
paiement]]="",0,Amortissement[[#This Row],[solde
ouverture]]-Amortissement[[#This Row],[remboursement principal]])</f>
        <v>173474.62829039322</v>
      </c>
      <c r="J94" s="18">
        <f ca="1">IF(Amortissement[[#This Row],[solde de
clôture]]&gt;0,DernièreLigne-ROW(),0)</f>
        <v>269</v>
      </c>
    </row>
    <row r="95" spans="2:10" ht="15" customHeight="1" x14ac:dyDescent="0.25">
      <c r="B95" s="10">
        <f>ROWS($B$4:B95)</f>
        <v>92</v>
      </c>
      <c r="C95" s="14">
        <f ca="1">IF(ValeursEntrées,IF(Amortissement[[#This Row],[Numéro]]&lt;=DuréePrêt,IF(ROW()-ROW(Amortissement[[#Headers],[date
paiement]])=1,DébutPrêt,IF(I94&gt;0,EDATE(C94,1),"")),""),"")</f>
        <v>46090</v>
      </c>
      <c r="D95" s="17">
        <f ca="1">IF(ROW()-ROW(Amortissement[[#Headers],[solde
ouverture]])=1,MontantPrêt,IF(Amortissement[[#This Row],[date
paiement]]="",0,INDEX(Amortissement[], ROW()-4,8)))</f>
        <v>173474.62829039322</v>
      </c>
      <c r="E95" s="17">
        <f ca="1">IF(ValeursEntrées,IF(ROW()-ROW(Amortissement[[#Headers],[intérêts]])=1,-IPMT(TauxIntérêt/12,1,DuréePrêt-ROWS($C$4:C95)+1,Amortissement[[#This Row],[solde
ouverture]]),IFERROR(-IPMT(TauxIntérêt/12,1,Amortissement[[#This Row],[Nombre de
mensualités restantes]],D96),0)),0)</f>
        <v>721.34914998157876</v>
      </c>
      <c r="F95" s="17">
        <f ca="1">IFERROR(IF(AND(ValeursEntrées,Amortissement[[#This Row],[date
paiement]]&lt;&gt;""),-PPMT(TauxIntérêt/12,1,DuréePrêt-ROWS($C$4:C95)+1,Amortissement[[#This Row],[solde
ouverture]]),""),0)</f>
        <v>350.83229481430629</v>
      </c>
      <c r="G95" s="17">
        <f ca="1">IF(Amortissement[[#This Row],[date
paiement]]="",0,ImpôtsFonciers)</f>
        <v>375</v>
      </c>
      <c r="H95" s="17">
        <f ca="1">IF(Amortissement[[#This Row],[date
paiement]]="",0,Amortissement[[#This Row],[intérêts]]+Amortissement[[#This Row],[remboursement principal]]+Amortissement[[#This Row],[impôts
fonciers]])</f>
        <v>1447.181444795885</v>
      </c>
      <c r="I95" s="17">
        <f ca="1">IF(Amortissement[[#This Row],[date
paiement]]="",0,Amortissement[[#This Row],[solde
ouverture]]-Amortissement[[#This Row],[remboursement principal]])</f>
        <v>173123.7959955789</v>
      </c>
      <c r="J95" s="18">
        <f ca="1">IF(Amortissement[[#This Row],[solde de
clôture]]&gt;0,DernièreLigne-ROW(),0)</f>
        <v>268</v>
      </c>
    </row>
    <row r="96" spans="2:10" ht="15" customHeight="1" x14ac:dyDescent="0.25">
      <c r="B96" s="10">
        <f>ROWS($B$4:B96)</f>
        <v>93</v>
      </c>
      <c r="C96" s="14">
        <f ca="1">IF(ValeursEntrées,IF(Amortissement[[#This Row],[Numéro]]&lt;=DuréePrêt,IF(ROW()-ROW(Amortissement[[#Headers],[date
paiement]])=1,DébutPrêt,IF(I95&gt;0,EDATE(C95,1),"")),""),"")</f>
        <v>46121</v>
      </c>
      <c r="D96" s="17">
        <f ca="1">IF(ROW()-ROW(Amortissement[[#Headers],[solde
ouverture]])=1,MontantPrêt,IF(Amortissement[[#This Row],[date
paiement]]="",0,INDEX(Amortissement[], ROW()-4,8)))</f>
        <v>173123.7959955789</v>
      </c>
      <c r="E96" s="17">
        <f ca="1">IF(ValeursEntrées,IF(ROW()-ROW(Amortissement[[#Headers],[intérêts]])=1,-IPMT(TauxIntérêt/12,1,DuréePrêt-ROWS($C$4:C96)+1,Amortissement[[#This Row],[solde
ouverture]]),IFERROR(-IPMT(TauxIntérêt/12,1,Amortissement[[#This Row],[Nombre de
mensualités restantes]],D97),0)),0)</f>
        <v>719.88125791473419</v>
      </c>
      <c r="F96" s="17">
        <f ca="1">IFERROR(IF(AND(ValeursEntrées,Amortissement[[#This Row],[date
paiement]]&lt;&gt;""),-PPMT(TauxIntérêt/12,1,DuréePrêt-ROWS($C$4:C96)+1,Amortissement[[#This Row],[solde
ouverture]]),""),0)</f>
        <v>352.29409604269927</v>
      </c>
      <c r="G96" s="17">
        <f ca="1">IF(Amortissement[[#This Row],[date
paiement]]="",0,ImpôtsFonciers)</f>
        <v>375</v>
      </c>
      <c r="H96" s="17">
        <f ca="1">IF(Amortissement[[#This Row],[date
paiement]]="",0,Amortissement[[#This Row],[intérêts]]+Amortissement[[#This Row],[remboursement principal]]+Amortissement[[#This Row],[impôts
fonciers]])</f>
        <v>1447.1753539574333</v>
      </c>
      <c r="I96" s="17">
        <f ca="1">IF(Amortissement[[#This Row],[date
paiement]]="",0,Amortissement[[#This Row],[solde
ouverture]]-Amortissement[[#This Row],[remboursement principal]])</f>
        <v>172771.5018995362</v>
      </c>
      <c r="J96" s="18">
        <f ca="1">IF(Amortissement[[#This Row],[solde de
clôture]]&gt;0,DernièreLigne-ROW(),0)</f>
        <v>267</v>
      </c>
    </row>
    <row r="97" spans="2:10" ht="15" customHeight="1" x14ac:dyDescent="0.25">
      <c r="B97" s="10">
        <f>ROWS($B$4:B97)</f>
        <v>94</v>
      </c>
      <c r="C97" s="14">
        <f ca="1">IF(ValeursEntrées,IF(Amortissement[[#This Row],[Numéro]]&lt;=DuréePrêt,IF(ROW()-ROW(Amortissement[[#Headers],[date
paiement]])=1,DébutPrêt,IF(I96&gt;0,EDATE(C96,1),"")),""),"")</f>
        <v>46151</v>
      </c>
      <c r="D97" s="17">
        <f ca="1">IF(ROW()-ROW(Amortissement[[#Headers],[solde
ouverture]])=1,MontantPrêt,IF(Amortissement[[#This Row],[date
paiement]]="",0,INDEX(Amortissement[], ROW()-4,8)))</f>
        <v>172771.5018995362</v>
      </c>
      <c r="E97" s="17">
        <f ca="1">IF(ValeursEntrées,IF(ROW()-ROW(Amortissement[[#Headers],[intérêts]])=1,-IPMT(TauxIntérêt/12,1,DuréePrêt-ROWS($C$4:C97)+1,Amortissement[[#This Row],[solde
ouverture]]),IFERROR(-IPMT(TauxIntérêt/12,1,Amortissement[[#This Row],[Nombre de
mensualités restantes]],D98),0)),0)</f>
        <v>718.40724963094442</v>
      </c>
      <c r="F97" s="17">
        <f ca="1">IFERROR(IF(AND(ValeursEntrées,Amortissement[[#This Row],[date
paiement]]&lt;&gt;""),-PPMT(TauxIntérêt/12,1,DuréePrêt-ROWS($C$4:C97)+1,Amortissement[[#This Row],[solde
ouverture]]),""),0)</f>
        <v>353.76198810954395</v>
      </c>
      <c r="G97" s="17">
        <f ca="1">IF(Amortissement[[#This Row],[date
paiement]]="",0,ImpôtsFonciers)</f>
        <v>375</v>
      </c>
      <c r="H97" s="17">
        <f ca="1">IF(Amortissement[[#This Row],[date
paiement]]="",0,Amortissement[[#This Row],[intérêts]]+Amortissement[[#This Row],[remboursement principal]]+Amortissement[[#This Row],[impôts
fonciers]])</f>
        <v>1447.1692377404884</v>
      </c>
      <c r="I97" s="17">
        <f ca="1">IF(Amortissement[[#This Row],[date
paiement]]="",0,Amortissement[[#This Row],[solde
ouverture]]-Amortissement[[#This Row],[remboursement principal]])</f>
        <v>172417.73991142667</v>
      </c>
      <c r="J97" s="18">
        <f ca="1">IF(Amortissement[[#This Row],[solde de
clôture]]&gt;0,DernièreLigne-ROW(),0)</f>
        <v>266</v>
      </c>
    </row>
    <row r="98" spans="2:10" ht="15" customHeight="1" x14ac:dyDescent="0.25">
      <c r="B98" s="10">
        <f>ROWS($B$4:B98)</f>
        <v>95</v>
      </c>
      <c r="C98" s="14">
        <f ca="1">IF(ValeursEntrées,IF(Amortissement[[#This Row],[Numéro]]&lt;=DuréePrêt,IF(ROW()-ROW(Amortissement[[#Headers],[date
paiement]])=1,DébutPrêt,IF(I97&gt;0,EDATE(C97,1),"")),""),"")</f>
        <v>46182</v>
      </c>
      <c r="D98" s="17">
        <f ca="1">IF(ROW()-ROW(Amortissement[[#Headers],[solde
ouverture]])=1,MontantPrêt,IF(Amortissement[[#This Row],[date
paiement]]="",0,INDEX(Amortissement[], ROW()-4,8)))</f>
        <v>172417.73991142667</v>
      </c>
      <c r="E98" s="17">
        <f ca="1">IF(ValeursEntrées,IF(ROW()-ROW(Amortissement[[#Headers],[intérêts]])=1,-IPMT(TauxIntérêt/12,1,DuréePrêt-ROWS($C$4:C98)+1,Amortissement[[#This Row],[solde
ouverture]]),IFERROR(-IPMT(TauxIntérêt/12,1,Amortissement[[#This Row],[Nombre de
mensualités restantes]],D99),0)),0)</f>
        <v>716.92709964597225</v>
      </c>
      <c r="F98" s="17">
        <f ca="1">IFERROR(IF(AND(ValeursEntrées,Amortissement[[#This Row],[date
paiement]]&lt;&gt;""),-PPMT(TauxIntérêt/12,1,DuréePrêt-ROWS($C$4:C98)+1,Amortissement[[#This Row],[solde
ouverture]]),""),0)</f>
        <v>355.23599639333378</v>
      </c>
      <c r="G98" s="17">
        <f ca="1">IF(Amortissement[[#This Row],[date
paiement]]="",0,ImpôtsFonciers)</f>
        <v>375</v>
      </c>
      <c r="H98" s="17">
        <f ca="1">IF(Amortissement[[#This Row],[date
paiement]]="",0,Amortissement[[#This Row],[intérêts]]+Amortissement[[#This Row],[remboursement principal]]+Amortissement[[#This Row],[impôts
fonciers]])</f>
        <v>1447.1630960393061</v>
      </c>
      <c r="I98" s="17">
        <f ca="1">IF(Amortissement[[#This Row],[date
paiement]]="",0,Amortissement[[#This Row],[solde
ouverture]]-Amortissement[[#This Row],[remboursement principal]])</f>
        <v>172062.50391503333</v>
      </c>
      <c r="J98" s="18">
        <f ca="1">IF(Amortissement[[#This Row],[solde de
clôture]]&gt;0,DernièreLigne-ROW(),0)</f>
        <v>265</v>
      </c>
    </row>
    <row r="99" spans="2:10" ht="15" customHeight="1" x14ac:dyDescent="0.25">
      <c r="B99" s="10">
        <f>ROWS($B$4:B99)</f>
        <v>96</v>
      </c>
      <c r="C99" s="14">
        <f ca="1">IF(ValeursEntrées,IF(Amortissement[[#This Row],[Numéro]]&lt;=DuréePrêt,IF(ROW()-ROW(Amortissement[[#Headers],[date
paiement]])=1,DébutPrêt,IF(I98&gt;0,EDATE(C98,1),"")),""),"")</f>
        <v>46212</v>
      </c>
      <c r="D99" s="17">
        <f ca="1">IF(ROW()-ROW(Amortissement[[#Headers],[solde
ouverture]])=1,MontantPrêt,IF(Amortissement[[#This Row],[date
paiement]]="",0,INDEX(Amortissement[], ROW()-4,8)))</f>
        <v>172062.50391503333</v>
      </c>
      <c r="E99" s="17">
        <f ca="1">IF(ValeursEntrées,IF(ROW()-ROW(Amortissement[[#Headers],[intérêts]])=1,-IPMT(TauxIntérêt/12,1,DuréePrêt-ROWS($C$4:C99)+1,Amortissement[[#This Row],[solde
ouverture]]),IFERROR(-IPMT(TauxIntérêt/12,1,Amortissement[[#This Row],[Nombre de
mensualités restantes]],D100),0)),0)</f>
        <v>715.44078236939595</v>
      </c>
      <c r="F99" s="17">
        <f ca="1">IFERROR(IF(AND(ValeursEntrées,Amortissement[[#This Row],[date
paiement]]&lt;&gt;""),-PPMT(TauxIntérêt/12,1,DuréePrêt-ROWS($C$4:C99)+1,Amortissement[[#This Row],[solde
ouverture]]),""),0)</f>
        <v>356.71614637830578</v>
      </c>
      <c r="G99" s="17">
        <f ca="1">IF(Amortissement[[#This Row],[date
paiement]]="",0,ImpôtsFonciers)</f>
        <v>375</v>
      </c>
      <c r="H99" s="17">
        <f ca="1">IF(Amortissement[[#This Row],[date
paiement]]="",0,Amortissement[[#This Row],[intérêts]]+Amortissement[[#This Row],[remboursement principal]]+Amortissement[[#This Row],[impôts
fonciers]])</f>
        <v>1447.1569287477018</v>
      </c>
      <c r="I99" s="17">
        <f ca="1">IF(Amortissement[[#This Row],[date
paiement]]="",0,Amortissement[[#This Row],[solde
ouverture]]-Amortissement[[#This Row],[remboursement principal]])</f>
        <v>171705.78776865502</v>
      </c>
      <c r="J99" s="18">
        <f ca="1">IF(Amortissement[[#This Row],[solde de
clôture]]&gt;0,DernièreLigne-ROW(),0)</f>
        <v>264</v>
      </c>
    </row>
    <row r="100" spans="2:10" ht="15" customHeight="1" x14ac:dyDescent="0.25">
      <c r="B100" s="10">
        <f>ROWS($B$4:B100)</f>
        <v>97</v>
      </c>
      <c r="C100" s="14">
        <f ca="1">IF(ValeursEntrées,IF(Amortissement[[#This Row],[Numéro]]&lt;=DuréePrêt,IF(ROW()-ROW(Amortissement[[#Headers],[date
paiement]])=1,DébutPrêt,IF(I99&gt;0,EDATE(C99,1),"")),""),"")</f>
        <v>46243</v>
      </c>
      <c r="D100" s="17">
        <f ca="1">IF(ROW()-ROW(Amortissement[[#Headers],[solde
ouverture]])=1,MontantPrêt,IF(Amortissement[[#This Row],[date
paiement]]="",0,INDEX(Amortissement[], ROW()-4,8)))</f>
        <v>171705.78776865502</v>
      </c>
      <c r="E100" s="17">
        <f ca="1">IF(ValeursEntrées,IF(ROW()-ROW(Amortissement[[#Headers],[intérêts]])=1,-IPMT(TauxIntérêt/12,1,DuréePrêt-ROWS($C$4:C100)+1,Amortissement[[#This Row],[solde
ouverture]]),IFERROR(-IPMT(TauxIntérêt/12,1,Amortissement[[#This Row],[Nombre de
mensualités restantes]],D101),0)),0)</f>
        <v>713.94827210416724</v>
      </c>
      <c r="F100" s="17">
        <f ca="1">IFERROR(IF(AND(ValeursEntrées,Amortissement[[#This Row],[date
paiement]]&lt;&gt;""),-PPMT(TauxIntérêt/12,1,DuréePrêt-ROWS($C$4:C100)+1,Amortissement[[#This Row],[solde
ouverture]]),""),0)</f>
        <v>358.20246365488208</v>
      </c>
      <c r="G100" s="17">
        <f ca="1">IF(Amortissement[[#This Row],[date
paiement]]="",0,ImpôtsFonciers)</f>
        <v>375</v>
      </c>
      <c r="H100" s="17">
        <f ca="1">IF(Amortissement[[#This Row],[date
paiement]]="",0,Amortissement[[#This Row],[intérêts]]+Amortissement[[#This Row],[remboursement principal]]+Amortissement[[#This Row],[impôts
fonciers]])</f>
        <v>1447.1507357590494</v>
      </c>
      <c r="I100" s="17">
        <f ca="1">IF(Amortissement[[#This Row],[date
paiement]]="",0,Amortissement[[#This Row],[solde
ouverture]]-Amortissement[[#This Row],[remboursement principal]])</f>
        <v>171347.58530500013</v>
      </c>
      <c r="J100" s="18">
        <f ca="1">IF(Amortissement[[#This Row],[solde de
clôture]]&gt;0,DernièreLigne-ROW(),0)</f>
        <v>263</v>
      </c>
    </row>
    <row r="101" spans="2:10" ht="15" customHeight="1" x14ac:dyDescent="0.25">
      <c r="B101" s="10">
        <f>ROWS($B$4:B101)</f>
        <v>98</v>
      </c>
      <c r="C101" s="14">
        <f ca="1">IF(ValeursEntrées,IF(Amortissement[[#This Row],[Numéro]]&lt;=DuréePrêt,IF(ROW()-ROW(Amortissement[[#Headers],[date
paiement]])=1,DébutPrêt,IF(I100&gt;0,EDATE(C100,1),"")),""),"")</f>
        <v>46274</v>
      </c>
      <c r="D101" s="17">
        <f ca="1">IF(ROW()-ROW(Amortissement[[#Headers],[solde
ouverture]])=1,MontantPrêt,IF(Amortissement[[#This Row],[date
paiement]]="",0,INDEX(Amortissement[], ROW()-4,8)))</f>
        <v>171347.58530500013</v>
      </c>
      <c r="E101" s="17">
        <f ca="1">IF(ValeursEntrées,IF(ROW()-ROW(Amortissement[[#Headers],[intérêts]])=1,-IPMT(TauxIntérêt/12,1,DuréePrêt-ROWS($C$4:C101)+1,Amortissement[[#This Row],[solde
ouverture]]),IFERROR(-IPMT(TauxIntérêt/12,1,Amortissement[[#This Row],[Nombre de
mensualités restantes]],D102),0)),0)</f>
        <v>712.4495430461667</v>
      </c>
      <c r="F101" s="17">
        <f ca="1">IFERROR(IF(AND(ValeursEntrées,Amortissement[[#This Row],[date
paiement]]&lt;&gt;""),-PPMT(TauxIntérêt/12,1,DuréePrêt-ROWS($C$4:C101)+1,Amortissement[[#This Row],[solde
ouverture]]),""),0)</f>
        <v>359.69497392011067</v>
      </c>
      <c r="G101" s="17">
        <f ca="1">IF(Amortissement[[#This Row],[date
paiement]]="",0,ImpôtsFonciers)</f>
        <v>375</v>
      </c>
      <c r="H101" s="17">
        <f ca="1">IF(Amortissement[[#This Row],[date
paiement]]="",0,Amortissement[[#This Row],[intérêts]]+Amortissement[[#This Row],[remboursement principal]]+Amortissement[[#This Row],[impôts
fonciers]])</f>
        <v>1447.1445169662775</v>
      </c>
      <c r="I101" s="17">
        <f ca="1">IF(Amortissement[[#This Row],[date
paiement]]="",0,Amortissement[[#This Row],[solde
ouverture]]-Amortissement[[#This Row],[remboursement principal]])</f>
        <v>170987.89033108001</v>
      </c>
      <c r="J101" s="18">
        <f ca="1">IF(Amortissement[[#This Row],[solde de
clôture]]&gt;0,DernièreLigne-ROW(),0)</f>
        <v>262</v>
      </c>
    </row>
    <row r="102" spans="2:10" ht="15" customHeight="1" x14ac:dyDescent="0.25">
      <c r="B102" s="10">
        <f>ROWS($B$4:B102)</f>
        <v>99</v>
      </c>
      <c r="C102" s="14">
        <f ca="1">IF(ValeursEntrées,IF(Amortissement[[#This Row],[Numéro]]&lt;=DuréePrêt,IF(ROW()-ROW(Amortissement[[#Headers],[date
paiement]])=1,DébutPrêt,IF(I101&gt;0,EDATE(C101,1),"")),""),"")</f>
        <v>46304</v>
      </c>
      <c r="D102" s="17">
        <f ca="1">IF(ROW()-ROW(Amortissement[[#Headers],[solde
ouverture]])=1,MontantPrêt,IF(Amortissement[[#This Row],[date
paiement]]="",0,INDEX(Amortissement[], ROW()-4,8)))</f>
        <v>170987.89033108001</v>
      </c>
      <c r="E102" s="17">
        <f ca="1">IF(ValeursEntrées,IF(ROW()-ROW(Amortissement[[#Headers],[intérêts]])=1,-IPMT(TauxIntérêt/12,1,DuréePrêt-ROWS($C$4:C102)+1,Amortissement[[#This Row],[solde
ouverture]]),IFERROR(-IPMT(TauxIntérêt/12,1,Amortissement[[#This Row],[Nombre de
mensualités restantes]],D103),0)),0)</f>
        <v>710.94456928375791</v>
      </c>
      <c r="F102" s="17">
        <f ca="1">IFERROR(IF(AND(ValeursEntrées,Amortissement[[#This Row],[date
paiement]]&lt;&gt;""),-PPMT(TauxIntérêt/12,1,DuréePrêt-ROWS($C$4:C102)+1,Amortissement[[#This Row],[solde
ouverture]]),""),0)</f>
        <v>361.19370297811116</v>
      </c>
      <c r="G102" s="17">
        <f ca="1">IF(Amortissement[[#This Row],[date
paiement]]="",0,ImpôtsFonciers)</f>
        <v>375</v>
      </c>
      <c r="H102" s="17">
        <f ca="1">IF(Amortissement[[#This Row],[date
paiement]]="",0,Amortissement[[#This Row],[intérêts]]+Amortissement[[#This Row],[remboursement principal]]+Amortissement[[#This Row],[impôts
fonciers]])</f>
        <v>1447.1382722618691</v>
      </c>
      <c r="I102" s="17">
        <f ca="1">IF(Amortissement[[#This Row],[date
paiement]]="",0,Amortissement[[#This Row],[solde
ouverture]]-Amortissement[[#This Row],[remboursement principal]])</f>
        <v>170626.6966281019</v>
      </c>
      <c r="J102" s="18">
        <f ca="1">IF(Amortissement[[#This Row],[solde de
clôture]]&gt;0,DernièreLigne-ROW(),0)</f>
        <v>261</v>
      </c>
    </row>
    <row r="103" spans="2:10" ht="15" customHeight="1" x14ac:dyDescent="0.25">
      <c r="B103" s="10">
        <f>ROWS($B$4:B103)</f>
        <v>100</v>
      </c>
      <c r="C103" s="14">
        <f ca="1">IF(ValeursEntrées,IF(Amortissement[[#This Row],[Numéro]]&lt;=DuréePrêt,IF(ROW()-ROW(Amortissement[[#Headers],[date
paiement]])=1,DébutPrêt,IF(I102&gt;0,EDATE(C102,1),"")),""),"")</f>
        <v>46335</v>
      </c>
      <c r="D103" s="17">
        <f ca="1">IF(ROW()-ROW(Amortissement[[#Headers],[solde
ouverture]])=1,MontantPrêt,IF(Amortissement[[#This Row],[date
paiement]]="",0,INDEX(Amortissement[], ROW()-4,8)))</f>
        <v>170626.6966281019</v>
      </c>
      <c r="E103" s="17">
        <f ca="1">IF(ValeursEntrées,IF(ROW()-ROW(Amortissement[[#Headers],[intérêts]])=1,-IPMT(TauxIntérêt/12,1,DuréePrêt-ROWS($C$4:C103)+1,Amortissement[[#This Row],[solde
ouverture]]),IFERROR(-IPMT(TauxIntérêt/12,1,Amortissement[[#This Row],[Nombre de
mensualités restantes]],D104),0)),0)</f>
        <v>709.43332479733908</v>
      </c>
      <c r="F103" s="17">
        <f ca="1">IFERROR(IF(AND(ValeursEntrées,Amortissement[[#This Row],[date
paiement]]&lt;&gt;""),-PPMT(TauxIntérêt/12,1,DuréePrêt-ROWS($C$4:C103)+1,Amortissement[[#This Row],[solde
ouverture]]),""),0)</f>
        <v>362.69867674051989</v>
      </c>
      <c r="G103" s="17">
        <f ca="1">IF(Amortissement[[#This Row],[date
paiement]]="",0,ImpôtsFonciers)</f>
        <v>375</v>
      </c>
      <c r="H103" s="17">
        <f ca="1">IF(Amortissement[[#This Row],[date
paiement]]="",0,Amortissement[[#This Row],[intérêts]]+Amortissement[[#This Row],[remboursement principal]]+Amortissement[[#This Row],[impôts
fonciers]])</f>
        <v>1447.132001537859</v>
      </c>
      <c r="I103" s="17">
        <f ca="1">IF(Amortissement[[#This Row],[date
paiement]]="",0,Amortissement[[#This Row],[solde
ouverture]]-Amortissement[[#This Row],[remboursement principal]])</f>
        <v>170263.99795136138</v>
      </c>
      <c r="J103" s="18">
        <f ca="1">IF(Amortissement[[#This Row],[solde de
clôture]]&gt;0,DernièreLigne-ROW(),0)</f>
        <v>260</v>
      </c>
    </row>
    <row r="104" spans="2:10" ht="15" customHeight="1" x14ac:dyDescent="0.25">
      <c r="B104" s="10">
        <f>ROWS($B$4:B104)</f>
        <v>101</v>
      </c>
      <c r="C104" s="14">
        <f ca="1">IF(ValeursEntrées,IF(Amortissement[[#This Row],[Numéro]]&lt;=DuréePrêt,IF(ROW()-ROW(Amortissement[[#Headers],[date
paiement]])=1,DébutPrêt,IF(I103&gt;0,EDATE(C103,1),"")),""),"")</f>
        <v>46365</v>
      </c>
      <c r="D104" s="17">
        <f ca="1">IF(ROW()-ROW(Amortissement[[#Headers],[solde
ouverture]])=1,MontantPrêt,IF(Amortissement[[#This Row],[date
paiement]]="",0,INDEX(Amortissement[], ROW()-4,8)))</f>
        <v>170263.99795136138</v>
      </c>
      <c r="E104" s="17">
        <f ca="1">IF(ValeursEntrées,IF(ROW()-ROW(Amortissement[[#Headers],[intérêts]])=1,-IPMT(TauxIntérêt/12,1,DuréePrêt-ROWS($C$4:C104)+1,Amortissement[[#This Row],[solde
ouverture]]),IFERROR(-IPMT(TauxIntérêt/12,1,Amortissement[[#This Row],[Nombre de
mensualités restantes]],D105),0)),0)</f>
        <v>707.91578345889343</v>
      </c>
      <c r="F104" s="17">
        <f ca="1">IFERROR(IF(AND(ValeursEntrées,Amortissement[[#This Row],[date
paiement]]&lt;&gt;""),-PPMT(TauxIntérêt/12,1,DuréePrêt-ROWS($C$4:C104)+1,Amortissement[[#This Row],[solde
ouverture]]),""),0)</f>
        <v>364.20992122693883</v>
      </c>
      <c r="G104" s="17">
        <f ca="1">IF(Amortissement[[#This Row],[date
paiement]]="",0,ImpôtsFonciers)</f>
        <v>375</v>
      </c>
      <c r="H104" s="17">
        <f ca="1">IF(Amortissement[[#This Row],[date
paiement]]="",0,Amortissement[[#This Row],[intérêts]]+Amortissement[[#This Row],[remboursement principal]]+Amortissement[[#This Row],[impôts
fonciers]])</f>
        <v>1447.1257046858323</v>
      </c>
      <c r="I104" s="17">
        <f ca="1">IF(Amortissement[[#This Row],[date
paiement]]="",0,Amortissement[[#This Row],[solde
ouverture]]-Amortissement[[#This Row],[remboursement principal]])</f>
        <v>169899.78803013443</v>
      </c>
      <c r="J104" s="18">
        <f ca="1">IF(Amortissement[[#This Row],[solde de
clôture]]&gt;0,DernièreLigne-ROW(),0)</f>
        <v>259</v>
      </c>
    </row>
    <row r="105" spans="2:10" ht="15" customHeight="1" x14ac:dyDescent="0.25">
      <c r="B105" s="10">
        <f>ROWS($B$4:B105)</f>
        <v>102</v>
      </c>
      <c r="C105" s="14">
        <f ca="1">IF(ValeursEntrées,IF(Amortissement[[#This Row],[Numéro]]&lt;=DuréePrêt,IF(ROW()-ROW(Amortissement[[#Headers],[date
paiement]])=1,DébutPrêt,IF(I104&gt;0,EDATE(C104,1),"")),""),"")</f>
        <v>46396</v>
      </c>
      <c r="D105" s="17">
        <f ca="1">IF(ROW()-ROW(Amortissement[[#Headers],[solde
ouverture]])=1,MontantPrêt,IF(Amortissement[[#This Row],[date
paiement]]="",0,INDEX(Amortissement[], ROW()-4,8)))</f>
        <v>169899.78803013443</v>
      </c>
      <c r="E105" s="17">
        <f ca="1">IF(ValeursEntrées,IF(ROW()-ROW(Amortissement[[#Headers],[intérêts]])=1,-IPMT(TauxIntérêt/12,1,DuréePrêt-ROWS($C$4:C105)+1,Amortissement[[#This Row],[solde
ouverture]]),IFERROR(-IPMT(TauxIntérêt/12,1,Amortissement[[#This Row],[Nombre de
mensualités restantes]],D106),0)),0)</f>
        <v>706.39191903153767</v>
      </c>
      <c r="F105" s="17">
        <f ca="1">IFERROR(IF(AND(ValeursEntrées,Amortissement[[#This Row],[date
paiement]]&lt;&gt;""),-PPMT(TauxIntérêt/12,1,DuréePrêt-ROWS($C$4:C105)+1,Amortissement[[#This Row],[solde
ouverture]]),""),0)</f>
        <v>365.72746256538437</v>
      </c>
      <c r="G105" s="17">
        <f ca="1">IF(Amortissement[[#This Row],[date
paiement]]="",0,ImpôtsFonciers)</f>
        <v>375</v>
      </c>
      <c r="H105" s="17">
        <f ca="1">IF(Amortissement[[#This Row],[date
paiement]]="",0,Amortissement[[#This Row],[intérêts]]+Amortissement[[#This Row],[remboursement principal]]+Amortissement[[#This Row],[impôts
fonciers]])</f>
        <v>1447.119381596922</v>
      </c>
      <c r="I105" s="17">
        <f ca="1">IF(Amortissement[[#This Row],[date
paiement]]="",0,Amortissement[[#This Row],[solde
ouverture]]-Amortissement[[#This Row],[remboursement principal]])</f>
        <v>169534.06056756905</v>
      </c>
      <c r="J105" s="18">
        <f ca="1">IF(Amortissement[[#This Row],[solde de
clôture]]&gt;0,DernièreLigne-ROW(),0)</f>
        <v>258</v>
      </c>
    </row>
    <row r="106" spans="2:10" ht="15" customHeight="1" x14ac:dyDescent="0.25">
      <c r="B106" s="10">
        <f>ROWS($B$4:B106)</f>
        <v>103</v>
      </c>
      <c r="C106" s="14">
        <f ca="1">IF(ValeursEntrées,IF(Amortissement[[#This Row],[Numéro]]&lt;=DuréePrêt,IF(ROW()-ROW(Amortissement[[#Headers],[date
paiement]])=1,DébutPrêt,IF(I105&gt;0,EDATE(C105,1),"")),""),"")</f>
        <v>46427</v>
      </c>
      <c r="D106" s="17">
        <f ca="1">IF(ROW()-ROW(Amortissement[[#Headers],[solde
ouverture]])=1,MontantPrêt,IF(Amortissement[[#This Row],[date
paiement]]="",0,INDEX(Amortissement[], ROW()-4,8)))</f>
        <v>169534.06056756905</v>
      </c>
      <c r="E106" s="17">
        <f ca="1">IF(ValeursEntrées,IF(ROW()-ROW(Amortissement[[#Headers],[intérêts]])=1,-IPMT(TauxIntérêt/12,1,DuréePrêt-ROWS($C$4:C106)+1,Amortissement[[#This Row],[solde
ouverture]]),IFERROR(-IPMT(TauxIntérêt/12,1,Amortissement[[#This Row],[Nombre de
mensualités restantes]],D107),0)),0)</f>
        <v>704.86170516906793</v>
      </c>
      <c r="F106" s="17">
        <f ca="1">IFERROR(IF(AND(ValeursEntrées,Amortissement[[#This Row],[date
paiement]]&lt;&gt;""),-PPMT(TauxIntérêt/12,1,DuréePrêt-ROWS($C$4:C106)+1,Amortissement[[#This Row],[solde
ouverture]]),""),0)</f>
        <v>367.25132699274019</v>
      </c>
      <c r="G106" s="17">
        <f ca="1">IF(Amortissement[[#This Row],[date
paiement]]="",0,ImpôtsFonciers)</f>
        <v>375</v>
      </c>
      <c r="H106" s="17">
        <f ca="1">IF(Amortissement[[#This Row],[date
paiement]]="",0,Amortissement[[#This Row],[intérêts]]+Amortissement[[#This Row],[remboursement principal]]+Amortissement[[#This Row],[impôts
fonciers]])</f>
        <v>1447.1130321618082</v>
      </c>
      <c r="I106" s="17">
        <f ca="1">IF(Amortissement[[#This Row],[date
paiement]]="",0,Amortissement[[#This Row],[solde
ouverture]]-Amortissement[[#This Row],[remboursement principal]])</f>
        <v>169166.80924057632</v>
      </c>
      <c r="J106" s="18">
        <f ca="1">IF(Amortissement[[#This Row],[solde de
clôture]]&gt;0,DernièreLigne-ROW(),0)</f>
        <v>257</v>
      </c>
    </row>
    <row r="107" spans="2:10" ht="15" customHeight="1" x14ac:dyDescent="0.25">
      <c r="B107" s="10">
        <f>ROWS($B$4:B107)</f>
        <v>104</v>
      </c>
      <c r="C107" s="14">
        <f ca="1">IF(ValeursEntrées,IF(Amortissement[[#This Row],[Numéro]]&lt;=DuréePrêt,IF(ROW()-ROW(Amortissement[[#Headers],[date
paiement]])=1,DébutPrêt,IF(I106&gt;0,EDATE(C106,1),"")),""),"")</f>
        <v>46455</v>
      </c>
      <c r="D107" s="17">
        <f ca="1">IF(ROW()-ROW(Amortissement[[#Headers],[solde
ouverture]])=1,MontantPrêt,IF(Amortissement[[#This Row],[date
paiement]]="",0,INDEX(Amortissement[], ROW()-4,8)))</f>
        <v>169166.80924057632</v>
      </c>
      <c r="E107" s="17">
        <f ca="1">IF(ValeursEntrées,IF(ROW()-ROW(Amortissement[[#Headers],[intérêts]])=1,-IPMT(TauxIntérêt/12,1,DuréePrêt-ROWS($C$4:C107)+1,Amortissement[[#This Row],[solde
ouverture]]),IFERROR(-IPMT(TauxIntérêt/12,1,Amortissement[[#This Row],[Nombre de
mensualités restantes]],D108),0)),0)</f>
        <v>703.32511541550457</v>
      </c>
      <c r="F107" s="17">
        <f ca="1">IFERROR(IF(AND(ValeursEntrées,Amortissement[[#This Row],[date
paiement]]&lt;&gt;""),-PPMT(TauxIntérêt/12,1,DuréePrêt-ROWS($C$4:C107)+1,Amortissement[[#This Row],[solde
ouverture]]),""),0)</f>
        <v>368.78154085520987</v>
      </c>
      <c r="G107" s="17">
        <f ca="1">IF(Amortissement[[#This Row],[date
paiement]]="",0,ImpôtsFonciers)</f>
        <v>375</v>
      </c>
      <c r="H107" s="17">
        <f ca="1">IF(Amortissement[[#This Row],[date
paiement]]="",0,Amortissement[[#This Row],[intérêts]]+Amortissement[[#This Row],[remboursement principal]]+Amortissement[[#This Row],[impôts
fonciers]])</f>
        <v>1447.1066562707144</v>
      </c>
      <c r="I107" s="17">
        <f ca="1">IF(Amortissement[[#This Row],[date
paiement]]="",0,Amortissement[[#This Row],[solde
ouverture]]-Amortissement[[#This Row],[remboursement principal]])</f>
        <v>168798.0276997211</v>
      </c>
      <c r="J107" s="18">
        <f ca="1">IF(Amortissement[[#This Row],[solde de
clôture]]&gt;0,DernièreLigne-ROW(),0)</f>
        <v>256</v>
      </c>
    </row>
    <row r="108" spans="2:10" ht="15" customHeight="1" x14ac:dyDescent="0.25">
      <c r="B108" s="10">
        <f>ROWS($B$4:B108)</f>
        <v>105</v>
      </c>
      <c r="C108" s="14">
        <f ca="1">IF(ValeursEntrées,IF(Amortissement[[#This Row],[Numéro]]&lt;=DuréePrêt,IF(ROW()-ROW(Amortissement[[#Headers],[date
paiement]])=1,DébutPrêt,IF(I107&gt;0,EDATE(C107,1),"")),""),"")</f>
        <v>46486</v>
      </c>
      <c r="D108" s="17">
        <f ca="1">IF(ROW()-ROW(Amortissement[[#Headers],[solde
ouverture]])=1,MontantPrêt,IF(Amortissement[[#This Row],[date
paiement]]="",0,INDEX(Amortissement[], ROW()-4,8)))</f>
        <v>168798.0276997211</v>
      </c>
      <c r="E108" s="17">
        <f ca="1">IF(ValeursEntrées,IF(ROW()-ROW(Amortissement[[#Headers],[intérêts]])=1,-IPMT(TauxIntérêt/12,1,DuréePrêt-ROWS($C$4:C108)+1,Amortissement[[#This Row],[solde
ouverture]]),IFERROR(-IPMT(TauxIntérêt/12,1,Amortissement[[#This Row],[Nombre de
mensualités restantes]],D109),0)),0)</f>
        <v>701.78212320463479</v>
      </c>
      <c r="F108" s="17">
        <f ca="1">IFERROR(IF(AND(ValeursEntrées,Amortissement[[#This Row],[date
paiement]]&lt;&gt;""),-PPMT(TauxIntérêt/12,1,DuréePrêt-ROWS($C$4:C108)+1,Amortissement[[#This Row],[solde
ouverture]]),""),0)</f>
        <v>370.31813060877323</v>
      </c>
      <c r="G108" s="17">
        <f ca="1">IF(Amortissement[[#This Row],[date
paiement]]="",0,ImpôtsFonciers)</f>
        <v>375</v>
      </c>
      <c r="H108" s="17">
        <f ca="1">IF(Amortissement[[#This Row],[date
paiement]]="",0,Amortissement[[#This Row],[intérêts]]+Amortissement[[#This Row],[remboursement principal]]+Amortissement[[#This Row],[impôts
fonciers]])</f>
        <v>1447.100253813408</v>
      </c>
      <c r="I108" s="17">
        <f ca="1">IF(Amortissement[[#This Row],[date
paiement]]="",0,Amortissement[[#This Row],[solde
ouverture]]-Amortissement[[#This Row],[remboursement principal]])</f>
        <v>168427.70956911234</v>
      </c>
      <c r="J108" s="18">
        <f ca="1">IF(Amortissement[[#This Row],[solde de
clôture]]&gt;0,DernièreLigne-ROW(),0)</f>
        <v>255</v>
      </c>
    </row>
    <row r="109" spans="2:10" ht="15" customHeight="1" x14ac:dyDescent="0.25">
      <c r="B109" s="10">
        <f>ROWS($B$4:B109)</f>
        <v>106</v>
      </c>
      <c r="C109" s="14">
        <f ca="1">IF(ValeursEntrées,IF(Amortissement[[#This Row],[Numéro]]&lt;=DuréePrêt,IF(ROW()-ROW(Amortissement[[#Headers],[date
paiement]])=1,DébutPrêt,IF(I108&gt;0,EDATE(C108,1),"")),""),"")</f>
        <v>46516</v>
      </c>
      <c r="D109" s="17">
        <f ca="1">IF(ROW()-ROW(Amortissement[[#Headers],[solde
ouverture]])=1,MontantPrêt,IF(Amortissement[[#This Row],[date
paiement]]="",0,INDEX(Amortissement[], ROW()-4,8)))</f>
        <v>168427.70956911234</v>
      </c>
      <c r="E109" s="17">
        <f ca="1">IF(ValeursEntrées,IF(ROW()-ROW(Amortissement[[#Headers],[intérêts]])=1,-IPMT(TauxIntérêt/12,1,DuréePrêt-ROWS($C$4:C109)+1,Amortissement[[#This Row],[solde
ouverture]]),IFERROR(-IPMT(TauxIntérêt/12,1,Amortissement[[#This Row],[Nombre de
mensualités restantes]],D110),0)),0)</f>
        <v>700.23270185955289</v>
      </c>
      <c r="F109" s="17">
        <f ca="1">IFERROR(IF(AND(ValeursEntrées,Amortissement[[#This Row],[date
paiement]]&lt;&gt;""),-PPMT(TauxIntérêt/12,1,DuréePrêt-ROWS($C$4:C109)+1,Amortissement[[#This Row],[solde
ouverture]]),""),0)</f>
        <v>371.86112281964324</v>
      </c>
      <c r="G109" s="17">
        <f ca="1">IF(Amortissement[[#This Row],[date
paiement]]="",0,ImpôtsFonciers)</f>
        <v>375</v>
      </c>
      <c r="H109" s="17">
        <f ca="1">IF(Amortissement[[#This Row],[date
paiement]]="",0,Amortissement[[#This Row],[intérêts]]+Amortissement[[#This Row],[remboursement principal]]+Amortissement[[#This Row],[impôts
fonciers]])</f>
        <v>1447.0938246791961</v>
      </c>
      <c r="I109" s="17">
        <f ca="1">IF(Amortissement[[#This Row],[date
paiement]]="",0,Amortissement[[#This Row],[solde
ouverture]]-Amortissement[[#This Row],[remboursement principal]])</f>
        <v>168055.84844629269</v>
      </c>
      <c r="J109" s="18">
        <f ca="1">IF(Amortissement[[#This Row],[solde de
clôture]]&gt;0,DernièreLigne-ROW(),0)</f>
        <v>254</v>
      </c>
    </row>
    <row r="110" spans="2:10" ht="15" customHeight="1" x14ac:dyDescent="0.25">
      <c r="B110" s="10">
        <f>ROWS($B$4:B110)</f>
        <v>107</v>
      </c>
      <c r="C110" s="14">
        <f ca="1">IF(ValeursEntrées,IF(Amortissement[[#This Row],[Numéro]]&lt;=DuréePrêt,IF(ROW()-ROW(Amortissement[[#Headers],[date
paiement]])=1,DébutPrêt,IF(I109&gt;0,EDATE(C109,1),"")),""),"")</f>
        <v>46547</v>
      </c>
      <c r="D110" s="17">
        <f ca="1">IF(ROW()-ROW(Amortissement[[#Headers],[solde
ouverture]])=1,MontantPrêt,IF(Amortissement[[#This Row],[date
paiement]]="",0,INDEX(Amortissement[], ROW()-4,8)))</f>
        <v>168055.84844629269</v>
      </c>
      <c r="E110" s="17">
        <f ca="1">IF(ValeursEntrées,IF(ROW()-ROW(Amortissement[[#Headers],[intérêts]])=1,-IPMT(TauxIntérêt/12,1,DuréePrêt-ROWS($C$4:C110)+1,Amortissement[[#This Row],[solde
ouverture]]),IFERROR(-IPMT(TauxIntérêt/12,1,Amortissement[[#This Row],[Nombre de
mensualités restantes]],D111),0)),0)</f>
        <v>698.67682459219986</v>
      </c>
      <c r="F110" s="17">
        <f ca="1">IFERROR(IF(AND(ValeursEntrées,Amortissement[[#This Row],[date
paiement]]&lt;&gt;""),-PPMT(TauxIntérêt/12,1,DuréePrêt-ROWS($C$4:C110)+1,Amortissement[[#This Row],[solde
ouverture]]),""),0)</f>
        <v>373.41054416472497</v>
      </c>
      <c r="G110" s="17">
        <f ca="1">IF(Amortissement[[#This Row],[date
paiement]]="",0,ImpôtsFonciers)</f>
        <v>375</v>
      </c>
      <c r="H110" s="17">
        <f ca="1">IF(Amortissement[[#This Row],[date
paiement]]="",0,Amortissement[[#This Row],[intérêts]]+Amortissement[[#This Row],[remboursement principal]]+Amortissement[[#This Row],[impôts
fonciers]])</f>
        <v>1447.0873687569249</v>
      </c>
      <c r="I110" s="17">
        <f ca="1">IF(Amortissement[[#This Row],[date
paiement]]="",0,Amortissement[[#This Row],[solde
ouverture]]-Amortissement[[#This Row],[remboursement principal]])</f>
        <v>167682.43790212797</v>
      </c>
      <c r="J110" s="18">
        <f ca="1">IF(Amortissement[[#This Row],[solde de
clôture]]&gt;0,DernièreLigne-ROW(),0)</f>
        <v>253</v>
      </c>
    </row>
    <row r="111" spans="2:10" ht="15" customHeight="1" x14ac:dyDescent="0.25">
      <c r="B111" s="10">
        <f>ROWS($B$4:B111)</f>
        <v>108</v>
      </c>
      <c r="C111" s="14">
        <f ca="1">IF(ValeursEntrées,IF(Amortissement[[#This Row],[Numéro]]&lt;=DuréePrêt,IF(ROW()-ROW(Amortissement[[#Headers],[date
paiement]])=1,DébutPrêt,IF(I110&gt;0,EDATE(C110,1),"")),""),"")</f>
        <v>46577</v>
      </c>
      <c r="D111" s="17">
        <f ca="1">IF(ROW()-ROW(Amortissement[[#Headers],[solde
ouverture]])=1,MontantPrêt,IF(Amortissement[[#This Row],[date
paiement]]="",0,INDEX(Amortissement[], ROW()-4,8)))</f>
        <v>167682.43790212797</v>
      </c>
      <c r="E111" s="17">
        <f ca="1">IF(ValeursEntrées,IF(ROW()-ROW(Amortissement[[#Headers],[intérêts]])=1,-IPMT(TauxIntérêt/12,1,DuréePrêt-ROWS($C$4:C111)+1,Amortissement[[#This Row],[solde
ouverture]]),IFERROR(-IPMT(TauxIntérêt/12,1,Amortissement[[#This Row],[Nombre de
mensualités restantes]],D112),0)),0)</f>
        <v>697.11446450289964</v>
      </c>
      <c r="F111" s="17">
        <f ca="1">IFERROR(IF(AND(ValeursEntrées,Amortissement[[#This Row],[date
paiement]]&lt;&gt;""),-PPMT(TauxIntérêt/12,1,DuréePrêt-ROWS($C$4:C111)+1,Amortissement[[#This Row],[solde
ouverture]]),""),0)</f>
        <v>374.96642143207816</v>
      </c>
      <c r="G111" s="17">
        <f ca="1">IF(Amortissement[[#This Row],[date
paiement]]="",0,ImpôtsFonciers)</f>
        <v>375</v>
      </c>
      <c r="H111" s="17">
        <f ca="1">IF(Amortissement[[#This Row],[date
paiement]]="",0,Amortissement[[#This Row],[intérêts]]+Amortissement[[#This Row],[remboursement principal]]+Amortissement[[#This Row],[impôts
fonciers]])</f>
        <v>1447.0808859349777</v>
      </c>
      <c r="I111" s="17">
        <f ca="1">IF(Amortissement[[#This Row],[date
paiement]]="",0,Amortissement[[#This Row],[solde
ouverture]]-Amortissement[[#This Row],[remboursement principal]])</f>
        <v>167307.47148069591</v>
      </c>
      <c r="J111" s="18">
        <f ca="1">IF(Amortissement[[#This Row],[solde de
clôture]]&gt;0,DernièreLigne-ROW(),0)</f>
        <v>252</v>
      </c>
    </row>
    <row r="112" spans="2:10" ht="15" customHeight="1" x14ac:dyDescent="0.25">
      <c r="B112" s="10">
        <f>ROWS($B$4:B112)</f>
        <v>109</v>
      </c>
      <c r="C112" s="14">
        <f ca="1">IF(ValeursEntrées,IF(Amortissement[[#This Row],[Numéro]]&lt;=DuréePrêt,IF(ROW()-ROW(Amortissement[[#Headers],[date
paiement]])=1,DébutPrêt,IF(I111&gt;0,EDATE(C111,1),"")),""),"")</f>
        <v>46608</v>
      </c>
      <c r="D112" s="17">
        <f ca="1">IF(ROW()-ROW(Amortissement[[#Headers],[solde
ouverture]])=1,MontantPrêt,IF(Amortissement[[#This Row],[date
paiement]]="",0,INDEX(Amortissement[], ROW()-4,8)))</f>
        <v>167307.47148069591</v>
      </c>
      <c r="E112" s="17">
        <f ca="1">IF(ValeursEntrées,IF(ROW()-ROW(Amortissement[[#Headers],[intérêts]])=1,-IPMT(TauxIntérêt/12,1,DuréePrêt-ROWS($C$4:C112)+1,Amortissement[[#This Row],[solde
ouverture]]),IFERROR(-IPMT(TauxIntérêt/12,1,Amortissement[[#This Row],[Nombre de
mensualités restantes]],D113),0)),0)</f>
        <v>695.54559457989387</v>
      </c>
      <c r="F112" s="17">
        <f ca="1">IFERROR(IF(AND(ValeursEntrées,Amortissement[[#This Row],[date
paiement]]&lt;&gt;""),-PPMT(TauxIntérêt/12,1,DuréePrêt-ROWS($C$4:C112)+1,Amortissement[[#This Row],[solde
ouverture]]),""),0)</f>
        <v>376.52878152137839</v>
      </c>
      <c r="G112" s="17">
        <f ca="1">IF(Amortissement[[#This Row],[date
paiement]]="",0,ImpôtsFonciers)</f>
        <v>375</v>
      </c>
      <c r="H112" s="17">
        <f ca="1">IF(Amortissement[[#This Row],[date
paiement]]="",0,Amortissement[[#This Row],[intérêts]]+Amortissement[[#This Row],[remboursement principal]]+Amortissement[[#This Row],[impôts
fonciers]])</f>
        <v>1447.0743761012723</v>
      </c>
      <c r="I112" s="17">
        <f ca="1">IF(Amortissement[[#This Row],[date
paiement]]="",0,Amortissement[[#This Row],[solde
ouverture]]-Amortissement[[#This Row],[remboursement principal]])</f>
        <v>166930.94269917454</v>
      </c>
      <c r="J112" s="18">
        <f ca="1">IF(Amortissement[[#This Row],[solde de
clôture]]&gt;0,DernièreLigne-ROW(),0)</f>
        <v>251</v>
      </c>
    </row>
    <row r="113" spans="2:10" ht="15" customHeight="1" x14ac:dyDescent="0.25">
      <c r="B113" s="10">
        <f>ROWS($B$4:B113)</f>
        <v>110</v>
      </c>
      <c r="C113" s="14">
        <f ca="1">IF(ValeursEntrées,IF(Amortissement[[#This Row],[Numéro]]&lt;=DuréePrêt,IF(ROW()-ROW(Amortissement[[#Headers],[date
paiement]])=1,DébutPrêt,IF(I112&gt;0,EDATE(C112,1),"")),""),"")</f>
        <v>46639</v>
      </c>
      <c r="D113" s="17">
        <f ca="1">IF(ROW()-ROW(Amortissement[[#Headers],[solde
ouverture]])=1,MontantPrêt,IF(Amortissement[[#This Row],[date
paiement]]="",0,INDEX(Amortissement[], ROW()-4,8)))</f>
        <v>166930.94269917454</v>
      </c>
      <c r="E113" s="17">
        <f ca="1">IF(ValeursEntrées,IF(ROW()-ROW(Amortissement[[#Headers],[intérêts]])=1,-IPMT(TauxIntérêt/12,1,DuréePrêt-ROWS($C$4:C113)+1,Amortissement[[#This Row],[solde
ouverture]]),IFERROR(-IPMT(TauxIntérêt/12,1,Amortissement[[#This Row],[Nombre de
mensualités restantes]],D114),0)),0)</f>
        <v>693.97018769887563</v>
      </c>
      <c r="F113" s="17">
        <f ca="1">IFERROR(IF(AND(ValeursEntrées,Amortissement[[#This Row],[date
paiement]]&lt;&gt;""),-PPMT(TauxIntérêt/12,1,DuréePrêt-ROWS($C$4:C113)+1,Amortissement[[#This Row],[solde
ouverture]]),""),0)</f>
        <v>378.09765144438427</v>
      </c>
      <c r="G113" s="17">
        <f ca="1">IF(Amortissement[[#This Row],[date
paiement]]="",0,ImpôtsFonciers)</f>
        <v>375</v>
      </c>
      <c r="H113" s="17">
        <f ca="1">IF(Amortissement[[#This Row],[date
paiement]]="",0,Amortissement[[#This Row],[intérêts]]+Amortissement[[#This Row],[remboursement principal]]+Amortissement[[#This Row],[impôts
fonciers]])</f>
        <v>1447.0678391432598</v>
      </c>
      <c r="I113" s="17">
        <f ca="1">IF(Amortissement[[#This Row],[date
paiement]]="",0,Amortissement[[#This Row],[solde
ouverture]]-Amortissement[[#This Row],[remboursement principal]])</f>
        <v>166552.84504773017</v>
      </c>
      <c r="J113" s="18">
        <f ca="1">IF(Amortissement[[#This Row],[solde de
clôture]]&gt;0,DernièreLigne-ROW(),0)</f>
        <v>250</v>
      </c>
    </row>
    <row r="114" spans="2:10" ht="15" customHeight="1" x14ac:dyDescent="0.25">
      <c r="B114" s="10">
        <f>ROWS($B$4:B114)</f>
        <v>111</v>
      </c>
      <c r="C114" s="14">
        <f ca="1">IF(ValeursEntrées,IF(Amortissement[[#This Row],[Numéro]]&lt;=DuréePrêt,IF(ROW()-ROW(Amortissement[[#Headers],[date
paiement]])=1,DébutPrêt,IF(I113&gt;0,EDATE(C113,1),"")),""),"")</f>
        <v>46669</v>
      </c>
      <c r="D114" s="17">
        <f ca="1">IF(ROW()-ROW(Amortissement[[#Headers],[solde
ouverture]])=1,MontantPrêt,IF(Amortissement[[#This Row],[date
paiement]]="",0,INDEX(Amortissement[], ROW()-4,8)))</f>
        <v>166552.84504773017</v>
      </c>
      <c r="E114" s="17">
        <f ca="1">IF(ValeursEntrées,IF(ROW()-ROW(Amortissement[[#Headers],[intérêts]])=1,-IPMT(TauxIntérêt/12,1,DuréePrêt-ROWS($C$4:C114)+1,Amortissement[[#This Row],[solde
ouverture]]),IFERROR(-IPMT(TauxIntérêt/12,1,Amortissement[[#This Row],[Nombre de
mensualités restantes]],D115),0)),0)</f>
        <v>692.38821662251985</v>
      </c>
      <c r="F114" s="17">
        <f ca="1">IFERROR(IF(AND(ValeursEntrées,Amortissement[[#This Row],[date
paiement]]&lt;&gt;""),-PPMT(TauxIntérêt/12,1,DuréePrêt-ROWS($C$4:C114)+1,Amortissement[[#This Row],[solde
ouverture]]),""),0)</f>
        <v>379.67305832540245</v>
      </c>
      <c r="G114" s="17">
        <f ca="1">IF(Amortissement[[#This Row],[date
paiement]]="",0,ImpôtsFonciers)</f>
        <v>375</v>
      </c>
      <c r="H114" s="17">
        <f ca="1">IF(Amortissement[[#This Row],[date
paiement]]="",0,Amortissement[[#This Row],[intérêts]]+Amortissement[[#This Row],[remboursement principal]]+Amortissement[[#This Row],[impôts
fonciers]])</f>
        <v>1447.0612749479224</v>
      </c>
      <c r="I114" s="17">
        <f ca="1">IF(Amortissement[[#This Row],[date
paiement]]="",0,Amortissement[[#This Row],[solde
ouverture]]-Amortissement[[#This Row],[remboursement principal]])</f>
        <v>166173.17198940477</v>
      </c>
      <c r="J114" s="18">
        <f ca="1">IF(Amortissement[[#This Row],[solde de
clôture]]&gt;0,DernièreLigne-ROW(),0)</f>
        <v>249</v>
      </c>
    </row>
    <row r="115" spans="2:10" ht="15" customHeight="1" x14ac:dyDescent="0.25">
      <c r="B115" s="10">
        <f>ROWS($B$4:B115)</f>
        <v>112</v>
      </c>
      <c r="C115" s="14">
        <f ca="1">IF(ValeursEntrées,IF(Amortissement[[#This Row],[Numéro]]&lt;=DuréePrêt,IF(ROW()-ROW(Amortissement[[#Headers],[date
paiement]])=1,DébutPrêt,IF(I114&gt;0,EDATE(C114,1),"")),""),"")</f>
        <v>46700</v>
      </c>
      <c r="D115" s="17">
        <f ca="1">IF(ROW()-ROW(Amortissement[[#Headers],[solde
ouverture]])=1,MontantPrêt,IF(Amortissement[[#This Row],[date
paiement]]="",0,INDEX(Amortissement[], ROW()-4,8)))</f>
        <v>166173.17198940477</v>
      </c>
      <c r="E115" s="17">
        <f ca="1">IF(ValeursEntrées,IF(ROW()-ROW(Amortissement[[#Headers],[intérêts]])=1,-IPMT(TauxIntérêt/12,1,DuréePrêt-ROWS($C$4:C115)+1,Amortissement[[#This Row],[solde
ouverture]]),IFERROR(-IPMT(TauxIntérêt/12,1,Amortissement[[#This Row],[Nombre de
mensualités restantes]],D116),0)),0)</f>
        <v>690.79965400001254</v>
      </c>
      <c r="F115" s="17">
        <f ca="1">IFERROR(IF(AND(ValeursEntrées,Amortissement[[#This Row],[date
paiement]]&lt;&gt;""),-PPMT(TauxIntérêt/12,1,DuréePrêt-ROWS($C$4:C115)+1,Amortissement[[#This Row],[solde
ouverture]]),""),0)</f>
        <v>381.25502940175835</v>
      </c>
      <c r="G115" s="17">
        <f ca="1">IF(Amortissement[[#This Row],[date
paiement]]="",0,ImpôtsFonciers)</f>
        <v>375</v>
      </c>
      <c r="H115" s="17">
        <f ca="1">IF(Amortissement[[#This Row],[date
paiement]]="",0,Amortissement[[#This Row],[intérêts]]+Amortissement[[#This Row],[remboursement principal]]+Amortissement[[#This Row],[impôts
fonciers]])</f>
        <v>1447.0546834017709</v>
      </c>
      <c r="I115" s="17">
        <f ca="1">IF(Amortissement[[#This Row],[date
paiement]]="",0,Amortissement[[#This Row],[solde
ouverture]]-Amortissement[[#This Row],[remboursement principal]])</f>
        <v>165791.916960003</v>
      </c>
      <c r="J115" s="18">
        <f ca="1">IF(Amortissement[[#This Row],[solde de
clôture]]&gt;0,DernièreLigne-ROW(),0)</f>
        <v>248</v>
      </c>
    </row>
    <row r="116" spans="2:10" ht="15" customHeight="1" x14ac:dyDescent="0.25">
      <c r="B116" s="10">
        <f>ROWS($B$4:B116)</f>
        <v>113</v>
      </c>
      <c r="C116" s="14">
        <f ca="1">IF(ValeursEntrées,IF(Amortissement[[#This Row],[Numéro]]&lt;=DuréePrêt,IF(ROW()-ROW(Amortissement[[#Headers],[date
paiement]])=1,DébutPrêt,IF(I115&gt;0,EDATE(C115,1),"")),""),"")</f>
        <v>46730</v>
      </c>
      <c r="D116" s="17">
        <f ca="1">IF(ROW()-ROW(Amortissement[[#Headers],[solde
ouverture]])=1,MontantPrêt,IF(Amortissement[[#This Row],[date
paiement]]="",0,INDEX(Amortissement[], ROW()-4,8)))</f>
        <v>165791.916960003</v>
      </c>
      <c r="E116" s="17">
        <f ca="1">IF(ValeursEntrées,IF(ROW()-ROW(Amortissement[[#Headers],[intérêts]])=1,-IPMT(TauxIntérêt/12,1,DuréePrêt-ROWS($C$4:C116)+1,Amortissement[[#This Row],[solde
ouverture]]),IFERROR(-IPMT(TauxIntérêt/12,1,Amortissement[[#This Row],[Nombre de
mensualités restantes]],D117),0)),0)</f>
        <v>689.2044723665781</v>
      </c>
      <c r="F116" s="17">
        <f ca="1">IFERROR(IF(AND(ValeursEntrées,Amortissement[[#This Row],[date
paiement]]&lt;&gt;""),-PPMT(TauxIntérêt/12,1,DuréePrêt-ROWS($C$4:C116)+1,Amortissement[[#This Row],[solde
ouverture]]),""),0)</f>
        <v>382.84359202426555</v>
      </c>
      <c r="G116" s="17">
        <f ca="1">IF(Amortissement[[#This Row],[date
paiement]]="",0,ImpôtsFonciers)</f>
        <v>375</v>
      </c>
      <c r="H116" s="17">
        <f ca="1">IF(Amortissement[[#This Row],[date
paiement]]="",0,Amortissement[[#This Row],[intérêts]]+Amortissement[[#This Row],[remboursement principal]]+Amortissement[[#This Row],[impôts
fonciers]])</f>
        <v>1447.0480643908436</v>
      </c>
      <c r="I116" s="17">
        <f ca="1">IF(Amortissement[[#This Row],[date
paiement]]="",0,Amortissement[[#This Row],[solde
ouverture]]-Amortissement[[#This Row],[remboursement principal]])</f>
        <v>165409.07336797874</v>
      </c>
      <c r="J116" s="18">
        <f ca="1">IF(Amortissement[[#This Row],[solde de
clôture]]&gt;0,DernièreLigne-ROW(),0)</f>
        <v>247</v>
      </c>
    </row>
    <row r="117" spans="2:10" ht="15" customHeight="1" x14ac:dyDescent="0.25">
      <c r="B117" s="10">
        <f>ROWS($B$4:B117)</f>
        <v>114</v>
      </c>
      <c r="C117" s="14">
        <f ca="1">IF(ValeursEntrées,IF(Amortissement[[#This Row],[Numéro]]&lt;=DuréePrêt,IF(ROW()-ROW(Amortissement[[#Headers],[date
paiement]])=1,DébutPrêt,IF(I116&gt;0,EDATE(C116,1),"")),""),"")</f>
        <v>46761</v>
      </c>
      <c r="D117" s="17">
        <f ca="1">IF(ROW()-ROW(Amortissement[[#Headers],[solde
ouverture]])=1,MontantPrêt,IF(Amortissement[[#This Row],[date
paiement]]="",0,INDEX(Amortissement[], ROW()-4,8)))</f>
        <v>165409.07336797874</v>
      </c>
      <c r="E117" s="17">
        <f ca="1">IF(ValeursEntrées,IF(ROW()-ROW(Amortissement[[#Headers],[intérêts]])=1,-IPMT(TauxIntérêt/12,1,DuréePrêt-ROWS($C$4:C117)+1,Amortissement[[#This Row],[solde
ouverture]]),IFERROR(-IPMT(TauxIntérêt/12,1,Amortissement[[#This Row],[Nombre de
mensualités restantes]],D118),0)),0)</f>
        <v>687.60264414300434</v>
      </c>
      <c r="F117" s="17">
        <f ca="1">IFERROR(IF(AND(ValeursEntrées,Amortissement[[#This Row],[date
paiement]]&lt;&gt;""),-PPMT(TauxIntérêt/12,1,DuréePrêt-ROWS($C$4:C117)+1,Amortissement[[#This Row],[solde
ouverture]]),""),0)</f>
        <v>384.4387736577001</v>
      </c>
      <c r="G117" s="17">
        <f ca="1">IF(Amortissement[[#This Row],[date
paiement]]="",0,ImpôtsFonciers)</f>
        <v>375</v>
      </c>
      <c r="H117" s="17">
        <f ca="1">IF(Amortissement[[#This Row],[date
paiement]]="",0,Amortissement[[#This Row],[intérêts]]+Amortissement[[#This Row],[remboursement principal]]+Amortissement[[#This Row],[impôts
fonciers]])</f>
        <v>1447.0414178007045</v>
      </c>
      <c r="I117" s="17">
        <f ca="1">IF(Amortissement[[#This Row],[date
paiement]]="",0,Amortissement[[#This Row],[solde
ouverture]]-Amortissement[[#This Row],[remboursement principal]])</f>
        <v>165024.63459432105</v>
      </c>
      <c r="J117" s="18">
        <f ca="1">IF(Amortissement[[#This Row],[solde de
clôture]]&gt;0,DernièreLigne-ROW(),0)</f>
        <v>246</v>
      </c>
    </row>
    <row r="118" spans="2:10" ht="15" customHeight="1" x14ac:dyDescent="0.25">
      <c r="B118" s="10">
        <f>ROWS($B$4:B118)</f>
        <v>115</v>
      </c>
      <c r="C118" s="14">
        <f ca="1">IF(ValeursEntrées,IF(Amortissement[[#This Row],[Numéro]]&lt;=DuréePrêt,IF(ROW()-ROW(Amortissement[[#Headers],[date
paiement]])=1,DébutPrêt,IF(I117&gt;0,EDATE(C117,1),"")),""),"")</f>
        <v>46792</v>
      </c>
      <c r="D118" s="17">
        <f ca="1">IF(ROW()-ROW(Amortissement[[#Headers],[solde
ouverture]])=1,MontantPrêt,IF(Amortissement[[#This Row],[date
paiement]]="",0,INDEX(Amortissement[], ROW()-4,8)))</f>
        <v>165024.63459432105</v>
      </c>
      <c r="E118" s="17">
        <f ca="1">IF(ValeursEntrées,IF(ROW()-ROW(Amortissement[[#Headers],[intérêts]])=1,-IPMT(TauxIntérêt/12,1,DuréePrêt-ROWS($C$4:C118)+1,Amortissement[[#This Row],[solde
ouverture]]),IFERROR(-IPMT(TauxIntérêt/12,1,Amortissement[[#This Row],[Nombre de
mensualités restantes]],D119),0)),0)</f>
        <v>685.99414163516565</v>
      </c>
      <c r="F118" s="17">
        <f ca="1">IFERROR(IF(AND(ValeursEntrées,Amortissement[[#This Row],[date
paiement]]&lt;&gt;""),-PPMT(TauxIntérêt/12,1,DuréePrêt-ROWS($C$4:C118)+1,Amortissement[[#This Row],[solde
ouverture]]),""),0)</f>
        <v>386.0406018812738</v>
      </c>
      <c r="G118" s="17">
        <f ca="1">IF(Amortissement[[#This Row],[date
paiement]]="",0,ImpôtsFonciers)</f>
        <v>375</v>
      </c>
      <c r="H118" s="17">
        <f ca="1">IF(Amortissement[[#This Row],[date
paiement]]="",0,Amortissement[[#This Row],[intérêts]]+Amortissement[[#This Row],[remboursement principal]]+Amortissement[[#This Row],[impôts
fonciers]])</f>
        <v>1447.0347435164394</v>
      </c>
      <c r="I118" s="17">
        <f ca="1">IF(Amortissement[[#This Row],[date
paiement]]="",0,Amortissement[[#This Row],[solde
ouverture]]-Amortissement[[#This Row],[remboursement principal]])</f>
        <v>164638.59399243977</v>
      </c>
      <c r="J118" s="18">
        <f ca="1">IF(Amortissement[[#This Row],[solde de
clôture]]&gt;0,DernièreLigne-ROW(),0)</f>
        <v>245</v>
      </c>
    </row>
    <row r="119" spans="2:10" ht="15" customHeight="1" x14ac:dyDescent="0.25">
      <c r="B119" s="10">
        <f>ROWS($B$4:B119)</f>
        <v>116</v>
      </c>
      <c r="C119" s="14">
        <f ca="1">IF(ValeursEntrées,IF(Amortissement[[#This Row],[Numéro]]&lt;=DuréePrêt,IF(ROW()-ROW(Amortissement[[#Headers],[date
paiement]])=1,DébutPrêt,IF(I118&gt;0,EDATE(C118,1),"")),""),"")</f>
        <v>46821</v>
      </c>
      <c r="D119" s="17">
        <f ca="1">IF(ROW()-ROW(Amortissement[[#Headers],[solde
ouverture]])=1,MontantPrêt,IF(Amortissement[[#This Row],[date
paiement]]="",0,INDEX(Amortissement[], ROW()-4,8)))</f>
        <v>164638.59399243977</v>
      </c>
      <c r="E119" s="17">
        <f ca="1">IF(ValeursEntrées,IF(ROW()-ROW(Amortissement[[#Headers],[intérêts]])=1,-IPMT(TauxIntérêt/12,1,DuréePrêt-ROWS($C$4:C119)+1,Amortissement[[#This Row],[solde
ouverture]]),IFERROR(-IPMT(TauxIntérêt/12,1,Amortissement[[#This Row],[Nombre de
mensualités restantes]],D120),0)),0)</f>
        <v>684.37893703354439</v>
      </c>
      <c r="F119" s="17">
        <f ca="1">IFERROR(IF(AND(ValeursEntrées,Amortissement[[#This Row],[date
paiement]]&lt;&gt;""),-PPMT(TauxIntérêt/12,1,DuréePrêt-ROWS($C$4:C119)+1,Amortissement[[#This Row],[solde
ouverture]]),""),0)</f>
        <v>387.64910438911255</v>
      </c>
      <c r="G119" s="17">
        <f ca="1">IF(Amortissement[[#This Row],[date
paiement]]="",0,ImpôtsFonciers)</f>
        <v>375</v>
      </c>
      <c r="H119" s="17">
        <f ca="1">IF(Amortissement[[#This Row],[date
paiement]]="",0,Amortissement[[#This Row],[intérêts]]+Amortissement[[#This Row],[remboursement principal]]+Amortissement[[#This Row],[impôts
fonciers]])</f>
        <v>1447.028041422657</v>
      </c>
      <c r="I119" s="17">
        <f ca="1">IF(Amortissement[[#This Row],[date
paiement]]="",0,Amortissement[[#This Row],[solde
ouverture]]-Amortissement[[#This Row],[remboursement principal]])</f>
        <v>164250.94488805067</v>
      </c>
      <c r="J119" s="18">
        <f ca="1">IF(Amortissement[[#This Row],[solde de
clôture]]&gt;0,DernièreLigne-ROW(),0)</f>
        <v>244</v>
      </c>
    </row>
    <row r="120" spans="2:10" ht="15" customHeight="1" x14ac:dyDescent="0.25">
      <c r="B120" s="10">
        <f>ROWS($B$4:B120)</f>
        <v>117</v>
      </c>
      <c r="C120" s="14">
        <f ca="1">IF(ValeursEntrées,IF(Amortissement[[#This Row],[Numéro]]&lt;=DuréePrêt,IF(ROW()-ROW(Amortissement[[#Headers],[date
paiement]])=1,DébutPrêt,IF(I119&gt;0,EDATE(C119,1),"")),""),"")</f>
        <v>46852</v>
      </c>
      <c r="D120" s="17">
        <f ca="1">IF(ROW()-ROW(Amortissement[[#Headers],[solde
ouverture]])=1,MontantPrêt,IF(Amortissement[[#This Row],[date
paiement]]="",0,INDEX(Amortissement[], ROW()-4,8)))</f>
        <v>164250.94488805067</v>
      </c>
      <c r="E120" s="17">
        <f ca="1">IF(ValeursEntrées,IF(ROW()-ROW(Amortissement[[#Headers],[intérêts]])=1,-IPMT(TauxIntérêt/12,1,DuréePrêt-ROWS($C$4:C120)+1,Amortissement[[#This Row],[solde
ouverture]]),IFERROR(-IPMT(TauxIntérêt/12,1,Amortissement[[#This Row],[Nombre de
mensualités restantes]],D121),0)),0)</f>
        <v>682.75700241274967</v>
      </c>
      <c r="F120" s="17">
        <f ca="1">IFERROR(IF(AND(ValeursEntrées,Amortissement[[#This Row],[date
paiement]]&lt;&gt;""),-PPMT(TauxIntérêt/12,1,DuréePrêt-ROWS($C$4:C120)+1,Amortissement[[#This Row],[solde
ouverture]]),""),0)</f>
        <v>389.2643089907337</v>
      </c>
      <c r="G120" s="17">
        <f ca="1">IF(Amortissement[[#This Row],[date
paiement]]="",0,ImpôtsFonciers)</f>
        <v>375</v>
      </c>
      <c r="H120" s="17">
        <f ca="1">IF(Amortissement[[#This Row],[date
paiement]]="",0,Amortissement[[#This Row],[intérêts]]+Amortissement[[#This Row],[remboursement principal]]+Amortissement[[#This Row],[impôts
fonciers]])</f>
        <v>1447.0213114034834</v>
      </c>
      <c r="I120" s="17">
        <f ca="1">IF(Amortissement[[#This Row],[date
paiement]]="",0,Amortissement[[#This Row],[solde
ouverture]]-Amortissement[[#This Row],[remboursement principal]])</f>
        <v>163861.68057905993</v>
      </c>
      <c r="J120" s="18">
        <f ca="1">IF(Amortissement[[#This Row],[solde de
clôture]]&gt;0,DernièreLigne-ROW(),0)</f>
        <v>243</v>
      </c>
    </row>
    <row r="121" spans="2:10" ht="15" customHeight="1" x14ac:dyDescent="0.25">
      <c r="B121" s="10">
        <f>ROWS($B$4:B121)</f>
        <v>118</v>
      </c>
      <c r="C121" s="14">
        <f ca="1">IF(ValeursEntrées,IF(Amortissement[[#This Row],[Numéro]]&lt;=DuréePrêt,IF(ROW()-ROW(Amortissement[[#Headers],[date
paiement]])=1,DébutPrêt,IF(I120&gt;0,EDATE(C120,1),"")),""),"")</f>
        <v>46882</v>
      </c>
      <c r="D121" s="17">
        <f ca="1">IF(ROW()-ROW(Amortissement[[#Headers],[solde
ouverture]])=1,MontantPrêt,IF(Amortissement[[#This Row],[date
paiement]]="",0,INDEX(Amortissement[], ROW()-4,8)))</f>
        <v>163861.68057905993</v>
      </c>
      <c r="E121" s="17">
        <f ca="1">IF(ValeursEntrées,IF(ROW()-ROW(Amortissement[[#Headers],[intérêts]])=1,-IPMT(TauxIntérêt/12,1,DuréePrêt-ROWS($C$4:C121)+1,Amortissement[[#This Row],[solde
ouverture]]),IFERROR(-IPMT(TauxIntérêt/12,1,Amortissement[[#This Row],[Nombre de
mensualités restantes]],D122),0)),0)</f>
        <v>681.12830973103507</v>
      </c>
      <c r="F121" s="17">
        <f ca="1">IFERROR(IF(AND(ValeursEntrées,Amortissement[[#This Row],[date
paiement]]&lt;&gt;""),-PPMT(TauxIntérêt/12,1,DuréePrêt-ROWS($C$4:C121)+1,Amortissement[[#This Row],[solde
ouverture]]),""),0)</f>
        <v>390.88624361152858</v>
      </c>
      <c r="G121" s="17">
        <f ca="1">IF(Amortissement[[#This Row],[date
paiement]]="",0,ImpôtsFonciers)</f>
        <v>375</v>
      </c>
      <c r="H121" s="17">
        <f ca="1">IF(Amortissement[[#This Row],[date
paiement]]="",0,Amortissement[[#This Row],[intérêts]]+Amortissement[[#This Row],[remboursement principal]]+Amortissement[[#This Row],[impôts
fonciers]])</f>
        <v>1447.0145533425637</v>
      </c>
      <c r="I121" s="17">
        <f ca="1">IF(Amortissement[[#This Row],[date
paiement]]="",0,Amortissement[[#This Row],[solde
ouverture]]-Amortissement[[#This Row],[remboursement principal]])</f>
        <v>163470.79433544842</v>
      </c>
      <c r="J121" s="18">
        <f ca="1">IF(Amortissement[[#This Row],[solde de
clôture]]&gt;0,DernièreLigne-ROW(),0)</f>
        <v>242</v>
      </c>
    </row>
    <row r="122" spans="2:10" ht="15" customHeight="1" x14ac:dyDescent="0.25">
      <c r="B122" s="10">
        <f>ROWS($B$4:B122)</f>
        <v>119</v>
      </c>
      <c r="C122" s="14">
        <f ca="1">IF(ValeursEntrées,IF(Amortissement[[#This Row],[Numéro]]&lt;=DuréePrêt,IF(ROW()-ROW(Amortissement[[#Headers],[date
paiement]])=1,DébutPrêt,IF(I121&gt;0,EDATE(C121,1),"")),""),"")</f>
        <v>46913</v>
      </c>
      <c r="D122" s="17">
        <f ca="1">IF(ROW()-ROW(Amortissement[[#Headers],[solde
ouverture]])=1,MontantPrêt,IF(Amortissement[[#This Row],[date
paiement]]="",0,INDEX(Amortissement[], ROW()-4,8)))</f>
        <v>163470.79433544842</v>
      </c>
      <c r="E122" s="17">
        <f ca="1">IF(ValeursEntrées,IF(ROW()-ROW(Amortissement[[#Headers],[intérêts]])=1,-IPMT(TauxIntérêt/12,1,DuréePrêt-ROWS($C$4:C122)+1,Amortissement[[#This Row],[solde
ouverture]]),IFERROR(-IPMT(TauxIntérêt/12,1,Amortissement[[#This Row],[Nombre de
mensualités restantes]],D123),0)),0)</f>
        <v>679.49283082981322</v>
      </c>
      <c r="F122" s="17">
        <f ca="1">IFERROR(IF(AND(ValeursEntrées,Amortissement[[#This Row],[date
paiement]]&lt;&gt;""),-PPMT(TauxIntérêt/12,1,DuréePrêt-ROWS($C$4:C122)+1,Amortissement[[#This Row],[solde
ouverture]]),""),0)</f>
        <v>392.51493629324341</v>
      </c>
      <c r="G122" s="17">
        <f ca="1">IF(Amortissement[[#This Row],[date
paiement]]="",0,ImpôtsFonciers)</f>
        <v>375</v>
      </c>
      <c r="H122" s="17">
        <f ca="1">IF(Amortissement[[#This Row],[date
paiement]]="",0,Amortissement[[#This Row],[intérêts]]+Amortissement[[#This Row],[remboursement principal]]+Amortissement[[#This Row],[impôts
fonciers]])</f>
        <v>1447.0077671230565</v>
      </c>
      <c r="I122" s="17">
        <f ca="1">IF(Amortissement[[#This Row],[date
paiement]]="",0,Amortissement[[#This Row],[solde
ouverture]]-Amortissement[[#This Row],[remboursement principal]])</f>
        <v>163078.27939915517</v>
      </c>
      <c r="J122" s="18">
        <f ca="1">IF(Amortissement[[#This Row],[solde de
clôture]]&gt;0,DernièreLigne-ROW(),0)</f>
        <v>241</v>
      </c>
    </row>
    <row r="123" spans="2:10" ht="15" customHeight="1" x14ac:dyDescent="0.25">
      <c r="B123" s="10">
        <f>ROWS($B$4:B123)</f>
        <v>120</v>
      </c>
      <c r="C123" s="14">
        <f ca="1">IF(ValeursEntrées,IF(Amortissement[[#This Row],[Numéro]]&lt;=DuréePrêt,IF(ROW()-ROW(Amortissement[[#Headers],[date
paiement]])=1,DébutPrêt,IF(I122&gt;0,EDATE(C122,1),"")),""),"")</f>
        <v>46943</v>
      </c>
      <c r="D123" s="17">
        <f ca="1">IF(ROW()-ROW(Amortissement[[#Headers],[solde
ouverture]])=1,MontantPrêt,IF(Amortissement[[#This Row],[date
paiement]]="",0,INDEX(Amortissement[], ROW()-4,8)))</f>
        <v>163078.27939915517</v>
      </c>
      <c r="E123" s="17">
        <f ca="1">IF(ValeursEntrées,IF(ROW()-ROW(Amortissement[[#Headers],[intérêts]])=1,-IPMT(TauxIntérêt/12,1,DuréePrêt-ROWS($C$4:C123)+1,Amortissement[[#This Row],[solde
ouverture]]),IFERROR(-IPMT(TauxIntérêt/12,1,Amortissement[[#This Row],[Nombre de
mensualités restantes]],D124),0)),0)</f>
        <v>677.85053743316962</v>
      </c>
      <c r="F123" s="17">
        <f ca="1">IFERROR(IF(AND(ValeursEntrées,Amortissement[[#This Row],[date
paiement]]&lt;&gt;""),-PPMT(TauxIntérêt/12,1,DuréePrêt-ROWS($C$4:C123)+1,Amortissement[[#This Row],[solde
ouverture]]),""),0)</f>
        <v>394.15041519446515</v>
      </c>
      <c r="G123" s="17">
        <f ca="1">IF(Amortissement[[#This Row],[date
paiement]]="",0,ImpôtsFonciers)</f>
        <v>375</v>
      </c>
      <c r="H123" s="17">
        <f ca="1">IF(Amortissement[[#This Row],[date
paiement]]="",0,Amortissement[[#This Row],[intérêts]]+Amortissement[[#This Row],[remboursement principal]]+Amortissement[[#This Row],[impôts
fonciers]])</f>
        <v>1447.0009526276349</v>
      </c>
      <c r="I123" s="17">
        <f ca="1">IF(Amortissement[[#This Row],[date
paiement]]="",0,Amortissement[[#This Row],[solde
ouverture]]-Amortissement[[#This Row],[remboursement principal]])</f>
        <v>162684.12898396072</v>
      </c>
      <c r="J123" s="18">
        <f ca="1">IF(Amortissement[[#This Row],[solde de
clôture]]&gt;0,DernièreLigne-ROW(),0)</f>
        <v>240</v>
      </c>
    </row>
    <row r="124" spans="2:10" ht="15" customHeight="1" x14ac:dyDescent="0.25">
      <c r="B124" s="10">
        <f>ROWS($B$4:B124)</f>
        <v>121</v>
      </c>
      <c r="C124" s="14">
        <f ca="1">IF(ValeursEntrées,IF(Amortissement[[#This Row],[Numéro]]&lt;=DuréePrêt,IF(ROW()-ROW(Amortissement[[#Headers],[date
paiement]])=1,DébutPrêt,IF(I123&gt;0,EDATE(C123,1),"")),""),"")</f>
        <v>46974</v>
      </c>
      <c r="D124" s="17">
        <f ca="1">IF(ROW()-ROW(Amortissement[[#Headers],[solde
ouverture]])=1,MontantPrêt,IF(Amortissement[[#This Row],[date
paiement]]="",0,INDEX(Amortissement[], ROW()-4,8)))</f>
        <v>162684.12898396072</v>
      </c>
      <c r="E124" s="17">
        <f ca="1">IF(ValeursEntrées,IF(ROW()-ROW(Amortissement[[#Headers],[intérêts]])=1,-IPMT(TauxIntérêt/12,1,DuréePrêt-ROWS($C$4:C124)+1,Amortissement[[#This Row],[solde
ouverture]]),IFERROR(-IPMT(TauxIntérêt/12,1,Amortissement[[#This Row],[Nombre de
mensualités restantes]],D125),0)),0)</f>
        <v>676.2014011473733</v>
      </c>
      <c r="F124" s="17">
        <f ca="1">IFERROR(IF(AND(ValeursEntrées,Amortissement[[#This Row],[date
paiement]]&lt;&gt;""),-PPMT(TauxIntérêt/12,1,DuréePrêt-ROWS($C$4:C124)+1,Amortissement[[#This Row],[solde
ouverture]]),""),0)</f>
        <v>395.79270859110875</v>
      </c>
      <c r="G124" s="17">
        <f ca="1">IF(Amortissement[[#This Row],[date
paiement]]="",0,ImpôtsFonciers)</f>
        <v>375</v>
      </c>
      <c r="H124" s="17">
        <f ca="1">IF(Amortissement[[#This Row],[date
paiement]]="",0,Amortissement[[#This Row],[intérêts]]+Amortissement[[#This Row],[remboursement principal]]+Amortissement[[#This Row],[impôts
fonciers]])</f>
        <v>1446.9941097384822</v>
      </c>
      <c r="I124" s="17">
        <f ca="1">IF(Amortissement[[#This Row],[date
paiement]]="",0,Amortissement[[#This Row],[solde
ouverture]]-Amortissement[[#This Row],[remboursement principal]])</f>
        <v>162288.3362753696</v>
      </c>
      <c r="J124" s="18">
        <f ca="1">IF(Amortissement[[#This Row],[solde de
clôture]]&gt;0,DernièreLigne-ROW(),0)</f>
        <v>239</v>
      </c>
    </row>
    <row r="125" spans="2:10" ht="15" customHeight="1" x14ac:dyDescent="0.25">
      <c r="B125" s="10">
        <f>ROWS($B$4:B125)</f>
        <v>122</v>
      </c>
      <c r="C125" s="14">
        <f ca="1">IF(ValeursEntrées,IF(Amortissement[[#This Row],[Numéro]]&lt;=DuréePrêt,IF(ROW()-ROW(Amortissement[[#Headers],[date
paiement]])=1,DébutPrêt,IF(I124&gt;0,EDATE(C124,1),"")),""),"")</f>
        <v>47005</v>
      </c>
      <c r="D125" s="17">
        <f ca="1">IF(ROW()-ROW(Amortissement[[#Headers],[solde
ouverture]])=1,MontantPrêt,IF(Amortissement[[#This Row],[date
paiement]]="",0,INDEX(Amortissement[], ROW()-4,8)))</f>
        <v>162288.3362753696</v>
      </c>
      <c r="E125" s="17">
        <f ca="1">IF(ValeursEntrées,IF(ROW()-ROW(Amortissement[[#Headers],[intérêts]])=1,-IPMT(TauxIntérêt/12,1,DuréePrêt-ROWS($C$4:C125)+1,Amortissement[[#This Row],[solde
ouverture]]),IFERROR(-IPMT(TauxIntérêt/12,1,Amortissement[[#This Row],[Nombre de
mensualités restantes]],D126),0)),0)</f>
        <v>674.54539346038621</v>
      </c>
      <c r="F125" s="17">
        <f ca="1">IFERROR(IF(AND(ValeursEntrées,Amortissement[[#This Row],[date
paiement]]&lt;&gt;""),-PPMT(TauxIntérêt/12,1,DuréePrêt-ROWS($C$4:C125)+1,Amortissement[[#This Row],[solde
ouverture]]),""),0)</f>
        <v>397.44184487690495</v>
      </c>
      <c r="G125" s="17">
        <f ca="1">IF(Amortissement[[#This Row],[date
paiement]]="",0,ImpôtsFonciers)</f>
        <v>375</v>
      </c>
      <c r="H125" s="17">
        <f ca="1">IF(Amortissement[[#This Row],[date
paiement]]="",0,Amortissement[[#This Row],[intérêts]]+Amortissement[[#This Row],[remboursement principal]]+Amortissement[[#This Row],[impôts
fonciers]])</f>
        <v>1446.9872383372913</v>
      </c>
      <c r="I125" s="17">
        <f ca="1">IF(Amortissement[[#This Row],[date
paiement]]="",0,Amortissement[[#This Row],[solde
ouverture]]-Amortissement[[#This Row],[remboursement principal]])</f>
        <v>161890.89443049268</v>
      </c>
      <c r="J125" s="18">
        <f ca="1">IF(Amortissement[[#This Row],[solde de
clôture]]&gt;0,DernièreLigne-ROW(),0)</f>
        <v>238</v>
      </c>
    </row>
    <row r="126" spans="2:10" ht="15" customHeight="1" x14ac:dyDescent="0.25">
      <c r="B126" s="10">
        <f>ROWS($B$4:B126)</f>
        <v>123</v>
      </c>
      <c r="C126" s="14">
        <f ca="1">IF(ValeursEntrées,IF(Amortissement[[#This Row],[Numéro]]&lt;=DuréePrêt,IF(ROW()-ROW(Amortissement[[#Headers],[date
paiement]])=1,DébutPrêt,IF(I125&gt;0,EDATE(C125,1),"")),""),"")</f>
        <v>47035</v>
      </c>
      <c r="D126" s="17">
        <f ca="1">IF(ROW()-ROW(Amortissement[[#Headers],[solde
ouverture]])=1,MontantPrêt,IF(Amortissement[[#This Row],[date
paiement]]="",0,INDEX(Amortissement[], ROW()-4,8)))</f>
        <v>161890.89443049268</v>
      </c>
      <c r="E126" s="17">
        <f ca="1">IF(ValeursEntrées,IF(ROW()-ROW(Amortissement[[#Headers],[intérêts]])=1,-IPMT(TauxIntérêt/12,1,DuréePrêt-ROWS($C$4:C126)+1,Amortissement[[#This Row],[solde
ouverture]]),IFERROR(-IPMT(TauxIntérêt/12,1,Amortissement[[#This Row],[Nombre de
mensualités restantes]],D127),0)),0)</f>
        <v>672.88248574136992</v>
      </c>
      <c r="F126" s="17">
        <f ca="1">IFERROR(IF(AND(ValeursEntrées,Amortissement[[#This Row],[date
paiement]]&lt;&gt;""),-PPMT(TauxIntérêt/12,1,DuréePrêt-ROWS($C$4:C126)+1,Amortissement[[#This Row],[solde
ouverture]]),""),0)</f>
        <v>399.0978525638921</v>
      </c>
      <c r="G126" s="17">
        <f ca="1">IF(Amortissement[[#This Row],[date
paiement]]="",0,ImpôtsFonciers)</f>
        <v>375</v>
      </c>
      <c r="H126" s="17">
        <f ca="1">IF(Amortissement[[#This Row],[date
paiement]]="",0,Amortissement[[#This Row],[intérêts]]+Amortissement[[#This Row],[remboursement principal]]+Amortissement[[#This Row],[impôts
fonciers]])</f>
        <v>1446.980338305262</v>
      </c>
      <c r="I126" s="17">
        <f ca="1">IF(Amortissement[[#This Row],[date
paiement]]="",0,Amortissement[[#This Row],[solde
ouverture]]-Amortissement[[#This Row],[remboursement principal]])</f>
        <v>161491.79657792879</v>
      </c>
      <c r="J126" s="18">
        <f ca="1">IF(Amortissement[[#This Row],[solde de
clôture]]&gt;0,DernièreLigne-ROW(),0)</f>
        <v>237</v>
      </c>
    </row>
    <row r="127" spans="2:10" ht="15" customHeight="1" x14ac:dyDescent="0.25">
      <c r="B127" s="10">
        <f>ROWS($B$4:B127)</f>
        <v>124</v>
      </c>
      <c r="C127" s="14">
        <f ca="1">IF(ValeursEntrées,IF(Amortissement[[#This Row],[Numéro]]&lt;=DuréePrêt,IF(ROW()-ROW(Amortissement[[#Headers],[date
paiement]])=1,DébutPrêt,IF(I126&gt;0,EDATE(C126,1),"")),""),"")</f>
        <v>47066</v>
      </c>
      <c r="D127" s="17">
        <f ca="1">IF(ROW()-ROW(Amortissement[[#Headers],[solde
ouverture]])=1,MontantPrêt,IF(Amortissement[[#This Row],[date
paiement]]="",0,INDEX(Amortissement[], ROW()-4,8)))</f>
        <v>161491.79657792879</v>
      </c>
      <c r="E127" s="17">
        <f ca="1">IF(ValeursEntrées,IF(ROW()-ROW(Amortissement[[#Headers],[intérêts]])=1,-IPMT(TauxIntérêt/12,1,DuréePrêt-ROWS($C$4:C127)+1,Amortissement[[#This Row],[solde
ouverture]]),IFERROR(-IPMT(TauxIntérêt/12,1,Amortissement[[#This Row],[Nombre de
mensualités restantes]],D128),0)),0)</f>
        <v>671.21264924019124</v>
      </c>
      <c r="F127" s="17">
        <f ca="1">IFERROR(IF(AND(ValeursEntrées,Amortissement[[#This Row],[date
paiement]]&lt;&gt;""),-PPMT(TauxIntérêt/12,1,DuréePrêt-ROWS($C$4:C127)+1,Amortissement[[#This Row],[solde
ouverture]]),""),0)</f>
        <v>400.76076028290828</v>
      </c>
      <c r="G127" s="17">
        <f ca="1">IF(Amortissement[[#This Row],[date
paiement]]="",0,ImpôtsFonciers)</f>
        <v>375</v>
      </c>
      <c r="H127" s="17">
        <f ca="1">IF(Amortissement[[#This Row],[date
paiement]]="",0,Amortissement[[#This Row],[intérêts]]+Amortissement[[#This Row],[remboursement principal]]+Amortissement[[#This Row],[impôts
fonciers]])</f>
        <v>1446.9734095230995</v>
      </c>
      <c r="I127" s="17">
        <f ca="1">IF(Amortissement[[#This Row],[date
paiement]]="",0,Amortissement[[#This Row],[solde
ouverture]]-Amortissement[[#This Row],[remboursement principal]])</f>
        <v>161091.0358176459</v>
      </c>
      <c r="J127" s="18">
        <f ca="1">IF(Amortissement[[#This Row],[solde de
clôture]]&gt;0,DernièreLigne-ROW(),0)</f>
        <v>236</v>
      </c>
    </row>
    <row r="128" spans="2:10" ht="15" customHeight="1" x14ac:dyDescent="0.25">
      <c r="B128" s="10">
        <f>ROWS($B$4:B128)</f>
        <v>125</v>
      </c>
      <c r="C128" s="14">
        <f ca="1">IF(ValeursEntrées,IF(Amortissement[[#This Row],[Numéro]]&lt;=DuréePrêt,IF(ROW()-ROW(Amortissement[[#Headers],[date
paiement]])=1,DébutPrêt,IF(I127&gt;0,EDATE(C127,1),"")),""),"")</f>
        <v>47096</v>
      </c>
      <c r="D128" s="17">
        <f ca="1">IF(ROW()-ROW(Amortissement[[#Headers],[solde
ouverture]])=1,MontantPrêt,IF(Amortissement[[#This Row],[date
paiement]]="",0,INDEX(Amortissement[], ROW()-4,8)))</f>
        <v>161091.0358176459</v>
      </c>
      <c r="E128" s="17">
        <f ca="1">IF(ValeursEntrées,IF(ROW()-ROW(Amortissement[[#Headers],[intérêts]])=1,-IPMT(TauxIntérêt/12,1,DuréePrêt-ROWS($C$4:C128)+1,Amortissement[[#This Row],[solde
ouverture]]),IFERROR(-IPMT(TauxIntérêt/12,1,Amortissement[[#This Row],[Nombre de
mensualités restantes]],D129),0)),0)</f>
        <v>669.53585508692424</v>
      </c>
      <c r="F128" s="17">
        <f ca="1">IFERROR(IF(AND(ValeursEntrées,Amortissement[[#This Row],[date
paiement]]&lt;&gt;""),-PPMT(TauxIntérêt/12,1,DuréePrêt-ROWS($C$4:C128)+1,Amortissement[[#This Row],[solde
ouverture]]),""),0)</f>
        <v>402.43059678408719</v>
      </c>
      <c r="G128" s="17">
        <f ca="1">IF(Amortissement[[#This Row],[date
paiement]]="",0,ImpôtsFonciers)</f>
        <v>375</v>
      </c>
      <c r="H128" s="17">
        <f ca="1">IF(Amortissement[[#This Row],[date
paiement]]="",0,Amortissement[[#This Row],[intérêts]]+Amortissement[[#This Row],[remboursement principal]]+Amortissement[[#This Row],[impôts
fonciers]])</f>
        <v>1446.9664518710115</v>
      </c>
      <c r="I128" s="17">
        <f ca="1">IF(Amortissement[[#This Row],[date
paiement]]="",0,Amortissement[[#This Row],[solde
ouverture]]-Amortissement[[#This Row],[remboursement principal]])</f>
        <v>160688.60522086182</v>
      </c>
      <c r="J128" s="18">
        <f ca="1">IF(Amortissement[[#This Row],[solde de
clôture]]&gt;0,DernièreLigne-ROW(),0)</f>
        <v>235</v>
      </c>
    </row>
    <row r="129" spans="2:10" ht="15" customHeight="1" x14ac:dyDescent="0.25">
      <c r="B129" s="10">
        <f>ROWS($B$4:B129)</f>
        <v>126</v>
      </c>
      <c r="C129" s="14">
        <f ca="1">IF(ValeursEntrées,IF(Amortissement[[#This Row],[Numéro]]&lt;=DuréePrêt,IF(ROW()-ROW(Amortissement[[#Headers],[date
paiement]])=1,DébutPrêt,IF(I128&gt;0,EDATE(C128,1),"")),""),"")</f>
        <v>47127</v>
      </c>
      <c r="D129" s="17">
        <f ca="1">IF(ROW()-ROW(Amortissement[[#Headers],[solde
ouverture]])=1,MontantPrêt,IF(Amortissement[[#This Row],[date
paiement]]="",0,INDEX(Amortissement[], ROW()-4,8)))</f>
        <v>160688.60522086182</v>
      </c>
      <c r="E129" s="17">
        <f ca="1">IF(ValeursEntrées,IF(ROW()-ROW(Amortissement[[#Headers],[intérêts]])=1,-IPMT(TauxIntérêt/12,1,DuréePrêt-ROWS($C$4:C129)+1,Amortissement[[#This Row],[solde
ouverture]]),IFERROR(-IPMT(TauxIntérêt/12,1,Amortissement[[#This Row],[Nombre de
mensualités restantes]],D130),0)),0)</f>
        <v>667.85207429135187</v>
      </c>
      <c r="F129" s="17">
        <f ca="1">IFERROR(IF(AND(ValeursEntrées,Amortissement[[#This Row],[date
paiement]]&lt;&gt;""),-PPMT(TauxIntérêt/12,1,DuréePrêt-ROWS($C$4:C129)+1,Amortissement[[#This Row],[solde
ouverture]]),""),0)</f>
        <v>404.10739093735413</v>
      </c>
      <c r="G129" s="17">
        <f ca="1">IF(Amortissement[[#This Row],[date
paiement]]="",0,ImpôtsFonciers)</f>
        <v>375</v>
      </c>
      <c r="H129" s="17">
        <f ca="1">IF(Amortissement[[#This Row],[date
paiement]]="",0,Amortissement[[#This Row],[intérêts]]+Amortissement[[#This Row],[remboursement principal]]+Amortissement[[#This Row],[impôts
fonciers]])</f>
        <v>1446.959465228706</v>
      </c>
      <c r="I129" s="17">
        <f ca="1">IF(Amortissement[[#This Row],[date
paiement]]="",0,Amortissement[[#This Row],[solde
ouverture]]-Amortissement[[#This Row],[remboursement principal]])</f>
        <v>160284.49782992445</v>
      </c>
      <c r="J129" s="18">
        <f ca="1">IF(Amortissement[[#This Row],[solde de
clôture]]&gt;0,DernièreLigne-ROW(),0)</f>
        <v>234</v>
      </c>
    </row>
    <row r="130" spans="2:10" ht="15" customHeight="1" x14ac:dyDescent="0.25">
      <c r="B130" s="10">
        <f>ROWS($B$4:B130)</f>
        <v>127</v>
      </c>
      <c r="C130" s="14">
        <f ca="1">IF(ValeursEntrées,IF(Amortissement[[#This Row],[Numéro]]&lt;=DuréePrêt,IF(ROW()-ROW(Amortissement[[#Headers],[date
paiement]])=1,DébutPrêt,IF(I129&gt;0,EDATE(C129,1),"")),""),"")</f>
        <v>47158</v>
      </c>
      <c r="D130" s="17">
        <f ca="1">IF(ROW()-ROW(Amortissement[[#Headers],[solde
ouverture]])=1,MontantPrêt,IF(Amortissement[[#This Row],[date
paiement]]="",0,INDEX(Amortissement[], ROW()-4,8)))</f>
        <v>160284.49782992445</v>
      </c>
      <c r="E130" s="17">
        <f ca="1">IF(ValeursEntrées,IF(ROW()-ROW(Amortissement[[#Headers],[intérêts]])=1,-IPMT(TauxIntérêt/12,1,DuréePrêt-ROWS($C$4:C130)+1,Amortissement[[#This Row],[solde
ouverture]]),IFERROR(-IPMT(TauxIntérêt/12,1,Amortissement[[#This Row],[Nombre de
mensualités restantes]],D131),0)),0)</f>
        <v>666.16127774246468</v>
      </c>
      <c r="F130" s="17">
        <f ca="1">IFERROR(IF(AND(ValeursEntrées,Amortissement[[#This Row],[date
paiement]]&lt;&gt;""),-PPMT(TauxIntérêt/12,1,DuréePrêt-ROWS($C$4:C130)+1,Amortissement[[#This Row],[solde
ouverture]]),""),0)</f>
        <v>405.79117173292644</v>
      </c>
      <c r="G130" s="17">
        <f ca="1">IF(Amortissement[[#This Row],[date
paiement]]="",0,ImpôtsFonciers)</f>
        <v>375</v>
      </c>
      <c r="H130" s="17">
        <f ca="1">IF(Amortissement[[#This Row],[date
paiement]]="",0,Amortissement[[#This Row],[intérêts]]+Amortissement[[#This Row],[remboursement principal]]+Amortissement[[#This Row],[impôts
fonciers]])</f>
        <v>1446.9524494753912</v>
      </c>
      <c r="I130" s="17">
        <f ca="1">IF(Amortissement[[#This Row],[date
paiement]]="",0,Amortissement[[#This Row],[solde
ouverture]]-Amortissement[[#This Row],[remboursement principal]])</f>
        <v>159878.70665819151</v>
      </c>
      <c r="J130" s="18">
        <f ca="1">IF(Amortissement[[#This Row],[solde de
clôture]]&gt;0,DernièreLigne-ROW(),0)</f>
        <v>233</v>
      </c>
    </row>
    <row r="131" spans="2:10" ht="15" customHeight="1" x14ac:dyDescent="0.25">
      <c r="B131" s="10">
        <f>ROWS($B$4:B131)</f>
        <v>128</v>
      </c>
      <c r="C131" s="14">
        <f ca="1">IF(ValeursEntrées,IF(Amortissement[[#This Row],[Numéro]]&lt;=DuréePrêt,IF(ROW()-ROW(Amortissement[[#Headers],[date
paiement]])=1,DébutPrêt,IF(I130&gt;0,EDATE(C130,1),"")),""),"")</f>
        <v>47186</v>
      </c>
      <c r="D131" s="17">
        <f ca="1">IF(ROW()-ROW(Amortissement[[#Headers],[solde
ouverture]])=1,MontantPrêt,IF(Amortissement[[#This Row],[date
paiement]]="",0,INDEX(Amortissement[], ROW()-4,8)))</f>
        <v>159878.70665819151</v>
      </c>
      <c r="E131" s="17">
        <f ca="1">IF(ValeursEntrées,IF(ROW()-ROW(Amortissement[[#Headers],[intérêts]])=1,-IPMT(TauxIntérêt/12,1,DuréePrêt-ROWS($C$4:C131)+1,Amortissement[[#This Row],[solde
ouverture]]),IFERROR(-IPMT(TauxIntérêt/12,1,Amortissement[[#This Row],[Nombre de
mensualités restantes]],D132),0)),0)</f>
        <v>664.4634362079571</v>
      </c>
      <c r="F131" s="17">
        <f ca="1">IFERROR(IF(AND(ValeursEntrées,Amortissement[[#This Row],[date
paiement]]&lt;&gt;""),-PPMT(TauxIntérêt/12,1,DuréePrêt-ROWS($C$4:C131)+1,Amortissement[[#This Row],[solde
ouverture]]),""),0)</f>
        <v>407.48196828181358</v>
      </c>
      <c r="G131" s="17">
        <f ca="1">IF(Amortissement[[#This Row],[date
paiement]]="",0,ImpôtsFonciers)</f>
        <v>375</v>
      </c>
      <c r="H131" s="17">
        <f ca="1">IF(Amortissement[[#This Row],[date
paiement]]="",0,Amortissement[[#This Row],[intérêts]]+Amortissement[[#This Row],[remboursement principal]]+Amortissement[[#This Row],[impôts
fonciers]])</f>
        <v>1446.9454044897707</v>
      </c>
      <c r="I131" s="17">
        <f ca="1">IF(Amortissement[[#This Row],[date
paiement]]="",0,Amortissement[[#This Row],[solde
ouverture]]-Amortissement[[#This Row],[remboursement principal]])</f>
        <v>159471.22468990969</v>
      </c>
      <c r="J131" s="18">
        <f ca="1">IF(Amortissement[[#This Row],[solde de
clôture]]&gt;0,DernièreLigne-ROW(),0)</f>
        <v>232</v>
      </c>
    </row>
    <row r="132" spans="2:10" ht="15" customHeight="1" x14ac:dyDescent="0.25">
      <c r="B132" s="10">
        <f>ROWS($B$4:B132)</f>
        <v>129</v>
      </c>
      <c r="C132" s="14">
        <f ca="1">IF(ValeursEntrées,IF(Amortissement[[#This Row],[Numéro]]&lt;=DuréePrêt,IF(ROW()-ROW(Amortissement[[#Headers],[date
paiement]])=1,DébutPrêt,IF(I131&gt;0,EDATE(C131,1),"")),""),"")</f>
        <v>47217</v>
      </c>
      <c r="D132" s="17">
        <f ca="1">IF(ROW()-ROW(Amortissement[[#Headers],[solde
ouverture]])=1,MontantPrêt,IF(Amortissement[[#This Row],[date
paiement]]="",0,INDEX(Amortissement[], ROW()-4,8)))</f>
        <v>159471.22468990969</v>
      </c>
      <c r="E132" s="17">
        <f ca="1">IF(ValeursEntrées,IF(ROW()-ROW(Amortissement[[#Headers],[intérêts]])=1,-IPMT(TauxIntérêt/12,1,DuréePrêt-ROWS($C$4:C132)+1,Amortissement[[#This Row],[solde
ouverture]]),IFERROR(-IPMT(TauxIntérêt/12,1,Amortissement[[#This Row],[Nombre de
mensualités restantes]],D133),0)),0)</f>
        <v>662.75852033372234</v>
      </c>
      <c r="F132" s="17">
        <f ca="1">IFERROR(IF(AND(ValeursEntrées,Amortissement[[#This Row],[date
paiement]]&lt;&gt;""),-PPMT(TauxIntérêt/12,1,DuréePrêt-ROWS($C$4:C132)+1,Amortissement[[#This Row],[solde
ouverture]]),""),0)</f>
        <v>409.1798098163211</v>
      </c>
      <c r="G132" s="17">
        <f ca="1">IF(Amortissement[[#This Row],[date
paiement]]="",0,ImpôtsFonciers)</f>
        <v>375</v>
      </c>
      <c r="H132" s="17">
        <f ca="1">IF(Amortissement[[#This Row],[date
paiement]]="",0,Amortissement[[#This Row],[intérêts]]+Amortissement[[#This Row],[remboursement principal]]+Amortissement[[#This Row],[impôts
fonciers]])</f>
        <v>1446.9383301500434</v>
      </c>
      <c r="I132" s="17">
        <f ca="1">IF(Amortissement[[#This Row],[date
paiement]]="",0,Amortissement[[#This Row],[solde
ouverture]]-Amortissement[[#This Row],[remboursement principal]])</f>
        <v>159062.04488009337</v>
      </c>
      <c r="J132" s="18">
        <f ca="1">IF(Amortissement[[#This Row],[solde de
clôture]]&gt;0,DernièreLigne-ROW(),0)</f>
        <v>231</v>
      </c>
    </row>
    <row r="133" spans="2:10" ht="15" customHeight="1" x14ac:dyDescent="0.25">
      <c r="B133" s="10">
        <f>ROWS($B$4:B133)</f>
        <v>130</v>
      </c>
      <c r="C133" s="14">
        <f ca="1">IF(ValeursEntrées,IF(Amortissement[[#This Row],[Numéro]]&lt;=DuréePrêt,IF(ROW()-ROW(Amortissement[[#Headers],[date
paiement]])=1,DébutPrêt,IF(I132&gt;0,EDATE(C132,1),"")),""),"")</f>
        <v>47247</v>
      </c>
      <c r="D133" s="17">
        <f ca="1">IF(ROW()-ROW(Amortissement[[#Headers],[solde
ouverture]])=1,MontantPrêt,IF(Amortissement[[#This Row],[date
paiement]]="",0,INDEX(Amortissement[], ROW()-4,8)))</f>
        <v>159062.04488009337</v>
      </c>
      <c r="E133" s="17">
        <f ca="1">IF(ValeursEntrées,IF(ROW()-ROW(Amortissement[[#Headers],[intérêts]])=1,-IPMT(TauxIntérêt/12,1,DuréePrêt-ROWS($C$4:C133)+1,Amortissement[[#This Row],[solde
ouverture]]),IFERROR(-IPMT(TauxIntérêt/12,1,Amortissement[[#This Row],[Nombre de
mensualités restantes]],D134),0)),0)</f>
        <v>661.04650064334498</v>
      </c>
      <c r="F133" s="17">
        <f ca="1">IFERROR(IF(AND(ValeursEntrées,Amortissement[[#This Row],[date
paiement]]&lt;&gt;""),-PPMT(TauxIntérêt/12,1,DuréePrêt-ROWS($C$4:C133)+1,Amortissement[[#This Row],[solde
ouverture]]),""),0)</f>
        <v>410.88472569055574</v>
      </c>
      <c r="G133" s="17">
        <f ca="1">IF(Amortissement[[#This Row],[date
paiement]]="",0,ImpôtsFonciers)</f>
        <v>375</v>
      </c>
      <c r="H133" s="17">
        <f ca="1">IF(Amortissement[[#This Row],[date
paiement]]="",0,Amortissement[[#This Row],[intérêts]]+Amortissement[[#This Row],[remboursement principal]]+Amortissement[[#This Row],[impôts
fonciers]])</f>
        <v>1446.9312263339007</v>
      </c>
      <c r="I133" s="17">
        <f ca="1">IF(Amortissement[[#This Row],[date
paiement]]="",0,Amortissement[[#This Row],[solde
ouverture]]-Amortissement[[#This Row],[remboursement principal]])</f>
        <v>158651.16015440281</v>
      </c>
      <c r="J133" s="18">
        <f ca="1">IF(Amortissement[[#This Row],[solde de
clôture]]&gt;0,DernièreLigne-ROW(),0)</f>
        <v>230</v>
      </c>
    </row>
    <row r="134" spans="2:10" ht="15" customHeight="1" x14ac:dyDescent="0.25">
      <c r="B134" s="10">
        <f>ROWS($B$4:B134)</f>
        <v>131</v>
      </c>
      <c r="C134" s="14">
        <f ca="1">IF(ValeursEntrées,IF(Amortissement[[#This Row],[Numéro]]&lt;=DuréePrêt,IF(ROW()-ROW(Amortissement[[#Headers],[date
paiement]])=1,DébutPrêt,IF(I133&gt;0,EDATE(C133,1),"")),""),"")</f>
        <v>47278</v>
      </c>
      <c r="D134" s="17">
        <f ca="1">IF(ROW()-ROW(Amortissement[[#Headers],[solde
ouverture]])=1,MontantPrêt,IF(Amortissement[[#This Row],[date
paiement]]="",0,INDEX(Amortissement[], ROW()-4,8)))</f>
        <v>158651.16015440281</v>
      </c>
      <c r="E134" s="17">
        <f ca="1">IF(ValeursEntrées,IF(ROW()-ROW(Amortissement[[#Headers],[intérêts]])=1,-IPMT(TauxIntérêt/12,1,DuréePrêt-ROWS($C$4:C134)+1,Amortissement[[#This Row],[solde
ouverture]]),IFERROR(-IPMT(TauxIntérêt/12,1,Amortissement[[#This Row],[Nombre de
mensualités restantes]],D135),0)),0)</f>
        <v>659.32734753759121</v>
      </c>
      <c r="F134" s="17">
        <f ca="1">IFERROR(IF(AND(ValeursEntrées,Amortissement[[#This Row],[date
paiement]]&lt;&gt;""),-PPMT(TauxIntérêt/12,1,DuréePrêt-ROWS($C$4:C134)+1,Amortissement[[#This Row],[solde
ouverture]]),""),0)</f>
        <v>412.59674538093304</v>
      </c>
      <c r="G134" s="17">
        <f ca="1">IF(Amortissement[[#This Row],[date
paiement]]="",0,ImpôtsFonciers)</f>
        <v>375</v>
      </c>
      <c r="H134" s="17">
        <f ca="1">IF(Amortissement[[#This Row],[date
paiement]]="",0,Amortissement[[#This Row],[intérêts]]+Amortissement[[#This Row],[remboursement principal]]+Amortissement[[#This Row],[impôts
fonciers]])</f>
        <v>1446.9240929185244</v>
      </c>
      <c r="I134" s="17">
        <f ca="1">IF(Amortissement[[#This Row],[date
paiement]]="",0,Amortissement[[#This Row],[solde
ouverture]]-Amortissement[[#This Row],[remboursement principal]])</f>
        <v>158238.56340902188</v>
      </c>
      <c r="J134" s="18">
        <f ca="1">IF(Amortissement[[#This Row],[solde de
clôture]]&gt;0,DernièreLigne-ROW(),0)</f>
        <v>229</v>
      </c>
    </row>
    <row r="135" spans="2:10" ht="15" customHeight="1" x14ac:dyDescent="0.25">
      <c r="B135" s="10">
        <f>ROWS($B$4:B135)</f>
        <v>132</v>
      </c>
      <c r="C135" s="14">
        <f ca="1">IF(ValeursEntrées,IF(Amortissement[[#This Row],[Numéro]]&lt;=DuréePrêt,IF(ROW()-ROW(Amortissement[[#Headers],[date
paiement]])=1,DébutPrêt,IF(I134&gt;0,EDATE(C134,1),"")),""),"")</f>
        <v>47308</v>
      </c>
      <c r="D135" s="17">
        <f ca="1">IF(ROW()-ROW(Amortissement[[#Headers],[solde
ouverture]])=1,MontantPrêt,IF(Amortissement[[#This Row],[date
paiement]]="",0,INDEX(Amortissement[], ROW()-4,8)))</f>
        <v>158238.56340902188</v>
      </c>
      <c r="E135" s="17">
        <f ca="1">IF(ValeursEntrées,IF(ROW()-ROW(Amortissement[[#Headers],[intérêts]])=1,-IPMT(TauxIntérêt/12,1,DuréePrêt-ROWS($C$4:C135)+1,Amortissement[[#This Row],[solde
ouverture]]),IFERROR(-IPMT(TauxIntérêt/12,1,Amortissement[[#This Row],[Nombre de
mensualités restantes]],D136),0)),0)</f>
        <v>657.60103129389665</v>
      </c>
      <c r="F135" s="17">
        <f ca="1">IFERROR(IF(AND(ValeursEntrées,Amortissement[[#This Row],[date
paiement]]&lt;&gt;""),-PPMT(TauxIntérêt/12,1,DuréePrêt-ROWS($C$4:C135)+1,Amortissement[[#This Row],[solde
ouverture]]),""),0)</f>
        <v>414.31589848668705</v>
      </c>
      <c r="G135" s="17">
        <f ca="1">IF(Amortissement[[#This Row],[date
paiement]]="",0,ImpôtsFonciers)</f>
        <v>375</v>
      </c>
      <c r="H135" s="17">
        <f ca="1">IF(Amortissement[[#This Row],[date
paiement]]="",0,Amortissement[[#This Row],[intérêts]]+Amortissement[[#This Row],[remboursement principal]]+Amortissement[[#This Row],[impôts
fonciers]])</f>
        <v>1446.9169297805838</v>
      </c>
      <c r="I135" s="17">
        <f ca="1">IF(Amortissement[[#This Row],[date
paiement]]="",0,Amortissement[[#This Row],[solde
ouverture]]-Amortissement[[#This Row],[remboursement principal]])</f>
        <v>157824.24751053521</v>
      </c>
      <c r="J135" s="18">
        <f ca="1">IF(Amortissement[[#This Row],[solde de
clôture]]&gt;0,DernièreLigne-ROW(),0)</f>
        <v>228</v>
      </c>
    </row>
    <row r="136" spans="2:10" ht="15" customHeight="1" x14ac:dyDescent="0.25">
      <c r="B136" s="10">
        <f>ROWS($B$4:B136)</f>
        <v>133</v>
      </c>
      <c r="C136" s="14">
        <f ca="1">IF(ValeursEntrées,IF(Amortissement[[#This Row],[Numéro]]&lt;=DuréePrêt,IF(ROW()-ROW(Amortissement[[#Headers],[date
paiement]])=1,DébutPrêt,IF(I135&gt;0,EDATE(C135,1),"")),""),"")</f>
        <v>47339</v>
      </c>
      <c r="D136" s="17">
        <f ca="1">IF(ROW()-ROW(Amortissement[[#Headers],[solde
ouverture]])=1,MontantPrêt,IF(Amortissement[[#This Row],[date
paiement]]="",0,INDEX(Amortissement[], ROW()-4,8)))</f>
        <v>157824.24751053521</v>
      </c>
      <c r="E136" s="17">
        <f ca="1">IF(ValeursEntrées,IF(ROW()-ROW(Amortissement[[#Headers],[intérêts]])=1,-IPMT(TauxIntérêt/12,1,DuréePrêt-ROWS($C$4:C136)+1,Amortissement[[#This Row],[solde
ouverture]]),IFERROR(-IPMT(TauxIntérêt/12,1,Amortissement[[#This Row],[Nombre de
mensualités restantes]],D137),0)),0)</f>
        <v>655.86752206585345</v>
      </c>
      <c r="F136" s="17">
        <f ca="1">IFERROR(IF(AND(ValeursEntrées,Amortissement[[#This Row],[date
paiement]]&lt;&gt;""),-PPMT(TauxIntérêt/12,1,DuréePrêt-ROWS($C$4:C136)+1,Amortissement[[#This Row],[solde
ouverture]]),""),0)</f>
        <v>416.0422147303816</v>
      </c>
      <c r="G136" s="17">
        <f ca="1">IF(Amortissement[[#This Row],[date
paiement]]="",0,ImpôtsFonciers)</f>
        <v>375</v>
      </c>
      <c r="H136" s="17">
        <f ca="1">IF(Amortissement[[#This Row],[date
paiement]]="",0,Amortissement[[#This Row],[intérêts]]+Amortissement[[#This Row],[remboursement principal]]+Amortissement[[#This Row],[impôts
fonciers]])</f>
        <v>1446.9097367962349</v>
      </c>
      <c r="I136" s="17">
        <f ca="1">IF(Amortissement[[#This Row],[date
paiement]]="",0,Amortissement[[#This Row],[solde
ouverture]]-Amortissement[[#This Row],[remboursement principal]])</f>
        <v>157408.20529580483</v>
      </c>
      <c r="J136" s="18">
        <f ca="1">IF(Amortissement[[#This Row],[solde de
clôture]]&gt;0,DernièreLigne-ROW(),0)</f>
        <v>227</v>
      </c>
    </row>
    <row r="137" spans="2:10" ht="15" customHeight="1" x14ac:dyDescent="0.25">
      <c r="B137" s="10">
        <f>ROWS($B$4:B137)</f>
        <v>134</v>
      </c>
      <c r="C137" s="14">
        <f ca="1">IF(ValeursEntrées,IF(Amortissement[[#This Row],[Numéro]]&lt;=DuréePrêt,IF(ROW()-ROW(Amortissement[[#Headers],[date
paiement]])=1,DébutPrêt,IF(I136&gt;0,EDATE(C136,1),"")),""),"")</f>
        <v>47370</v>
      </c>
      <c r="D137" s="17">
        <f ca="1">IF(ROW()-ROW(Amortissement[[#Headers],[solde
ouverture]])=1,MontantPrêt,IF(Amortissement[[#This Row],[date
paiement]]="",0,INDEX(Amortissement[], ROW()-4,8)))</f>
        <v>157408.20529580483</v>
      </c>
      <c r="E137" s="17">
        <f ca="1">IF(ValeursEntrées,IF(ROW()-ROW(Amortissement[[#Headers],[intérêts]])=1,-IPMT(TauxIntérêt/12,1,DuréePrêt-ROWS($C$4:C137)+1,Amortissement[[#This Row],[solde
ouverture]]),IFERROR(-IPMT(TauxIntérêt/12,1,Amortissement[[#This Row],[Nombre de
mensualités restantes]],D138),0)),0)</f>
        <v>654.1267898826934</v>
      </c>
      <c r="F137" s="17">
        <f ca="1">IFERROR(IF(AND(ValeursEntrées,Amortissement[[#This Row],[date
paiement]]&lt;&gt;""),-PPMT(TauxIntérêt/12,1,DuréePrêt-ROWS($C$4:C137)+1,Amortissement[[#This Row],[solde
ouverture]]),""),0)</f>
        <v>417.77572395842481</v>
      </c>
      <c r="G137" s="17">
        <f ca="1">IF(Amortissement[[#This Row],[date
paiement]]="",0,ImpôtsFonciers)</f>
        <v>375</v>
      </c>
      <c r="H137" s="17">
        <f ca="1">IF(Amortissement[[#This Row],[date
paiement]]="",0,Amortissement[[#This Row],[intérêts]]+Amortissement[[#This Row],[remboursement principal]]+Amortissement[[#This Row],[impôts
fonciers]])</f>
        <v>1446.9025138411182</v>
      </c>
      <c r="I137" s="17">
        <f ca="1">IF(Amortissement[[#This Row],[date
paiement]]="",0,Amortissement[[#This Row],[solde
ouverture]]-Amortissement[[#This Row],[remboursement principal]])</f>
        <v>156990.42957184641</v>
      </c>
      <c r="J137" s="18">
        <f ca="1">IF(Amortissement[[#This Row],[solde de
clôture]]&gt;0,DernièreLigne-ROW(),0)</f>
        <v>226</v>
      </c>
    </row>
    <row r="138" spans="2:10" ht="15" customHeight="1" x14ac:dyDescent="0.25">
      <c r="B138" s="10">
        <f>ROWS($B$4:B138)</f>
        <v>135</v>
      </c>
      <c r="C138" s="14">
        <f ca="1">IF(ValeursEntrées,IF(Amortissement[[#This Row],[Numéro]]&lt;=DuréePrêt,IF(ROW()-ROW(Amortissement[[#Headers],[date
paiement]])=1,DébutPrêt,IF(I137&gt;0,EDATE(C137,1),"")),""),"")</f>
        <v>47400</v>
      </c>
      <c r="D138" s="17">
        <f ca="1">IF(ROW()-ROW(Amortissement[[#Headers],[solde
ouverture]])=1,MontantPrêt,IF(Amortissement[[#This Row],[date
paiement]]="",0,INDEX(Amortissement[], ROW()-4,8)))</f>
        <v>156990.42957184641</v>
      </c>
      <c r="E138" s="17">
        <f ca="1">IF(ValeursEntrées,IF(ROW()-ROW(Amortissement[[#Headers],[intérêts]])=1,-IPMT(TauxIntérêt/12,1,DuréePrêt-ROWS($C$4:C138)+1,Amortissement[[#This Row],[solde
ouverture]]),IFERROR(-IPMT(TauxIntérêt/12,1,Amortissement[[#This Row],[Nombre de
mensualités restantes]],D139),0)),0)</f>
        <v>652.37880464877014</v>
      </c>
      <c r="F138" s="17">
        <f ca="1">IFERROR(IF(AND(ValeursEntrées,Amortissement[[#This Row],[date
paiement]]&lt;&gt;""),-PPMT(TauxIntérêt/12,1,DuréePrêt-ROWS($C$4:C138)+1,Amortissement[[#This Row],[solde
ouverture]]),""),0)</f>
        <v>419.51645614158497</v>
      </c>
      <c r="G138" s="17">
        <f ca="1">IF(Amortissement[[#This Row],[date
paiement]]="",0,ImpôtsFonciers)</f>
        <v>375</v>
      </c>
      <c r="H138" s="17">
        <f ca="1">IF(Amortissement[[#This Row],[date
paiement]]="",0,Amortissement[[#This Row],[intérêts]]+Amortissement[[#This Row],[remboursement principal]]+Amortissement[[#This Row],[impôts
fonciers]])</f>
        <v>1446.8952607903552</v>
      </c>
      <c r="I138" s="17">
        <f ca="1">IF(Amortissement[[#This Row],[date
paiement]]="",0,Amortissement[[#This Row],[solde
ouverture]]-Amortissement[[#This Row],[remboursement principal]])</f>
        <v>156570.91311570484</v>
      </c>
      <c r="J138" s="18">
        <f ca="1">IF(Amortissement[[#This Row],[solde de
clôture]]&gt;0,DernièreLigne-ROW(),0)</f>
        <v>225</v>
      </c>
    </row>
    <row r="139" spans="2:10" ht="15" customHeight="1" x14ac:dyDescent="0.25">
      <c r="B139" s="10">
        <f>ROWS($B$4:B139)</f>
        <v>136</v>
      </c>
      <c r="C139" s="14">
        <f ca="1">IF(ValeursEntrées,IF(Amortissement[[#This Row],[Numéro]]&lt;=DuréePrêt,IF(ROW()-ROW(Amortissement[[#Headers],[date
paiement]])=1,DébutPrêt,IF(I138&gt;0,EDATE(C138,1),"")),""),"")</f>
        <v>47431</v>
      </c>
      <c r="D139" s="17">
        <f ca="1">IF(ROW()-ROW(Amortissement[[#Headers],[solde
ouverture]])=1,MontantPrêt,IF(Amortissement[[#This Row],[date
paiement]]="",0,INDEX(Amortissement[], ROW()-4,8)))</f>
        <v>156570.91311570484</v>
      </c>
      <c r="E139" s="17">
        <f ca="1">IF(ValeursEntrées,IF(ROW()-ROW(Amortissement[[#Headers],[intérêts]])=1,-IPMT(TauxIntérêt/12,1,DuréePrêt-ROWS($C$4:C139)+1,Amortissement[[#This Row],[solde
ouverture]]),IFERROR(-IPMT(TauxIntérêt/12,1,Amortissement[[#This Row],[Nombre de
mensualités restantes]],D140),0)),0)</f>
        <v>650.6235361430389</v>
      </c>
      <c r="F139" s="17">
        <f ca="1">IFERROR(IF(AND(ValeursEntrées,Amortissement[[#This Row],[date
paiement]]&lt;&gt;""),-PPMT(TauxIntérêt/12,1,DuréePrêt-ROWS($C$4:C139)+1,Amortissement[[#This Row],[solde
ouverture]]),""),0)</f>
        <v>421.26444137550817</v>
      </c>
      <c r="G139" s="17">
        <f ca="1">IF(Amortissement[[#This Row],[date
paiement]]="",0,ImpôtsFonciers)</f>
        <v>375</v>
      </c>
      <c r="H139" s="17">
        <f ca="1">IF(Amortissement[[#This Row],[date
paiement]]="",0,Amortissement[[#This Row],[intérêts]]+Amortissement[[#This Row],[remboursement principal]]+Amortissement[[#This Row],[impôts
fonciers]])</f>
        <v>1446.8879775185471</v>
      </c>
      <c r="I139" s="17">
        <f ca="1">IF(Amortissement[[#This Row],[date
paiement]]="",0,Amortissement[[#This Row],[solde
ouverture]]-Amortissement[[#This Row],[remboursement principal]])</f>
        <v>156149.64867432934</v>
      </c>
      <c r="J139" s="18">
        <f ca="1">IF(Amortissement[[#This Row],[solde de
clôture]]&gt;0,DernièreLigne-ROW(),0)</f>
        <v>224</v>
      </c>
    </row>
    <row r="140" spans="2:10" ht="15" customHeight="1" x14ac:dyDescent="0.25">
      <c r="B140" s="10">
        <f>ROWS($B$4:B140)</f>
        <v>137</v>
      </c>
      <c r="C140" s="14">
        <f ca="1">IF(ValeursEntrées,IF(Amortissement[[#This Row],[Numéro]]&lt;=DuréePrêt,IF(ROW()-ROW(Amortissement[[#Headers],[date
paiement]])=1,DébutPrêt,IF(I139&gt;0,EDATE(C139,1),"")),""),"")</f>
        <v>47461</v>
      </c>
      <c r="D140" s="17">
        <f ca="1">IF(ROW()-ROW(Amortissement[[#Headers],[solde
ouverture]])=1,MontantPrêt,IF(Amortissement[[#This Row],[date
paiement]]="",0,INDEX(Amortissement[], ROW()-4,8)))</f>
        <v>156149.64867432934</v>
      </c>
      <c r="E140" s="17">
        <f ca="1">IF(ValeursEntrées,IF(ROW()-ROW(Amortissement[[#Headers],[intérêts]])=1,-IPMT(TauxIntérêt/12,1,DuréePrêt-ROWS($C$4:C140)+1,Amortissement[[#This Row],[solde
ouverture]]),IFERROR(-IPMT(TauxIntérêt/12,1,Amortissement[[#This Row],[Nombre de
mensualités restantes]],D141),0)),0)</f>
        <v>648.86095401853368</v>
      </c>
      <c r="F140" s="17">
        <f ca="1">IFERROR(IF(AND(ValeursEntrées,Amortissement[[#This Row],[date
paiement]]&lt;&gt;""),-PPMT(TauxIntérêt/12,1,DuréePrêt-ROWS($C$4:C140)+1,Amortissement[[#This Row],[solde
ouverture]]),""),0)</f>
        <v>423.01970988123946</v>
      </c>
      <c r="G140" s="17">
        <f ca="1">IF(Amortissement[[#This Row],[date
paiement]]="",0,ImpôtsFonciers)</f>
        <v>375</v>
      </c>
      <c r="H140" s="17">
        <f ca="1">IF(Amortissement[[#This Row],[date
paiement]]="",0,Amortissement[[#This Row],[intérêts]]+Amortissement[[#This Row],[remboursement principal]]+Amortissement[[#This Row],[impôts
fonciers]])</f>
        <v>1446.880663899773</v>
      </c>
      <c r="I140" s="17">
        <f ca="1">IF(Amortissement[[#This Row],[date
paiement]]="",0,Amortissement[[#This Row],[solde
ouverture]]-Amortissement[[#This Row],[remboursement principal]])</f>
        <v>155726.62896444809</v>
      </c>
      <c r="J140" s="18">
        <f ca="1">IF(Amortissement[[#This Row],[solde de
clôture]]&gt;0,DernièreLigne-ROW(),0)</f>
        <v>223</v>
      </c>
    </row>
    <row r="141" spans="2:10" ht="15" customHeight="1" x14ac:dyDescent="0.25">
      <c r="B141" s="10">
        <f>ROWS($B$4:B141)</f>
        <v>138</v>
      </c>
      <c r="C141" s="14">
        <f ca="1">IF(ValeursEntrées,IF(Amortissement[[#This Row],[Numéro]]&lt;=DuréePrêt,IF(ROW()-ROW(Amortissement[[#Headers],[date
paiement]])=1,DébutPrêt,IF(I140&gt;0,EDATE(C140,1),"")),""),"")</f>
        <v>47492</v>
      </c>
      <c r="D141" s="17">
        <f ca="1">IF(ROW()-ROW(Amortissement[[#Headers],[solde
ouverture]])=1,MontantPrêt,IF(Amortissement[[#This Row],[date
paiement]]="",0,INDEX(Amortissement[], ROW()-4,8)))</f>
        <v>155726.62896444809</v>
      </c>
      <c r="E141" s="17">
        <f ca="1">IF(ValeursEntrées,IF(ROW()-ROW(Amortissement[[#Headers],[intérêts]])=1,-IPMT(TauxIntérêt/12,1,DuréePrêt-ROWS($C$4:C141)+1,Amortissement[[#This Row],[solde
ouverture]]),IFERROR(-IPMT(TauxIntérêt/12,1,Amortissement[[#This Row],[Nombre de
mensualités restantes]],D142),0)),0)</f>
        <v>647.0910278018431</v>
      </c>
      <c r="F141" s="17">
        <f ca="1">IFERROR(IF(AND(ValeursEntrées,Amortissement[[#This Row],[date
paiement]]&lt;&gt;""),-PPMT(TauxIntérêt/12,1,DuréePrêt-ROWS($C$4:C141)+1,Amortissement[[#This Row],[solde
ouverture]]),""),0)</f>
        <v>424.78229200574475</v>
      </c>
      <c r="G141" s="17">
        <f ca="1">IF(Amortissement[[#This Row],[date
paiement]]="",0,ImpôtsFonciers)</f>
        <v>375</v>
      </c>
      <c r="H141" s="17">
        <f ca="1">IF(Amortissement[[#This Row],[date
paiement]]="",0,Amortissement[[#This Row],[intérêts]]+Amortissement[[#This Row],[remboursement principal]]+Amortissement[[#This Row],[impôts
fonciers]])</f>
        <v>1446.8733198075879</v>
      </c>
      <c r="I141" s="17">
        <f ca="1">IF(Amortissement[[#This Row],[date
paiement]]="",0,Amortissement[[#This Row],[solde
ouverture]]-Amortissement[[#This Row],[remboursement principal]])</f>
        <v>155301.84667244233</v>
      </c>
      <c r="J141" s="18">
        <f ca="1">IF(Amortissement[[#This Row],[solde de
clôture]]&gt;0,DernièreLigne-ROW(),0)</f>
        <v>222</v>
      </c>
    </row>
    <row r="142" spans="2:10" ht="15" customHeight="1" x14ac:dyDescent="0.25">
      <c r="B142" s="10">
        <f>ROWS($B$4:B142)</f>
        <v>139</v>
      </c>
      <c r="C142" s="14">
        <f ca="1">IF(ValeursEntrées,IF(Amortissement[[#This Row],[Numéro]]&lt;=DuréePrêt,IF(ROW()-ROW(Amortissement[[#Headers],[date
paiement]])=1,DébutPrêt,IF(I141&gt;0,EDATE(C141,1),"")),""),"")</f>
        <v>47523</v>
      </c>
      <c r="D142" s="17">
        <f ca="1">IF(ROW()-ROW(Amortissement[[#Headers],[solde
ouverture]])=1,MontantPrêt,IF(Amortissement[[#This Row],[date
paiement]]="",0,INDEX(Amortissement[], ROW()-4,8)))</f>
        <v>155301.84667244233</v>
      </c>
      <c r="E142" s="17">
        <f ca="1">IF(ValeursEntrées,IF(ROW()-ROW(Amortissement[[#Headers],[intérêts]])=1,-IPMT(TauxIntérêt/12,1,DuréePrêt-ROWS($C$4:C142)+1,Amortissement[[#This Row],[solde
ouverture]]),IFERROR(-IPMT(TauxIntérêt/12,1,Amortissement[[#This Row],[Nombre de
mensualités restantes]],D143),0)),0)</f>
        <v>645.31372689258285</v>
      </c>
      <c r="F142" s="17">
        <f ca="1">IFERROR(IF(AND(ValeursEntrées,Amortissement[[#This Row],[date
paiement]]&lt;&gt;""),-PPMT(TauxIntérêt/12,1,DuréePrêt-ROWS($C$4:C142)+1,Amortissement[[#This Row],[solde
ouverture]]),""),0)</f>
        <v>426.55221822243533</v>
      </c>
      <c r="G142" s="17">
        <f ca="1">IF(Amortissement[[#This Row],[date
paiement]]="",0,ImpôtsFonciers)</f>
        <v>375</v>
      </c>
      <c r="H142" s="17">
        <f ca="1">IF(Amortissement[[#This Row],[date
paiement]]="",0,Amortissement[[#This Row],[intérêts]]+Amortissement[[#This Row],[remboursement principal]]+Amortissement[[#This Row],[impôts
fonciers]])</f>
        <v>1446.8659451150181</v>
      </c>
      <c r="I142" s="17">
        <f ca="1">IF(Amortissement[[#This Row],[date
paiement]]="",0,Amortissement[[#This Row],[solde
ouverture]]-Amortissement[[#This Row],[remboursement principal]])</f>
        <v>154875.2944542199</v>
      </c>
      <c r="J142" s="18">
        <f ca="1">IF(Amortissement[[#This Row],[solde de
clôture]]&gt;0,DernièreLigne-ROW(),0)</f>
        <v>221</v>
      </c>
    </row>
    <row r="143" spans="2:10" ht="15" customHeight="1" x14ac:dyDescent="0.25">
      <c r="B143" s="10">
        <f>ROWS($B$4:B143)</f>
        <v>140</v>
      </c>
      <c r="C143" s="14">
        <f ca="1">IF(ValeursEntrées,IF(Amortissement[[#This Row],[Numéro]]&lt;=DuréePrêt,IF(ROW()-ROW(Amortissement[[#Headers],[date
paiement]])=1,DébutPrêt,IF(I142&gt;0,EDATE(C142,1),"")),""),"")</f>
        <v>47551</v>
      </c>
      <c r="D143" s="17">
        <f ca="1">IF(ROW()-ROW(Amortissement[[#Headers],[solde
ouverture]])=1,MontantPrêt,IF(Amortissement[[#This Row],[date
paiement]]="",0,INDEX(Amortissement[], ROW()-4,8)))</f>
        <v>154875.2944542199</v>
      </c>
      <c r="E143" s="17">
        <f ca="1">IF(ValeursEntrées,IF(ROW()-ROW(Amortissement[[#Headers],[intérêts]])=1,-IPMT(TauxIntérêt/12,1,DuréePrêt-ROWS($C$4:C143)+1,Amortissement[[#This Row],[solde
ouverture]]),IFERROR(-IPMT(TauxIntérêt/12,1,Amortissement[[#This Row],[Nombre de
mensualités restantes]],D144),0)),0)</f>
        <v>643.52902056286757</v>
      </c>
      <c r="F143" s="17">
        <f ca="1">IFERROR(IF(AND(ValeursEntrées,Amortissement[[#This Row],[date
paiement]]&lt;&gt;""),-PPMT(TauxIntérêt/12,1,DuréePrêt-ROWS($C$4:C143)+1,Amortissement[[#This Row],[solde
ouverture]]),""),0)</f>
        <v>428.32951913169552</v>
      </c>
      <c r="G143" s="17">
        <f ca="1">IF(Amortissement[[#This Row],[date
paiement]]="",0,ImpôtsFonciers)</f>
        <v>375</v>
      </c>
      <c r="H143" s="17">
        <f ca="1">IF(Amortissement[[#This Row],[date
paiement]]="",0,Amortissement[[#This Row],[intérêts]]+Amortissement[[#This Row],[remboursement principal]]+Amortissement[[#This Row],[impôts
fonciers]])</f>
        <v>1446.8585396945632</v>
      </c>
      <c r="I143" s="17">
        <f ca="1">IF(Amortissement[[#This Row],[date
paiement]]="",0,Amortissement[[#This Row],[solde
ouverture]]-Amortissement[[#This Row],[remboursement principal]])</f>
        <v>154446.96493508821</v>
      </c>
      <c r="J143" s="18">
        <f ca="1">IF(Amortissement[[#This Row],[solde de
clôture]]&gt;0,DernièreLigne-ROW(),0)</f>
        <v>220</v>
      </c>
    </row>
    <row r="144" spans="2:10" ht="15" customHeight="1" x14ac:dyDescent="0.25">
      <c r="B144" s="10">
        <f>ROWS($B$4:B144)</f>
        <v>141</v>
      </c>
      <c r="C144" s="14">
        <f ca="1">IF(ValeursEntrées,IF(Amortissement[[#This Row],[Numéro]]&lt;=DuréePrêt,IF(ROW()-ROW(Amortissement[[#Headers],[date
paiement]])=1,DébutPrêt,IF(I143&gt;0,EDATE(C143,1),"")),""),"")</f>
        <v>47582</v>
      </c>
      <c r="D144" s="17">
        <f ca="1">IF(ROW()-ROW(Amortissement[[#Headers],[solde
ouverture]])=1,MontantPrêt,IF(Amortissement[[#This Row],[date
paiement]]="",0,INDEX(Amortissement[], ROW()-4,8)))</f>
        <v>154446.96493508821</v>
      </c>
      <c r="E144" s="17">
        <f ca="1">IF(ValeursEntrées,IF(ROW()-ROW(Amortissement[[#Headers],[intérêts]])=1,-IPMT(TauxIntérêt/12,1,DuréePrêt-ROWS($C$4:C144)+1,Amortissement[[#This Row],[solde
ouverture]]),IFERROR(-IPMT(TauxIntérêt/12,1,Amortissement[[#This Row],[Nombre de
mensualités restantes]],D145),0)),0)</f>
        <v>641.73687795677836</v>
      </c>
      <c r="F144" s="17">
        <f ca="1">IFERROR(IF(AND(ValeursEntrées,Amortissement[[#This Row],[date
paiement]]&lt;&gt;""),-PPMT(TauxIntérêt/12,1,DuréePrêt-ROWS($C$4:C144)+1,Amortissement[[#This Row],[solde
ouverture]]),""),0)</f>
        <v>430.11422546141091</v>
      </c>
      <c r="G144" s="17">
        <f ca="1">IF(Amortissement[[#This Row],[date
paiement]]="",0,ImpôtsFonciers)</f>
        <v>375</v>
      </c>
      <c r="H144" s="17">
        <f ca="1">IF(Amortissement[[#This Row],[date
paiement]]="",0,Amortissement[[#This Row],[intérêts]]+Amortissement[[#This Row],[remboursement principal]]+Amortissement[[#This Row],[impôts
fonciers]])</f>
        <v>1446.8511034181893</v>
      </c>
      <c r="I144" s="17">
        <f ca="1">IF(Amortissement[[#This Row],[date
paiement]]="",0,Amortissement[[#This Row],[solde
ouverture]]-Amortissement[[#This Row],[remboursement principal]])</f>
        <v>154016.8507096268</v>
      </c>
      <c r="J144" s="18">
        <f ca="1">IF(Amortissement[[#This Row],[solde de
clôture]]&gt;0,DernièreLigne-ROW(),0)</f>
        <v>219</v>
      </c>
    </row>
    <row r="145" spans="2:10" ht="15" customHeight="1" x14ac:dyDescent="0.25">
      <c r="B145" s="10">
        <f>ROWS($B$4:B145)</f>
        <v>142</v>
      </c>
      <c r="C145" s="14">
        <f ca="1">IF(ValeursEntrées,IF(Amortissement[[#This Row],[Numéro]]&lt;=DuréePrêt,IF(ROW()-ROW(Amortissement[[#Headers],[date
paiement]])=1,DébutPrêt,IF(I144&gt;0,EDATE(C144,1),"")),""),"")</f>
        <v>47612</v>
      </c>
      <c r="D145" s="17">
        <f ca="1">IF(ROW()-ROW(Amortissement[[#Headers],[solde
ouverture]])=1,MontantPrêt,IF(Amortissement[[#This Row],[date
paiement]]="",0,INDEX(Amortissement[], ROW()-4,8)))</f>
        <v>154016.8507096268</v>
      </c>
      <c r="E145" s="17">
        <f ca="1">IF(ValeursEntrées,IF(ROW()-ROW(Amortissement[[#Headers],[intérêts]])=1,-IPMT(TauxIntérêt/12,1,DuréePrêt-ROWS($C$4:C145)+1,Amortissement[[#This Row],[solde
ouverture]]),IFERROR(-IPMT(TauxIntérêt/12,1,Amortissement[[#This Row],[Nombre de
mensualités restantes]],D146),0)),0)</f>
        <v>639.93726808983047</v>
      </c>
      <c r="F145" s="17">
        <f ca="1">IFERROR(IF(AND(ValeursEntrées,Amortissement[[#This Row],[date
paiement]]&lt;&gt;""),-PPMT(TauxIntérêt/12,1,DuréePrêt-ROWS($C$4:C145)+1,Amortissement[[#This Row],[solde
ouverture]]),""),0)</f>
        <v>431.90636806750007</v>
      </c>
      <c r="G145" s="17">
        <f ca="1">IF(Amortissement[[#This Row],[date
paiement]]="",0,ImpôtsFonciers)</f>
        <v>375</v>
      </c>
      <c r="H145" s="17">
        <f ca="1">IF(Amortissement[[#This Row],[date
paiement]]="",0,Amortissement[[#This Row],[intérêts]]+Amortissement[[#This Row],[remboursement principal]]+Amortissement[[#This Row],[impôts
fonciers]])</f>
        <v>1446.8436361573306</v>
      </c>
      <c r="I145" s="17">
        <f ca="1">IF(Amortissement[[#This Row],[date
paiement]]="",0,Amortissement[[#This Row],[solde
ouverture]]-Amortissement[[#This Row],[remboursement principal]])</f>
        <v>153584.94434155931</v>
      </c>
      <c r="J145" s="18">
        <f ca="1">IF(Amortissement[[#This Row],[solde de
clôture]]&gt;0,DernièreLigne-ROW(),0)</f>
        <v>218</v>
      </c>
    </row>
    <row r="146" spans="2:10" ht="15" customHeight="1" x14ac:dyDescent="0.25">
      <c r="B146" s="10">
        <f>ROWS($B$4:B146)</f>
        <v>143</v>
      </c>
      <c r="C146" s="14">
        <f ca="1">IF(ValeursEntrées,IF(Amortissement[[#This Row],[Numéro]]&lt;=DuréePrêt,IF(ROW()-ROW(Amortissement[[#Headers],[date
paiement]])=1,DébutPrêt,IF(I145&gt;0,EDATE(C145,1),"")),""),"")</f>
        <v>47643</v>
      </c>
      <c r="D146" s="17">
        <f ca="1">IF(ROW()-ROW(Amortissement[[#Headers],[solde
ouverture]])=1,MontantPrêt,IF(Amortissement[[#This Row],[date
paiement]]="",0,INDEX(Amortissement[], ROW()-4,8)))</f>
        <v>153584.94434155931</v>
      </c>
      <c r="E146" s="17">
        <f ca="1">IF(ValeursEntrées,IF(ROW()-ROW(Amortissement[[#Headers],[intérêts]])=1,-IPMT(TauxIntérêt/12,1,DuréePrêt-ROWS($C$4:C146)+1,Amortissement[[#This Row],[solde
ouverture]]),IFERROR(-IPMT(TauxIntérêt/12,1,Amortissement[[#This Row],[Nombre de
mensualités restantes]],D147),0)),0)</f>
        <v>638.13015984843696</v>
      </c>
      <c r="F146" s="17">
        <f ca="1">IFERROR(IF(AND(ValeursEntrées,Amortissement[[#This Row],[date
paiement]]&lt;&gt;""),-PPMT(TauxIntérêt/12,1,DuréePrêt-ROWS($C$4:C146)+1,Amortissement[[#This Row],[solde
ouverture]]),""),0)</f>
        <v>433.70597793444801</v>
      </c>
      <c r="G146" s="17">
        <f ca="1">IF(Amortissement[[#This Row],[date
paiement]]="",0,ImpôtsFonciers)</f>
        <v>375</v>
      </c>
      <c r="H146" s="17">
        <f ca="1">IF(Amortissement[[#This Row],[date
paiement]]="",0,Amortissement[[#This Row],[intérêts]]+Amortissement[[#This Row],[remboursement principal]]+Amortissement[[#This Row],[impôts
fonciers]])</f>
        <v>1446.8361377828851</v>
      </c>
      <c r="I146" s="17">
        <f ca="1">IF(Amortissement[[#This Row],[date
paiement]]="",0,Amortissement[[#This Row],[solde
ouverture]]-Amortissement[[#This Row],[remboursement principal]])</f>
        <v>153151.23836362487</v>
      </c>
      <c r="J146" s="18">
        <f ca="1">IF(Amortissement[[#This Row],[solde de
clôture]]&gt;0,DernièreLigne-ROW(),0)</f>
        <v>217</v>
      </c>
    </row>
    <row r="147" spans="2:10" ht="15" customHeight="1" x14ac:dyDescent="0.25">
      <c r="B147" s="10">
        <f>ROWS($B$4:B147)</f>
        <v>144</v>
      </c>
      <c r="C147" s="14">
        <f ca="1">IF(ValeursEntrées,IF(Amortissement[[#This Row],[Numéro]]&lt;=DuréePrêt,IF(ROW()-ROW(Amortissement[[#Headers],[date
paiement]])=1,DébutPrêt,IF(I146&gt;0,EDATE(C146,1),"")),""),"")</f>
        <v>47673</v>
      </c>
      <c r="D147" s="17">
        <f ca="1">IF(ROW()-ROW(Amortissement[[#Headers],[solde
ouverture]])=1,MontantPrêt,IF(Amortissement[[#This Row],[date
paiement]]="",0,INDEX(Amortissement[], ROW()-4,8)))</f>
        <v>153151.23836362487</v>
      </c>
      <c r="E147" s="17">
        <f ca="1">IF(ValeursEntrées,IF(ROW()-ROW(Amortissement[[#Headers],[intérêts]])=1,-IPMT(TauxIntérêt/12,1,DuréePrêt-ROWS($C$4:C147)+1,Amortissement[[#This Row],[solde
ouverture]]),IFERROR(-IPMT(TauxIntérêt/12,1,Amortissement[[#This Row],[Nombre de
mensualités restantes]],D148),0)),0)</f>
        <v>636.31552198937095</v>
      </c>
      <c r="F147" s="17">
        <f ca="1">IFERROR(IF(AND(ValeursEntrées,Amortissement[[#This Row],[date
paiement]]&lt;&gt;""),-PPMT(TauxIntérêt/12,1,DuréePrêt-ROWS($C$4:C147)+1,Amortissement[[#This Row],[solde
ouverture]]),""),0)</f>
        <v>435.51308617584152</v>
      </c>
      <c r="G147" s="17">
        <f ca="1">IF(Amortissement[[#This Row],[date
paiement]]="",0,ImpôtsFonciers)</f>
        <v>375</v>
      </c>
      <c r="H147" s="17">
        <f ca="1">IF(Amortissement[[#This Row],[date
paiement]]="",0,Amortissement[[#This Row],[intérêts]]+Amortissement[[#This Row],[remboursement principal]]+Amortissement[[#This Row],[impôts
fonciers]])</f>
        <v>1446.8286081652125</v>
      </c>
      <c r="I147" s="17">
        <f ca="1">IF(Amortissement[[#This Row],[date
paiement]]="",0,Amortissement[[#This Row],[solde
ouverture]]-Amortissement[[#This Row],[remboursement principal]])</f>
        <v>152715.72527744903</v>
      </c>
      <c r="J147" s="18">
        <f ca="1">IF(Amortissement[[#This Row],[solde de
clôture]]&gt;0,DernièreLigne-ROW(),0)</f>
        <v>216</v>
      </c>
    </row>
    <row r="148" spans="2:10" ht="15" customHeight="1" x14ac:dyDescent="0.25">
      <c r="B148" s="10">
        <f>ROWS($B$4:B148)</f>
        <v>145</v>
      </c>
      <c r="C148" s="14">
        <f ca="1">IF(ValeursEntrées,IF(Amortissement[[#This Row],[Numéro]]&lt;=DuréePrêt,IF(ROW()-ROW(Amortissement[[#Headers],[date
paiement]])=1,DébutPrêt,IF(I147&gt;0,EDATE(C147,1),"")),""),"")</f>
        <v>47704</v>
      </c>
      <c r="D148" s="17">
        <f ca="1">IF(ROW()-ROW(Amortissement[[#Headers],[solde
ouverture]])=1,MontantPrêt,IF(Amortissement[[#This Row],[date
paiement]]="",0,INDEX(Amortissement[], ROW()-4,8)))</f>
        <v>152715.72527744903</v>
      </c>
      <c r="E148" s="17">
        <f ca="1">IF(ValeursEntrées,IF(ROW()-ROW(Amortissement[[#Headers],[intérêts]])=1,-IPMT(TauxIntérêt/12,1,DuréePrêt-ROWS($C$4:C148)+1,Amortissement[[#This Row],[solde
ouverture]]),IFERROR(-IPMT(TauxIntérêt/12,1,Amortissement[[#This Row],[Nombre de
mensualités restantes]],D149),0)),0)</f>
        <v>634.49332313922559</v>
      </c>
      <c r="F148" s="17">
        <f ca="1">IFERROR(IF(AND(ValeursEntrées,Amortissement[[#This Row],[date
paiement]]&lt;&gt;""),-PPMT(TauxIntérêt/12,1,DuréePrêt-ROWS($C$4:C148)+1,Amortissement[[#This Row],[solde
ouverture]]),""),0)</f>
        <v>437.32772403490753</v>
      </c>
      <c r="G148" s="17">
        <f ca="1">IF(Amortissement[[#This Row],[date
paiement]]="",0,ImpôtsFonciers)</f>
        <v>375</v>
      </c>
      <c r="H148" s="17">
        <f ca="1">IF(Amortissement[[#This Row],[date
paiement]]="",0,Amortissement[[#This Row],[intérêts]]+Amortissement[[#This Row],[remboursement principal]]+Amortissement[[#This Row],[impôts
fonciers]])</f>
        <v>1446.8210471741331</v>
      </c>
      <c r="I148" s="17">
        <f ca="1">IF(Amortissement[[#This Row],[date
paiement]]="",0,Amortissement[[#This Row],[solde
ouverture]]-Amortissement[[#This Row],[remboursement principal]])</f>
        <v>152278.39755341414</v>
      </c>
      <c r="J148" s="18">
        <f ca="1">IF(Amortissement[[#This Row],[solde de
clôture]]&gt;0,DernièreLigne-ROW(),0)</f>
        <v>215</v>
      </c>
    </row>
    <row r="149" spans="2:10" ht="15" customHeight="1" x14ac:dyDescent="0.25">
      <c r="B149" s="10">
        <f>ROWS($B$4:B149)</f>
        <v>146</v>
      </c>
      <c r="C149" s="14">
        <f ca="1">IF(ValeursEntrées,IF(Amortissement[[#This Row],[Numéro]]&lt;=DuréePrêt,IF(ROW()-ROW(Amortissement[[#Headers],[date
paiement]])=1,DébutPrêt,IF(I148&gt;0,EDATE(C148,1),"")),""),"")</f>
        <v>47735</v>
      </c>
      <c r="D149" s="17">
        <f ca="1">IF(ROW()-ROW(Amortissement[[#Headers],[solde
ouverture]])=1,MontantPrêt,IF(Amortissement[[#This Row],[date
paiement]]="",0,INDEX(Amortissement[], ROW()-4,8)))</f>
        <v>152278.39755341414</v>
      </c>
      <c r="E149" s="17">
        <f ca="1">IF(ValeursEntrées,IF(ROW()-ROW(Amortissement[[#Headers],[intérêts]])=1,-IPMT(TauxIntérêt/12,1,DuréePrêt-ROWS($C$4:C149)+1,Amortissement[[#This Row],[solde
ouverture]]),IFERROR(-IPMT(TauxIntérêt/12,1,Amortissement[[#This Row],[Nombre de
mensualités restantes]],D150),0)),0)</f>
        <v>632.66353179387113</v>
      </c>
      <c r="F149" s="17">
        <f ca="1">IFERROR(IF(AND(ValeursEntrées,Amortissement[[#This Row],[date
paiement]]&lt;&gt;""),-PPMT(TauxIntérêt/12,1,DuréePrêt-ROWS($C$4:C149)+1,Amortissement[[#This Row],[solde
ouverture]]),""),0)</f>
        <v>439.14992288505294</v>
      </c>
      <c r="G149" s="17">
        <f ca="1">IF(Amortissement[[#This Row],[date
paiement]]="",0,ImpôtsFonciers)</f>
        <v>375</v>
      </c>
      <c r="H149" s="17">
        <f ca="1">IF(Amortissement[[#This Row],[date
paiement]]="",0,Amortissement[[#This Row],[intérêts]]+Amortissement[[#This Row],[remboursement principal]]+Amortissement[[#This Row],[impôts
fonciers]])</f>
        <v>1446.813454678924</v>
      </c>
      <c r="I149" s="17">
        <f ca="1">IF(Amortissement[[#This Row],[date
paiement]]="",0,Amortissement[[#This Row],[solde
ouverture]]-Amortissement[[#This Row],[remboursement principal]])</f>
        <v>151839.24763052908</v>
      </c>
      <c r="J149" s="18">
        <f ca="1">IF(Amortissement[[#This Row],[solde de
clôture]]&gt;0,DernièreLigne-ROW(),0)</f>
        <v>214</v>
      </c>
    </row>
    <row r="150" spans="2:10" ht="15" customHeight="1" x14ac:dyDescent="0.25">
      <c r="B150" s="10">
        <f>ROWS($B$4:B150)</f>
        <v>147</v>
      </c>
      <c r="C150" s="14">
        <f ca="1">IF(ValeursEntrées,IF(Amortissement[[#This Row],[Numéro]]&lt;=DuréePrêt,IF(ROW()-ROW(Amortissement[[#Headers],[date
paiement]])=1,DébutPrêt,IF(I149&gt;0,EDATE(C149,1),"")),""),"")</f>
        <v>47765</v>
      </c>
      <c r="D150" s="17">
        <f ca="1">IF(ROW()-ROW(Amortissement[[#Headers],[solde
ouverture]])=1,MontantPrêt,IF(Amortissement[[#This Row],[date
paiement]]="",0,INDEX(Amortissement[], ROW()-4,8)))</f>
        <v>151839.24763052908</v>
      </c>
      <c r="E150" s="17">
        <f ca="1">IF(ValeursEntrées,IF(ROW()-ROW(Amortissement[[#Headers],[intérêts]])=1,-IPMT(TauxIntérêt/12,1,DuréePrêt-ROWS($C$4:C150)+1,Amortissement[[#This Row],[solde
ouverture]]),IFERROR(-IPMT(TauxIntérêt/12,1,Amortissement[[#This Row],[Nombre de
mensualités restantes]],D151),0)),0)</f>
        <v>630.8261163179111</v>
      </c>
      <c r="F150" s="17">
        <f ca="1">IFERROR(IF(AND(ValeursEntrées,Amortissement[[#This Row],[date
paiement]]&lt;&gt;""),-PPMT(TauxIntérêt/12,1,DuréePrêt-ROWS($C$4:C150)+1,Amortissement[[#This Row],[solde
ouverture]]),""),0)</f>
        <v>440.9797142304073</v>
      </c>
      <c r="G150" s="17">
        <f ca="1">IF(Amortissement[[#This Row],[date
paiement]]="",0,ImpôtsFonciers)</f>
        <v>375</v>
      </c>
      <c r="H150" s="17">
        <f ca="1">IF(Amortissement[[#This Row],[date
paiement]]="",0,Amortissement[[#This Row],[intérêts]]+Amortissement[[#This Row],[remboursement principal]]+Amortissement[[#This Row],[impôts
fonciers]])</f>
        <v>1446.8058305483185</v>
      </c>
      <c r="I150" s="17">
        <f ca="1">IF(Amortissement[[#This Row],[date
paiement]]="",0,Amortissement[[#This Row],[solde
ouverture]]-Amortissement[[#This Row],[remboursement principal]])</f>
        <v>151398.26791629868</v>
      </c>
      <c r="J150" s="18">
        <f ca="1">IF(Amortissement[[#This Row],[solde de
clôture]]&gt;0,DernièreLigne-ROW(),0)</f>
        <v>213</v>
      </c>
    </row>
    <row r="151" spans="2:10" ht="15" customHeight="1" x14ac:dyDescent="0.25">
      <c r="B151" s="10">
        <f>ROWS($B$4:B151)</f>
        <v>148</v>
      </c>
      <c r="C151" s="14">
        <f ca="1">IF(ValeursEntrées,IF(Amortissement[[#This Row],[Numéro]]&lt;=DuréePrêt,IF(ROW()-ROW(Amortissement[[#Headers],[date
paiement]])=1,DébutPrêt,IF(I150&gt;0,EDATE(C150,1),"")),""),"")</f>
        <v>47796</v>
      </c>
      <c r="D151" s="17">
        <f ca="1">IF(ROW()-ROW(Amortissement[[#Headers],[solde
ouverture]])=1,MontantPrêt,IF(Amortissement[[#This Row],[date
paiement]]="",0,INDEX(Amortissement[], ROW()-4,8)))</f>
        <v>151398.26791629868</v>
      </c>
      <c r="E151" s="17">
        <f ca="1">IF(ValeursEntrées,IF(ROW()-ROW(Amortissement[[#Headers],[intérêts]])=1,-IPMT(TauxIntérêt/12,1,DuréePrêt-ROWS($C$4:C151)+1,Amortissement[[#This Row],[solde
ouverture]]),IFERROR(-IPMT(TauxIntérêt/12,1,Amortissement[[#This Row],[Nombre de
mensualités restantes]],D152),0)),0)</f>
        <v>628.98104494413451</v>
      </c>
      <c r="F151" s="17">
        <f ca="1">IFERROR(IF(AND(ValeursEntrées,Amortissement[[#This Row],[date
paiement]]&lt;&gt;""),-PPMT(TauxIntérêt/12,1,DuréePrêt-ROWS($C$4:C151)+1,Amortissement[[#This Row],[solde
ouverture]]),""),0)</f>
        <v>442.81712970636744</v>
      </c>
      <c r="G151" s="17">
        <f ca="1">IF(Amortissement[[#This Row],[date
paiement]]="",0,ImpôtsFonciers)</f>
        <v>375</v>
      </c>
      <c r="H151" s="17">
        <f ca="1">IF(Amortissement[[#This Row],[date
paiement]]="",0,Amortissement[[#This Row],[intérêts]]+Amortissement[[#This Row],[remboursement principal]]+Amortissement[[#This Row],[impôts
fonciers]])</f>
        <v>1446.798174650502</v>
      </c>
      <c r="I151" s="17">
        <f ca="1">IF(Amortissement[[#This Row],[date
paiement]]="",0,Amortissement[[#This Row],[solde
ouverture]]-Amortissement[[#This Row],[remboursement principal]])</f>
        <v>150955.45078659229</v>
      </c>
      <c r="J151" s="18">
        <f ca="1">IF(Amortissement[[#This Row],[solde de
clôture]]&gt;0,DernièreLigne-ROW(),0)</f>
        <v>212</v>
      </c>
    </row>
    <row r="152" spans="2:10" ht="15" customHeight="1" x14ac:dyDescent="0.25">
      <c r="B152" s="10">
        <f>ROWS($B$4:B152)</f>
        <v>149</v>
      </c>
      <c r="C152" s="14">
        <f ca="1">IF(ValeursEntrées,IF(Amortissement[[#This Row],[Numéro]]&lt;=DuréePrêt,IF(ROW()-ROW(Amortissement[[#Headers],[date
paiement]])=1,DébutPrêt,IF(I151&gt;0,EDATE(C151,1),"")),""),"")</f>
        <v>47826</v>
      </c>
      <c r="D152" s="17">
        <f ca="1">IF(ROW()-ROW(Amortissement[[#Headers],[solde
ouverture]])=1,MontantPrêt,IF(Amortissement[[#This Row],[date
paiement]]="",0,INDEX(Amortissement[], ROW()-4,8)))</f>
        <v>150955.45078659229</v>
      </c>
      <c r="E152" s="17">
        <f ca="1">IF(ValeursEntrées,IF(ROW()-ROW(Amortissement[[#Headers],[intérêts]])=1,-IPMT(TauxIntérêt/12,1,DuréePrêt-ROWS($C$4:C152)+1,Amortissement[[#This Row],[solde
ouverture]]),IFERROR(-IPMT(TauxIntérêt/12,1,Amortissement[[#This Row],[Nombre de
mensualités restantes]],D153),0)),0)</f>
        <v>627.12828577296727</v>
      </c>
      <c r="F152" s="17">
        <f ca="1">IFERROR(IF(AND(ValeursEntrées,Amortissement[[#This Row],[date
paiement]]&lt;&gt;""),-PPMT(TauxIntérêt/12,1,DuréePrêt-ROWS($C$4:C152)+1,Amortissement[[#This Row],[solde
ouverture]]),""),0)</f>
        <v>444.66220108014386</v>
      </c>
      <c r="G152" s="17">
        <f ca="1">IF(Amortissement[[#This Row],[date
paiement]]="",0,ImpôtsFonciers)</f>
        <v>375</v>
      </c>
      <c r="H152" s="17">
        <f ca="1">IF(Amortissement[[#This Row],[date
paiement]]="",0,Amortissement[[#This Row],[intérêts]]+Amortissement[[#This Row],[remboursement principal]]+Amortissement[[#This Row],[impôts
fonciers]])</f>
        <v>1446.7904868531111</v>
      </c>
      <c r="I152" s="17">
        <f ca="1">IF(Amortissement[[#This Row],[date
paiement]]="",0,Amortissement[[#This Row],[solde
ouverture]]-Amortissement[[#This Row],[remboursement principal]])</f>
        <v>150510.78858551214</v>
      </c>
      <c r="J152" s="18">
        <f ca="1">IF(Amortissement[[#This Row],[solde de
clôture]]&gt;0,DernièreLigne-ROW(),0)</f>
        <v>211</v>
      </c>
    </row>
    <row r="153" spans="2:10" ht="15" customHeight="1" x14ac:dyDescent="0.25">
      <c r="B153" s="10">
        <f>ROWS($B$4:B153)</f>
        <v>150</v>
      </c>
      <c r="C153" s="14">
        <f ca="1">IF(ValeursEntrées,IF(Amortissement[[#This Row],[Numéro]]&lt;=DuréePrêt,IF(ROW()-ROW(Amortissement[[#Headers],[date
paiement]])=1,DébutPrêt,IF(I152&gt;0,EDATE(C152,1),"")),""),"")</f>
        <v>47857</v>
      </c>
      <c r="D153" s="17">
        <f ca="1">IF(ROW()-ROW(Amortissement[[#Headers],[solde
ouverture]])=1,MontantPrêt,IF(Amortissement[[#This Row],[date
paiement]]="",0,INDEX(Amortissement[], ROW()-4,8)))</f>
        <v>150510.78858551214</v>
      </c>
      <c r="E153" s="17">
        <f ca="1">IF(ValeursEntrées,IF(ROW()-ROW(Amortissement[[#Headers],[intérêts]])=1,-IPMT(TauxIntérêt/12,1,DuréePrêt-ROWS($C$4:C153)+1,Amortissement[[#This Row],[solde
ouverture]]),IFERROR(-IPMT(TauxIntérêt/12,1,Amortissement[[#This Row],[Nombre de
mensualités restantes]],D154),0)),0)</f>
        <v>625.26780677192016</v>
      </c>
      <c r="F153" s="17">
        <f ca="1">IFERROR(IF(AND(ValeursEntrées,Amortissement[[#This Row],[date
paiement]]&lt;&gt;""),-PPMT(TauxIntérêt/12,1,DuréePrêt-ROWS($C$4:C153)+1,Amortissement[[#This Row],[solde
ouverture]]),""),0)</f>
        <v>446.51496025131121</v>
      </c>
      <c r="G153" s="17">
        <f ca="1">IF(Amortissement[[#This Row],[date
paiement]]="",0,ImpôtsFonciers)</f>
        <v>375</v>
      </c>
      <c r="H153" s="17">
        <f ca="1">IF(Amortissement[[#This Row],[date
paiement]]="",0,Amortissement[[#This Row],[intérêts]]+Amortissement[[#This Row],[remboursement principal]]+Amortissement[[#This Row],[impôts
fonciers]])</f>
        <v>1446.7827670232314</v>
      </c>
      <c r="I153" s="17">
        <f ca="1">IF(Amortissement[[#This Row],[date
paiement]]="",0,Amortissement[[#This Row],[solde
ouverture]]-Amortissement[[#This Row],[remboursement principal]])</f>
        <v>150064.27362526083</v>
      </c>
      <c r="J153" s="18">
        <f ca="1">IF(Amortissement[[#This Row],[solde de
clôture]]&gt;0,DernièreLigne-ROW(),0)</f>
        <v>210</v>
      </c>
    </row>
    <row r="154" spans="2:10" ht="15" customHeight="1" x14ac:dyDescent="0.25">
      <c r="B154" s="10">
        <f>ROWS($B$4:B154)</f>
        <v>151</v>
      </c>
      <c r="C154" s="14">
        <f ca="1">IF(ValeursEntrées,IF(Amortissement[[#This Row],[Numéro]]&lt;=DuréePrêt,IF(ROW()-ROW(Amortissement[[#Headers],[date
paiement]])=1,DébutPrêt,IF(I153&gt;0,EDATE(C153,1),"")),""),"")</f>
        <v>47888</v>
      </c>
      <c r="D154" s="17">
        <f ca="1">IF(ROW()-ROW(Amortissement[[#Headers],[solde
ouverture]])=1,MontantPrêt,IF(Amortissement[[#This Row],[date
paiement]]="",0,INDEX(Amortissement[], ROW()-4,8)))</f>
        <v>150064.27362526083</v>
      </c>
      <c r="E154" s="17">
        <f ca="1">IF(ValeursEntrées,IF(ROW()-ROW(Amortissement[[#Headers],[intérêts]])=1,-IPMT(TauxIntérêt/12,1,DuréePrêt-ROWS($C$4:C154)+1,Amortissement[[#This Row],[solde
ouverture]]),IFERROR(-IPMT(TauxIntérêt/12,1,Amortissement[[#This Row],[Nombre de
mensualités restantes]],D155),0)),0)</f>
        <v>623.39957577503526</v>
      </c>
      <c r="F154" s="17">
        <f ca="1">IFERROR(IF(AND(ValeursEntrées,Amortissement[[#This Row],[date
paiement]]&lt;&gt;""),-PPMT(TauxIntérêt/12,1,DuréePrêt-ROWS($C$4:C154)+1,Amortissement[[#This Row],[solde
ouverture]]),""),0)</f>
        <v>448.37543925235849</v>
      </c>
      <c r="G154" s="17">
        <f ca="1">IF(Amortissement[[#This Row],[date
paiement]]="",0,ImpôtsFonciers)</f>
        <v>375</v>
      </c>
      <c r="H154" s="17">
        <f ca="1">IF(Amortissement[[#This Row],[date
paiement]]="",0,Amortissement[[#This Row],[intérêts]]+Amortissement[[#This Row],[remboursement principal]]+Amortissement[[#This Row],[impôts
fonciers]])</f>
        <v>1446.7750150273937</v>
      </c>
      <c r="I154" s="17">
        <f ca="1">IF(Amortissement[[#This Row],[date
paiement]]="",0,Amortissement[[#This Row],[solde
ouverture]]-Amortissement[[#This Row],[remboursement principal]])</f>
        <v>149615.89818600848</v>
      </c>
      <c r="J154" s="18">
        <f ca="1">IF(Amortissement[[#This Row],[solde de
clôture]]&gt;0,DernièreLigne-ROW(),0)</f>
        <v>209</v>
      </c>
    </row>
    <row r="155" spans="2:10" ht="15" customHeight="1" x14ac:dyDescent="0.25">
      <c r="B155" s="10">
        <f>ROWS($B$4:B155)</f>
        <v>152</v>
      </c>
      <c r="C155" s="14">
        <f ca="1">IF(ValeursEntrées,IF(Amortissement[[#This Row],[Numéro]]&lt;=DuréePrêt,IF(ROW()-ROW(Amortissement[[#Headers],[date
paiement]])=1,DébutPrêt,IF(I154&gt;0,EDATE(C154,1),"")),""),"")</f>
        <v>47916</v>
      </c>
      <c r="D155" s="17">
        <f ca="1">IF(ROW()-ROW(Amortissement[[#Headers],[solde
ouverture]])=1,MontantPrêt,IF(Amortissement[[#This Row],[date
paiement]]="",0,INDEX(Amortissement[], ROW()-4,8)))</f>
        <v>149615.89818600848</v>
      </c>
      <c r="E155" s="17">
        <f ca="1">IF(ValeursEntrées,IF(ROW()-ROW(Amortissement[[#Headers],[intérêts]])=1,-IPMT(TauxIntérêt/12,1,DuréePrêt-ROWS($C$4:C155)+1,Amortissement[[#This Row],[solde
ouverture]]),IFERROR(-IPMT(TauxIntérêt/12,1,Amortissement[[#This Row],[Nombre de
mensualités restantes]],D156),0)),0)</f>
        <v>621.52356048233014</v>
      </c>
      <c r="F155" s="17">
        <f ca="1">IFERROR(IF(AND(ValeursEntrées,Amortissement[[#This Row],[date
paiement]]&lt;&gt;""),-PPMT(TauxIntérêt/12,1,DuréePrêt-ROWS($C$4:C155)+1,Amortissement[[#This Row],[solde
ouverture]]),""),0)</f>
        <v>450.24367024924322</v>
      </c>
      <c r="G155" s="17">
        <f ca="1">IF(Amortissement[[#This Row],[date
paiement]]="",0,ImpôtsFonciers)</f>
        <v>375</v>
      </c>
      <c r="H155" s="17">
        <f ca="1">IF(Amortissement[[#This Row],[date
paiement]]="",0,Amortissement[[#This Row],[intérêts]]+Amortissement[[#This Row],[remboursement principal]]+Amortissement[[#This Row],[impôts
fonciers]])</f>
        <v>1446.7672307315734</v>
      </c>
      <c r="I155" s="17">
        <f ca="1">IF(Amortissement[[#This Row],[date
paiement]]="",0,Amortissement[[#This Row],[solde
ouverture]]-Amortissement[[#This Row],[remboursement principal]])</f>
        <v>149165.65451575923</v>
      </c>
      <c r="J155" s="18">
        <f ca="1">IF(Amortissement[[#This Row],[solde de
clôture]]&gt;0,DernièreLigne-ROW(),0)</f>
        <v>208</v>
      </c>
    </row>
    <row r="156" spans="2:10" ht="15" customHeight="1" x14ac:dyDescent="0.25">
      <c r="B156" s="10">
        <f>ROWS($B$4:B156)</f>
        <v>153</v>
      </c>
      <c r="C156" s="14">
        <f ca="1">IF(ValeursEntrées,IF(Amortissement[[#This Row],[Numéro]]&lt;=DuréePrêt,IF(ROW()-ROW(Amortissement[[#Headers],[date
paiement]])=1,DébutPrêt,IF(I155&gt;0,EDATE(C155,1),"")),""),"")</f>
        <v>47947</v>
      </c>
      <c r="D156" s="17">
        <f ca="1">IF(ROW()-ROW(Amortissement[[#Headers],[solde
ouverture]])=1,MontantPrêt,IF(Amortissement[[#This Row],[date
paiement]]="",0,INDEX(Amortissement[], ROW()-4,8)))</f>
        <v>149165.65451575923</v>
      </c>
      <c r="E156" s="17">
        <f ca="1">IF(ValeursEntrées,IF(ROW()-ROW(Amortissement[[#Headers],[intérêts]])=1,-IPMT(TauxIntérêt/12,1,DuréePrêt-ROWS($C$4:C156)+1,Amortissement[[#This Row],[solde
ouverture]]),IFERROR(-IPMT(TauxIntérêt/12,1,Amortissement[[#This Row],[Nombre de
mensualités restantes]],D157),0)),0)</f>
        <v>619.63972845923865</v>
      </c>
      <c r="F156" s="17">
        <f ca="1">IFERROR(IF(AND(ValeursEntrées,Amortissement[[#This Row],[date
paiement]]&lt;&gt;""),-PPMT(TauxIntérêt/12,1,DuréePrêt-ROWS($C$4:C156)+1,Amortissement[[#This Row],[solde
ouverture]]),""),0)</f>
        <v>452.11968554194829</v>
      </c>
      <c r="G156" s="17">
        <f ca="1">IF(Amortissement[[#This Row],[date
paiement]]="",0,ImpôtsFonciers)</f>
        <v>375</v>
      </c>
      <c r="H156" s="17">
        <f ca="1">IF(Amortissement[[#This Row],[date
paiement]]="",0,Amortissement[[#This Row],[intérêts]]+Amortissement[[#This Row],[remboursement principal]]+Amortissement[[#This Row],[impôts
fonciers]])</f>
        <v>1446.759414001187</v>
      </c>
      <c r="I156" s="17">
        <f ca="1">IF(Amortissement[[#This Row],[date
paiement]]="",0,Amortissement[[#This Row],[solde
ouverture]]-Amortissement[[#This Row],[remboursement principal]])</f>
        <v>148713.53483021728</v>
      </c>
      <c r="J156" s="18">
        <f ca="1">IF(Amortissement[[#This Row],[solde de
clôture]]&gt;0,DernièreLigne-ROW(),0)</f>
        <v>207</v>
      </c>
    </row>
    <row r="157" spans="2:10" ht="15" customHeight="1" x14ac:dyDescent="0.25">
      <c r="B157" s="10">
        <f>ROWS($B$4:B157)</f>
        <v>154</v>
      </c>
      <c r="C157" s="14">
        <f ca="1">IF(ValeursEntrées,IF(Amortissement[[#This Row],[Numéro]]&lt;=DuréePrêt,IF(ROW()-ROW(Amortissement[[#Headers],[date
paiement]])=1,DébutPrêt,IF(I156&gt;0,EDATE(C156,1),"")),""),"")</f>
        <v>47977</v>
      </c>
      <c r="D157" s="17">
        <f ca="1">IF(ROW()-ROW(Amortissement[[#Headers],[solde
ouverture]])=1,MontantPrêt,IF(Amortissement[[#This Row],[date
paiement]]="",0,INDEX(Amortissement[], ROW()-4,8)))</f>
        <v>148713.53483021728</v>
      </c>
      <c r="E157" s="17">
        <f ca="1">IF(ValeursEntrées,IF(ROW()-ROW(Amortissement[[#Headers],[intérêts]])=1,-IPMT(TauxIntérêt/12,1,DuréePrêt-ROWS($C$4:C157)+1,Amortissement[[#This Row],[solde
ouverture]]),IFERROR(-IPMT(TauxIntérêt/12,1,Amortissement[[#This Row],[Nombre de
mensualités restantes]],D158),0)),0)</f>
        <v>617.74804713605101</v>
      </c>
      <c r="F157" s="17">
        <f ca="1">IFERROR(IF(AND(ValeursEntrées,Amortissement[[#This Row],[date
paiement]]&lt;&gt;""),-PPMT(TauxIntérêt/12,1,DuréePrêt-ROWS($C$4:C157)+1,Amortissement[[#This Row],[solde
ouverture]]),""),0)</f>
        <v>454.00351756503983</v>
      </c>
      <c r="G157" s="17">
        <f ca="1">IF(Amortissement[[#This Row],[date
paiement]]="",0,ImpôtsFonciers)</f>
        <v>375</v>
      </c>
      <c r="H157" s="17">
        <f ca="1">IF(Amortissement[[#This Row],[date
paiement]]="",0,Amortissement[[#This Row],[intérêts]]+Amortissement[[#This Row],[remboursement principal]]+Amortissement[[#This Row],[impôts
fonciers]])</f>
        <v>1446.751564701091</v>
      </c>
      <c r="I157" s="17">
        <f ca="1">IF(Amortissement[[#This Row],[date
paiement]]="",0,Amortissement[[#This Row],[solde
ouverture]]-Amortissement[[#This Row],[remboursement principal]])</f>
        <v>148259.53131265225</v>
      </c>
      <c r="J157" s="18">
        <f ca="1">IF(Amortissement[[#This Row],[solde de
clôture]]&gt;0,DernièreLigne-ROW(),0)</f>
        <v>206</v>
      </c>
    </row>
    <row r="158" spans="2:10" ht="15" customHeight="1" x14ac:dyDescent="0.25">
      <c r="B158" s="10">
        <f>ROWS($B$4:B158)</f>
        <v>155</v>
      </c>
      <c r="C158" s="14">
        <f ca="1">IF(ValeursEntrées,IF(Amortissement[[#This Row],[Numéro]]&lt;=DuréePrêt,IF(ROW()-ROW(Amortissement[[#Headers],[date
paiement]])=1,DébutPrêt,IF(I157&gt;0,EDATE(C157,1),"")),""),"")</f>
        <v>48008</v>
      </c>
      <c r="D158" s="17">
        <f ca="1">IF(ROW()-ROW(Amortissement[[#Headers],[solde
ouverture]])=1,MontantPrêt,IF(Amortissement[[#This Row],[date
paiement]]="",0,INDEX(Amortissement[], ROW()-4,8)))</f>
        <v>148259.53131265225</v>
      </c>
      <c r="E158" s="17">
        <f ca="1">IF(ValeursEntrées,IF(ROW()-ROW(Amortissement[[#Headers],[intérêts]])=1,-IPMT(TauxIntérêt/12,1,DuréePrêt-ROWS($C$4:C158)+1,Amortissement[[#This Row],[solde
ouverture]]),IFERROR(-IPMT(TauxIntérêt/12,1,Amortissement[[#This Row],[Nombre de
mensualités restantes]],D159),0)),0)</f>
        <v>615.84848380735002</v>
      </c>
      <c r="F158" s="17">
        <f ca="1">IFERROR(IF(AND(ValeursEntrées,Amortissement[[#This Row],[date
paiement]]&lt;&gt;""),-PPMT(TauxIntérêt/12,1,DuréePrêt-ROWS($C$4:C158)+1,Amortissement[[#This Row],[solde
ouverture]]),""),0)</f>
        <v>455.89519888822753</v>
      </c>
      <c r="G158" s="17">
        <f ca="1">IF(Amortissement[[#This Row],[date
paiement]]="",0,ImpôtsFonciers)</f>
        <v>375</v>
      </c>
      <c r="H158" s="17">
        <f ca="1">IF(Amortissement[[#This Row],[date
paiement]]="",0,Amortissement[[#This Row],[intérêts]]+Amortissement[[#This Row],[remboursement principal]]+Amortissement[[#This Row],[impôts
fonciers]])</f>
        <v>1446.7436826955775</v>
      </c>
      <c r="I158" s="17">
        <f ca="1">IF(Amortissement[[#This Row],[date
paiement]]="",0,Amortissement[[#This Row],[solde
ouverture]]-Amortissement[[#This Row],[remboursement principal]])</f>
        <v>147803.63611376402</v>
      </c>
      <c r="J158" s="18">
        <f ca="1">IF(Amortissement[[#This Row],[solde de
clôture]]&gt;0,DernièreLigne-ROW(),0)</f>
        <v>205</v>
      </c>
    </row>
    <row r="159" spans="2:10" ht="15" customHeight="1" x14ac:dyDescent="0.25">
      <c r="B159" s="10">
        <f>ROWS($B$4:B159)</f>
        <v>156</v>
      </c>
      <c r="C159" s="14">
        <f ca="1">IF(ValeursEntrées,IF(Amortissement[[#This Row],[Numéro]]&lt;=DuréePrêt,IF(ROW()-ROW(Amortissement[[#Headers],[date
paiement]])=1,DébutPrêt,IF(I158&gt;0,EDATE(C158,1),"")),""),"")</f>
        <v>48038</v>
      </c>
      <c r="D159" s="17">
        <f ca="1">IF(ROW()-ROW(Amortissement[[#Headers],[solde
ouverture]])=1,MontantPrêt,IF(Amortissement[[#This Row],[date
paiement]]="",0,INDEX(Amortissement[], ROW()-4,8)))</f>
        <v>147803.63611376402</v>
      </c>
      <c r="E159" s="17">
        <f ca="1">IF(ValeursEntrées,IF(ROW()-ROW(Amortissement[[#Headers],[intérêts]])=1,-IPMT(TauxIntérêt/12,1,DuréePrêt-ROWS($C$4:C159)+1,Amortissement[[#This Row],[solde
ouverture]]),IFERROR(-IPMT(TauxIntérêt/12,1,Amortissement[[#This Row],[Nombre de
mensualités restantes]],D160),0)),0)</f>
        <v>613.94100563144627</v>
      </c>
      <c r="F159" s="17">
        <f ca="1">IFERROR(IF(AND(ValeursEntrées,Amortissement[[#This Row],[date
paiement]]&lt;&gt;""),-PPMT(TauxIntérêt/12,1,DuréePrêt-ROWS($C$4:C159)+1,Amortissement[[#This Row],[solde
ouverture]]),""),0)</f>
        <v>457.79476221692846</v>
      </c>
      <c r="G159" s="17">
        <f ca="1">IF(Amortissement[[#This Row],[date
paiement]]="",0,ImpôtsFonciers)</f>
        <v>375</v>
      </c>
      <c r="H159" s="17">
        <f ca="1">IF(Amortissement[[#This Row],[date
paiement]]="",0,Amortissement[[#This Row],[intérêts]]+Amortissement[[#This Row],[remboursement principal]]+Amortissement[[#This Row],[impôts
fonciers]])</f>
        <v>1446.7357678483747</v>
      </c>
      <c r="I159" s="17">
        <f ca="1">IF(Amortissement[[#This Row],[date
paiement]]="",0,Amortissement[[#This Row],[solde
ouverture]]-Amortissement[[#This Row],[remboursement principal]])</f>
        <v>147345.8413515471</v>
      </c>
      <c r="J159" s="18">
        <f ca="1">IF(Amortissement[[#This Row],[solde de
clôture]]&gt;0,DernièreLigne-ROW(),0)</f>
        <v>204</v>
      </c>
    </row>
    <row r="160" spans="2:10" ht="15" customHeight="1" x14ac:dyDescent="0.25">
      <c r="B160" s="10">
        <f>ROWS($B$4:B160)</f>
        <v>157</v>
      </c>
      <c r="C160" s="14">
        <f ca="1">IF(ValeursEntrées,IF(Amortissement[[#This Row],[Numéro]]&lt;=DuréePrêt,IF(ROW()-ROW(Amortissement[[#Headers],[date
paiement]])=1,DébutPrêt,IF(I159&gt;0,EDATE(C159,1),"")),""),"")</f>
        <v>48069</v>
      </c>
      <c r="D160" s="17">
        <f ca="1">IF(ROW()-ROW(Amortissement[[#Headers],[solde
ouverture]])=1,MontantPrêt,IF(Amortissement[[#This Row],[date
paiement]]="",0,INDEX(Amortissement[], ROW()-4,8)))</f>
        <v>147345.8413515471</v>
      </c>
      <c r="E160" s="17">
        <f ca="1">IF(ValeursEntrées,IF(ROW()-ROW(Amortissement[[#Headers],[intérêts]])=1,-IPMT(TauxIntérêt/12,1,DuréePrêt-ROWS($C$4:C160)+1,Amortissement[[#This Row],[solde
ouverture]]),IFERROR(-IPMT(TauxIntérêt/12,1,Amortissement[[#This Row],[Nombre de
mensualités restantes]],D161),0)),0)</f>
        <v>612.0255796298095</v>
      </c>
      <c r="F160" s="17">
        <f ca="1">IFERROR(IF(AND(ValeursEntrées,Amortissement[[#This Row],[date
paiement]]&lt;&gt;""),-PPMT(TauxIntérêt/12,1,DuréePrêt-ROWS($C$4:C160)+1,Amortissement[[#This Row],[solde
ouverture]]),""),0)</f>
        <v>459.70224039283238</v>
      </c>
      <c r="G160" s="17">
        <f ca="1">IF(Amortissement[[#This Row],[date
paiement]]="",0,ImpôtsFonciers)</f>
        <v>375</v>
      </c>
      <c r="H160" s="17">
        <f ca="1">IF(Amortissement[[#This Row],[date
paiement]]="",0,Amortissement[[#This Row],[intérêts]]+Amortissement[[#This Row],[remboursement principal]]+Amortissement[[#This Row],[impôts
fonciers]])</f>
        <v>1446.7278200226419</v>
      </c>
      <c r="I160" s="17">
        <f ca="1">IF(Amortissement[[#This Row],[date
paiement]]="",0,Amortissement[[#This Row],[solde
ouverture]]-Amortissement[[#This Row],[remboursement principal]])</f>
        <v>146886.13911115428</v>
      </c>
      <c r="J160" s="18">
        <f ca="1">IF(Amortissement[[#This Row],[solde de
clôture]]&gt;0,DernièreLigne-ROW(),0)</f>
        <v>203</v>
      </c>
    </row>
    <row r="161" spans="2:10" ht="15" customHeight="1" x14ac:dyDescent="0.25">
      <c r="B161" s="10">
        <f>ROWS($B$4:B161)</f>
        <v>158</v>
      </c>
      <c r="C161" s="14">
        <f ca="1">IF(ValeursEntrées,IF(Amortissement[[#This Row],[Numéro]]&lt;=DuréePrêt,IF(ROW()-ROW(Amortissement[[#Headers],[date
paiement]])=1,DébutPrêt,IF(I160&gt;0,EDATE(C160,1),"")),""),"")</f>
        <v>48100</v>
      </c>
      <c r="D161" s="17">
        <f ca="1">IF(ROW()-ROW(Amortissement[[#Headers],[solde
ouverture]])=1,MontantPrêt,IF(Amortissement[[#This Row],[date
paiement]]="",0,INDEX(Amortissement[], ROW()-4,8)))</f>
        <v>146886.13911115428</v>
      </c>
      <c r="E161" s="17">
        <f ca="1">IF(ValeursEntrées,IF(ROW()-ROW(Amortissement[[#Headers],[intérêts]])=1,-IPMT(TauxIntérêt/12,1,DuréePrêt-ROWS($C$4:C161)+1,Amortissement[[#This Row],[solde
ouverture]]),IFERROR(-IPMT(TauxIntérêt/12,1,Amortissement[[#This Row],[Nombre de
mensualités restantes]],D162),0)),0)</f>
        <v>610.1021726864991</v>
      </c>
      <c r="F161" s="17">
        <f ca="1">IFERROR(IF(AND(ValeursEntrées,Amortissement[[#This Row],[date
paiement]]&lt;&gt;""),-PPMT(TauxIntérêt/12,1,DuréePrêt-ROWS($C$4:C161)+1,Amortissement[[#This Row],[solde
ouverture]]),""),0)</f>
        <v>461.6176663944691</v>
      </c>
      <c r="G161" s="17">
        <f ca="1">IF(Amortissement[[#This Row],[date
paiement]]="",0,ImpôtsFonciers)</f>
        <v>375</v>
      </c>
      <c r="H161" s="17">
        <f ca="1">IF(Amortissement[[#This Row],[date
paiement]]="",0,Amortissement[[#This Row],[intérêts]]+Amortissement[[#This Row],[remboursement principal]]+Amortissement[[#This Row],[impôts
fonciers]])</f>
        <v>1446.7198390809681</v>
      </c>
      <c r="I161" s="17">
        <f ca="1">IF(Amortissement[[#This Row],[date
paiement]]="",0,Amortissement[[#This Row],[solde
ouverture]]-Amortissement[[#This Row],[remboursement principal]])</f>
        <v>146424.5214447598</v>
      </c>
      <c r="J161" s="18">
        <f ca="1">IF(Amortissement[[#This Row],[solde de
clôture]]&gt;0,DernièreLigne-ROW(),0)</f>
        <v>202</v>
      </c>
    </row>
    <row r="162" spans="2:10" ht="15" customHeight="1" x14ac:dyDescent="0.25">
      <c r="B162" s="10">
        <f>ROWS($B$4:B162)</f>
        <v>159</v>
      </c>
      <c r="C162" s="14">
        <f ca="1">IF(ValeursEntrées,IF(Amortissement[[#This Row],[Numéro]]&lt;=DuréePrêt,IF(ROW()-ROW(Amortissement[[#Headers],[date
paiement]])=1,DébutPrêt,IF(I161&gt;0,EDATE(C161,1),"")),""),"")</f>
        <v>48130</v>
      </c>
      <c r="D162" s="17">
        <f ca="1">IF(ROW()-ROW(Amortissement[[#Headers],[solde
ouverture]])=1,MontantPrêt,IF(Amortissement[[#This Row],[date
paiement]]="",0,INDEX(Amortissement[], ROW()-4,8)))</f>
        <v>146424.5214447598</v>
      </c>
      <c r="E162" s="17">
        <f ca="1">IF(ValeursEntrées,IF(ROW()-ROW(Amortissement[[#Headers],[intérêts]])=1,-IPMT(TauxIntérêt/12,1,DuréePrêt-ROWS($C$4:C162)+1,Amortissement[[#This Row],[solde
ouverture]]),IFERROR(-IPMT(TauxIntérêt/12,1,Amortissement[[#This Row],[Nombre de
mensualités restantes]],D163),0)),0)</f>
        <v>608.17075154759175</v>
      </c>
      <c r="F162" s="17">
        <f ca="1">IFERROR(IF(AND(ValeursEntrées,Amortissement[[#This Row],[date
paiement]]&lt;&gt;""),-PPMT(TauxIntérêt/12,1,DuréePrêt-ROWS($C$4:C162)+1,Amortissement[[#This Row],[solde
ouverture]]),""),0)</f>
        <v>463.54107333777944</v>
      </c>
      <c r="G162" s="17">
        <f ca="1">IF(Amortissement[[#This Row],[date
paiement]]="",0,ImpôtsFonciers)</f>
        <v>375</v>
      </c>
      <c r="H162" s="17">
        <f ca="1">IF(Amortissement[[#This Row],[date
paiement]]="",0,Amortissement[[#This Row],[intérêts]]+Amortissement[[#This Row],[remboursement principal]]+Amortissement[[#This Row],[impôts
fonciers]])</f>
        <v>1446.7118248853712</v>
      </c>
      <c r="I162" s="17">
        <f ca="1">IF(Amortissement[[#This Row],[date
paiement]]="",0,Amortissement[[#This Row],[solde
ouverture]]-Amortissement[[#This Row],[remboursement principal]])</f>
        <v>145960.98037142202</v>
      </c>
      <c r="J162" s="18">
        <f ca="1">IF(Amortissement[[#This Row],[solde de
clôture]]&gt;0,DernièreLigne-ROW(),0)</f>
        <v>201</v>
      </c>
    </row>
    <row r="163" spans="2:10" ht="15" customHeight="1" x14ac:dyDescent="0.25">
      <c r="B163" s="10">
        <f>ROWS($B$4:B163)</f>
        <v>160</v>
      </c>
      <c r="C163" s="14">
        <f ca="1">IF(ValeursEntrées,IF(Amortissement[[#This Row],[Numéro]]&lt;=DuréePrêt,IF(ROW()-ROW(Amortissement[[#Headers],[date
paiement]])=1,DébutPrêt,IF(I162&gt;0,EDATE(C162,1),"")),""),"")</f>
        <v>48161</v>
      </c>
      <c r="D163" s="17">
        <f ca="1">IF(ROW()-ROW(Amortissement[[#Headers],[solde
ouverture]])=1,MontantPrêt,IF(Amortissement[[#This Row],[date
paiement]]="",0,INDEX(Amortissement[], ROW()-4,8)))</f>
        <v>145960.98037142202</v>
      </c>
      <c r="E163" s="17">
        <f ca="1">IF(ValeursEntrées,IF(ROW()-ROW(Amortissement[[#Headers],[intérêts]])=1,-IPMT(TauxIntérêt/12,1,DuréePrêt-ROWS($C$4:C163)+1,Amortissement[[#This Row],[solde
ouverture]]),IFERROR(-IPMT(TauxIntérêt/12,1,Amortissement[[#This Row],[Nombre de
mensualités restantes]],D164),0)),0)</f>
        <v>606.23128282060554</v>
      </c>
      <c r="F163" s="17">
        <f ca="1">IFERROR(IF(AND(ValeursEntrées,Amortissement[[#This Row],[date
paiement]]&lt;&gt;""),-PPMT(TauxIntérêt/12,1,DuréePrêt-ROWS($C$4:C163)+1,Amortissement[[#This Row],[solde
ouverture]]),""),0)</f>
        <v>465.47249447668685</v>
      </c>
      <c r="G163" s="17">
        <f ca="1">IF(Amortissement[[#This Row],[date
paiement]]="",0,ImpôtsFonciers)</f>
        <v>375</v>
      </c>
      <c r="H163" s="17">
        <f ca="1">IF(Amortissement[[#This Row],[date
paiement]]="",0,Amortissement[[#This Row],[intérêts]]+Amortissement[[#This Row],[remboursement principal]]+Amortissement[[#This Row],[impôts
fonciers]])</f>
        <v>1446.7037772972924</v>
      </c>
      <c r="I163" s="17">
        <f ca="1">IF(Amortissement[[#This Row],[date
paiement]]="",0,Amortissement[[#This Row],[solde
ouverture]]-Amortissement[[#This Row],[remboursement principal]])</f>
        <v>145495.50787694534</v>
      </c>
      <c r="J163" s="18">
        <f ca="1">IF(Amortissement[[#This Row],[solde de
clôture]]&gt;0,DernièreLigne-ROW(),0)</f>
        <v>200</v>
      </c>
    </row>
    <row r="164" spans="2:10" ht="15" customHeight="1" x14ac:dyDescent="0.25">
      <c r="B164" s="10">
        <f>ROWS($B$4:B164)</f>
        <v>161</v>
      </c>
      <c r="C164" s="14">
        <f ca="1">IF(ValeursEntrées,IF(Amortissement[[#This Row],[Numéro]]&lt;=DuréePrêt,IF(ROW()-ROW(Amortissement[[#Headers],[date
paiement]])=1,DébutPrêt,IF(I163&gt;0,EDATE(C163,1),"")),""),"")</f>
        <v>48191</v>
      </c>
      <c r="D164" s="17">
        <f ca="1">IF(ROW()-ROW(Amortissement[[#Headers],[solde
ouverture]])=1,MontantPrêt,IF(Amortissement[[#This Row],[date
paiement]]="",0,INDEX(Amortissement[], ROW()-4,8)))</f>
        <v>145495.50787694534</v>
      </c>
      <c r="E164" s="17">
        <f ca="1">IF(ValeursEntrées,IF(ROW()-ROW(Amortissement[[#Headers],[intérêts]])=1,-IPMT(TauxIntérêt/12,1,DuréePrêt-ROWS($C$4:C164)+1,Amortissement[[#This Row],[solde
ouverture]]),IFERROR(-IPMT(TauxIntérêt/12,1,Amortissement[[#This Row],[Nombre de
mensualités restantes]],D165),0)),0)</f>
        <v>604.28373297392363</v>
      </c>
      <c r="F164" s="17">
        <f ca="1">IFERROR(IF(AND(ValeursEntrées,Amortissement[[#This Row],[date
paiement]]&lt;&gt;""),-PPMT(TauxIntérêt/12,1,DuréePrêt-ROWS($C$4:C164)+1,Amortissement[[#This Row],[solde
ouverture]]),""),0)</f>
        <v>467.41196320367294</v>
      </c>
      <c r="G164" s="17">
        <f ca="1">IF(Amortissement[[#This Row],[date
paiement]]="",0,ImpôtsFonciers)</f>
        <v>375</v>
      </c>
      <c r="H164" s="17">
        <f ca="1">IF(Amortissement[[#This Row],[date
paiement]]="",0,Amortissement[[#This Row],[intérêts]]+Amortissement[[#This Row],[remboursement principal]]+Amortissement[[#This Row],[impôts
fonciers]])</f>
        <v>1446.6956961775966</v>
      </c>
      <c r="I164" s="17">
        <f ca="1">IF(Amortissement[[#This Row],[date
paiement]]="",0,Amortissement[[#This Row],[solde
ouverture]]-Amortissement[[#This Row],[remboursement principal]])</f>
        <v>145028.09591374168</v>
      </c>
      <c r="J164" s="18">
        <f ca="1">IF(Amortissement[[#This Row],[solde de
clôture]]&gt;0,DernièreLigne-ROW(),0)</f>
        <v>199</v>
      </c>
    </row>
    <row r="165" spans="2:10" ht="15" customHeight="1" x14ac:dyDescent="0.25">
      <c r="B165" s="10">
        <f>ROWS($B$4:B165)</f>
        <v>162</v>
      </c>
      <c r="C165" s="14">
        <f ca="1">IF(ValeursEntrées,IF(Amortissement[[#This Row],[Numéro]]&lt;=DuréePrêt,IF(ROW()-ROW(Amortissement[[#Headers],[date
paiement]])=1,DébutPrêt,IF(I164&gt;0,EDATE(C164,1),"")),""),"")</f>
        <v>48222</v>
      </c>
      <c r="D165" s="17">
        <f ca="1">IF(ROW()-ROW(Amortissement[[#Headers],[solde
ouverture]])=1,MontantPrêt,IF(Amortissement[[#This Row],[date
paiement]]="",0,INDEX(Amortissement[], ROW()-4,8)))</f>
        <v>145028.09591374168</v>
      </c>
      <c r="E165" s="17">
        <f ca="1">IF(ValeursEntrées,IF(ROW()-ROW(Amortissement[[#Headers],[intérêts]])=1,-IPMT(TauxIntérêt/12,1,DuréePrêt-ROWS($C$4:C165)+1,Amortissement[[#This Row],[solde
ouverture]]),IFERROR(-IPMT(TauxIntérêt/12,1,Amortissement[[#This Row],[Nombre de
mensualités restantes]],D166),0)),0)</f>
        <v>602.32806833621385</v>
      </c>
      <c r="F165" s="17">
        <f ca="1">IFERROR(IF(AND(ValeursEntrées,Amortissement[[#This Row],[date
paiement]]&lt;&gt;""),-PPMT(TauxIntérêt/12,1,DuréePrêt-ROWS($C$4:C165)+1,Amortissement[[#This Row],[solde
ouverture]]),""),0)</f>
        <v>469.35951305035496</v>
      </c>
      <c r="G165" s="17">
        <f ca="1">IF(Amortissement[[#This Row],[date
paiement]]="",0,ImpôtsFonciers)</f>
        <v>375</v>
      </c>
      <c r="H165" s="17">
        <f ca="1">IF(Amortissement[[#This Row],[date
paiement]]="",0,Amortissement[[#This Row],[intérêts]]+Amortissement[[#This Row],[remboursement principal]]+Amortissement[[#This Row],[impôts
fonciers]])</f>
        <v>1446.6875813865688</v>
      </c>
      <c r="I165" s="17">
        <f ca="1">IF(Amortissement[[#This Row],[date
paiement]]="",0,Amortissement[[#This Row],[solde
ouverture]]-Amortissement[[#This Row],[remboursement principal]])</f>
        <v>144558.73640069133</v>
      </c>
      <c r="J165" s="18">
        <f ca="1">IF(Amortissement[[#This Row],[solde de
clôture]]&gt;0,DernièreLigne-ROW(),0)</f>
        <v>198</v>
      </c>
    </row>
    <row r="166" spans="2:10" ht="15" customHeight="1" x14ac:dyDescent="0.25">
      <c r="B166" s="10">
        <f>ROWS($B$4:B166)</f>
        <v>163</v>
      </c>
      <c r="C166" s="14">
        <f ca="1">IF(ValeursEntrées,IF(Amortissement[[#This Row],[Numéro]]&lt;=DuréePrêt,IF(ROW()-ROW(Amortissement[[#Headers],[date
paiement]])=1,DébutPrêt,IF(I165&gt;0,EDATE(C165,1),"")),""),"")</f>
        <v>48253</v>
      </c>
      <c r="D166" s="17">
        <f ca="1">IF(ROW()-ROW(Amortissement[[#Headers],[solde
ouverture]])=1,MontantPrêt,IF(Amortissement[[#This Row],[date
paiement]]="",0,INDEX(Amortissement[], ROW()-4,8)))</f>
        <v>144558.73640069133</v>
      </c>
      <c r="E166" s="17">
        <f ca="1">IF(ValeursEntrées,IF(ROW()-ROW(Amortissement[[#Headers],[intérêts]])=1,-IPMT(TauxIntérêt/12,1,DuréePrêt-ROWS($C$4:C166)+1,Amortissement[[#This Row],[solde
ouverture]]),IFERROR(-IPMT(TauxIntérêt/12,1,Amortissement[[#This Row],[Nombre de
mensualités restantes]],D167),0)),0)</f>
        <v>600.36425509584694</v>
      </c>
      <c r="F166" s="17">
        <f ca="1">IFERROR(IF(AND(ValeursEntrées,Amortissement[[#This Row],[date
paiement]]&lt;&gt;""),-PPMT(TauxIntérêt/12,1,DuréePrêt-ROWS($C$4:C166)+1,Amortissement[[#This Row],[solde
ouverture]]),""),0)</f>
        <v>471.31517768806498</v>
      </c>
      <c r="G166" s="17">
        <f ca="1">IF(Amortissement[[#This Row],[date
paiement]]="",0,ImpôtsFonciers)</f>
        <v>375</v>
      </c>
      <c r="H166" s="17">
        <f ca="1">IF(Amortissement[[#This Row],[date
paiement]]="",0,Amortissement[[#This Row],[intérêts]]+Amortissement[[#This Row],[remboursement principal]]+Amortissement[[#This Row],[impôts
fonciers]])</f>
        <v>1446.679432783912</v>
      </c>
      <c r="I166" s="17">
        <f ca="1">IF(Amortissement[[#This Row],[date
paiement]]="",0,Amortissement[[#This Row],[solde
ouverture]]-Amortissement[[#This Row],[remboursement principal]])</f>
        <v>144087.42122300327</v>
      </c>
      <c r="J166" s="18">
        <f ca="1">IF(Amortissement[[#This Row],[solde de
clôture]]&gt;0,DernièreLigne-ROW(),0)</f>
        <v>197</v>
      </c>
    </row>
    <row r="167" spans="2:10" ht="15" customHeight="1" x14ac:dyDescent="0.25">
      <c r="B167" s="10">
        <f>ROWS($B$4:B167)</f>
        <v>164</v>
      </c>
      <c r="C167" s="14">
        <f ca="1">IF(ValeursEntrées,IF(Amortissement[[#This Row],[Numéro]]&lt;=DuréePrêt,IF(ROW()-ROW(Amortissement[[#Headers],[date
paiement]])=1,DébutPrêt,IF(I166&gt;0,EDATE(C166,1),"")),""),"")</f>
        <v>48282</v>
      </c>
      <c r="D167" s="17">
        <f ca="1">IF(ROW()-ROW(Amortissement[[#Headers],[solde
ouverture]])=1,MontantPrêt,IF(Amortissement[[#This Row],[date
paiement]]="",0,INDEX(Amortissement[], ROW()-4,8)))</f>
        <v>144087.42122300327</v>
      </c>
      <c r="E167" s="17">
        <f ca="1">IF(ValeursEntrées,IF(ROW()-ROW(Amortissement[[#Headers],[intérêts]])=1,-IPMT(TauxIntérêt/12,1,DuréePrêt-ROWS($C$4:C167)+1,Amortissement[[#This Row],[solde
ouverture]]),IFERROR(-IPMT(TauxIntérêt/12,1,Amortissement[[#This Row],[Nombre de
mensualités restantes]],D168),0)),0)</f>
        <v>598.39225930031182</v>
      </c>
      <c r="F167" s="17">
        <f ca="1">IFERROR(IF(AND(ValeursEntrées,Amortissement[[#This Row],[date
paiement]]&lt;&gt;""),-PPMT(TauxIntérêt/12,1,DuréePrêt-ROWS($C$4:C167)+1,Amortissement[[#This Row],[solde
ouverture]]),""),0)</f>
        <v>473.27899092843188</v>
      </c>
      <c r="G167" s="17">
        <f ca="1">IF(Amortissement[[#This Row],[date
paiement]]="",0,ImpôtsFonciers)</f>
        <v>375</v>
      </c>
      <c r="H167" s="17">
        <f ca="1">IF(Amortissement[[#This Row],[date
paiement]]="",0,Amortissement[[#This Row],[intérêts]]+Amortissement[[#This Row],[remboursement principal]]+Amortissement[[#This Row],[impôts
fonciers]])</f>
        <v>1446.6712502287437</v>
      </c>
      <c r="I167" s="17">
        <f ca="1">IF(Amortissement[[#This Row],[date
paiement]]="",0,Amortissement[[#This Row],[solde
ouverture]]-Amortissement[[#This Row],[remboursement principal]])</f>
        <v>143614.14223207484</v>
      </c>
      <c r="J167" s="18">
        <f ca="1">IF(Amortissement[[#This Row],[solde de
clôture]]&gt;0,DernièreLigne-ROW(),0)</f>
        <v>196</v>
      </c>
    </row>
    <row r="168" spans="2:10" ht="15" customHeight="1" x14ac:dyDescent="0.25">
      <c r="B168" s="10">
        <f>ROWS($B$4:B168)</f>
        <v>165</v>
      </c>
      <c r="C168" s="14">
        <f ca="1">IF(ValeursEntrées,IF(Amortissement[[#This Row],[Numéro]]&lt;=DuréePrêt,IF(ROW()-ROW(Amortissement[[#Headers],[date
paiement]])=1,DébutPrêt,IF(I167&gt;0,EDATE(C167,1),"")),""),"")</f>
        <v>48313</v>
      </c>
      <c r="D168" s="17">
        <f ca="1">IF(ROW()-ROW(Amortissement[[#Headers],[solde
ouverture]])=1,MontantPrêt,IF(Amortissement[[#This Row],[date
paiement]]="",0,INDEX(Amortissement[], ROW()-4,8)))</f>
        <v>143614.14223207484</v>
      </c>
      <c r="E168" s="17">
        <f ca="1">IF(ValeursEntrées,IF(ROW()-ROW(Amortissement[[#Headers],[intérêts]])=1,-IPMT(TauxIntérêt/12,1,DuréePrêt-ROWS($C$4:C168)+1,Amortissement[[#This Row],[solde
ouverture]]),IFERROR(-IPMT(TauxIntérêt/12,1,Amortissement[[#This Row],[Nombre de
mensualités restantes]],D169),0)),0)</f>
        <v>596.41204685562866</v>
      </c>
      <c r="F168" s="17">
        <f ca="1">IFERROR(IF(AND(ValeursEntrées,Amortissement[[#This Row],[date
paiement]]&lt;&gt;""),-PPMT(TauxIntérêt/12,1,DuréePrêt-ROWS($C$4:C168)+1,Amortissement[[#This Row],[solde
ouverture]]),""),0)</f>
        <v>475.250986723967</v>
      </c>
      <c r="G168" s="17">
        <f ca="1">IF(Amortissement[[#This Row],[date
paiement]]="",0,ImpôtsFonciers)</f>
        <v>375</v>
      </c>
      <c r="H168" s="17">
        <f ca="1">IF(Amortissement[[#This Row],[date
paiement]]="",0,Amortissement[[#This Row],[intérêts]]+Amortissement[[#This Row],[remboursement principal]]+Amortissement[[#This Row],[impôts
fonciers]])</f>
        <v>1446.6630335795958</v>
      </c>
      <c r="I168" s="17">
        <f ca="1">IF(Amortissement[[#This Row],[date
paiement]]="",0,Amortissement[[#This Row],[solde
ouverture]]-Amortissement[[#This Row],[remboursement principal]])</f>
        <v>143138.89124535088</v>
      </c>
      <c r="J168" s="18">
        <f ca="1">IF(Amortissement[[#This Row],[solde de
clôture]]&gt;0,DernièreLigne-ROW(),0)</f>
        <v>195</v>
      </c>
    </row>
    <row r="169" spans="2:10" ht="15" customHeight="1" x14ac:dyDescent="0.25">
      <c r="B169" s="10">
        <f>ROWS($B$4:B169)</f>
        <v>166</v>
      </c>
      <c r="C169" s="14">
        <f ca="1">IF(ValeursEntrées,IF(Amortissement[[#This Row],[Numéro]]&lt;=DuréePrêt,IF(ROW()-ROW(Amortissement[[#Headers],[date
paiement]])=1,DébutPrêt,IF(I168&gt;0,EDATE(C168,1),"")),""),"")</f>
        <v>48343</v>
      </c>
      <c r="D169" s="17">
        <f ca="1">IF(ROW()-ROW(Amortissement[[#Headers],[solde
ouverture]])=1,MontantPrêt,IF(Amortissement[[#This Row],[date
paiement]]="",0,INDEX(Amortissement[], ROW()-4,8)))</f>
        <v>143138.89124535088</v>
      </c>
      <c r="E169" s="17">
        <f ca="1">IF(ValeursEntrées,IF(ROW()-ROW(Amortissement[[#Headers],[intérêts]])=1,-IPMT(TauxIntérêt/12,1,DuréePrêt-ROWS($C$4:C169)+1,Amortissement[[#This Row],[solde
ouverture]]),IFERROR(-IPMT(TauxIntérêt/12,1,Amortissement[[#This Row],[Nombre de
mensualités restantes]],D170),0)),0)</f>
        <v>594.42358352575923</v>
      </c>
      <c r="F169" s="17">
        <f ca="1">IFERROR(IF(AND(ValeursEntrées,Amortissement[[#This Row],[date
paiement]]&lt;&gt;""),-PPMT(TauxIntérêt/12,1,DuréePrêt-ROWS($C$4:C169)+1,Amortissement[[#This Row],[solde
ouverture]]),""),0)</f>
        <v>477.23119916865028</v>
      </c>
      <c r="G169" s="17">
        <f ca="1">IF(Amortissement[[#This Row],[date
paiement]]="",0,ImpôtsFonciers)</f>
        <v>375</v>
      </c>
      <c r="H169" s="17">
        <f ca="1">IF(Amortissement[[#This Row],[date
paiement]]="",0,Amortissement[[#This Row],[intérêts]]+Amortissement[[#This Row],[remboursement principal]]+Amortissement[[#This Row],[impôts
fonciers]])</f>
        <v>1446.6547826944095</v>
      </c>
      <c r="I169" s="17">
        <f ca="1">IF(Amortissement[[#This Row],[date
paiement]]="",0,Amortissement[[#This Row],[solde
ouverture]]-Amortissement[[#This Row],[remboursement principal]])</f>
        <v>142661.66004618222</v>
      </c>
      <c r="J169" s="18">
        <f ca="1">IF(Amortissement[[#This Row],[solde de
clôture]]&gt;0,DernièreLigne-ROW(),0)</f>
        <v>194</v>
      </c>
    </row>
    <row r="170" spans="2:10" ht="15" customHeight="1" x14ac:dyDescent="0.25">
      <c r="B170" s="10">
        <f>ROWS($B$4:B170)</f>
        <v>167</v>
      </c>
      <c r="C170" s="14">
        <f ca="1">IF(ValeursEntrées,IF(Amortissement[[#This Row],[Numéro]]&lt;=DuréePrêt,IF(ROW()-ROW(Amortissement[[#Headers],[date
paiement]])=1,DébutPrêt,IF(I169&gt;0,EDATE(C169,1),"")),""),"")</f>
        <v>48374</v>
      </c>
      <c r="D170" s="17">
        <f ca="1">IF(ROW()-ROW(Amortissement[[#Headers],[solde
ouverture]])=1,MontantPrêt,IF(Amortissement[[#This Row],[date
paiement]]="",0,INDEX(Amortissement[], ROW()-4,8)))</f>
        <v>142661.66004618222</v>
      </c>
      <c r="E170" s="17">
        <f ca="1">IF(ValeursEntrées,IF(ROW()-ROW(Amortissement[[#Headers],[intérêts]])=1,-IPMT(TauxIntérêt/12,1,DuréePrêt-ROWS($C$4:C170)+1,Amortissement[[#This Row],[solde
ouverture]]),IFERROR(-IPMT(TauxIntérêt/12,1,Amortissement[[#This Row],[Nombre de
mensualités restantes]],D171),0)),0)</f>
        <v>592.42683493201548</v>
      </c>
      <c r="F170" s="17">
        <f ca="1">IFERROR(IF(AND(ValeursEntrées,Amortissement[[#This Row],[date
paiement]]&lt;&gt;""),-PPMT(TauxIntérêt/12,1,DuréePrêt-ROWS($C$4:C170)+1,Amortissement[[#This Row],[solde
ouverture]]),""),0)</f>
        <v>479.21966249851948</v>
      </c>
      <c r="G170" s="17">
        <f ca="1">IF(Amortissement[[#This Row],[date
paiement]]="",0,ImpôtsFonciers)</f>
        <v>375</v>
      </c>
      <c r="H170" s="17">
        <f ca="1">IF(Amortissement[[#This Row],[date
paiement]]="",0,Amortissement[[#This Row],[intérêts]]+Amortissement[[#This Row],[remboursement principal]]+Amortissement[[#This Row],[impôts
fonciers]])</f>
        <v>1446.646497430535</v>
      </c>
      <c r="I170" s="17">
        <f ca="1">IF(Amortissement[[#This Row],[date
paiement]]="",0,Amortissement[[#This Row],[solde
ouverture]]-Amortissement[[#This Row],[remboursement principal]])</f>
        <v>142182.44038368372</v>
      </c>
      <c r="J170" s="18">
        <f ca="1">IF(Amortissement[[#This Row],[solde de
clôture]]&gt;0,DernièreLigne-ROW(),0)</f>
        <v>193</v>
      </c>
    </row>
    <row r="171" spans="2:10" ht="15" customHeight="1" x14ac:dyDescent="0.25">
      <c r="B171" s="10">
        <f>ROWS($B$4:B171)</f>
        <v>168</v>
      </c>
      <c r="C171" s="14">
        <f ca="1">IF(ValeursEntrées,IF(Amortissement[[#This Row],[Numéro]]&lt;=DuréePrêt,IF(ROW()-ROW(Amortissement[[#Headers],[date
paiement]])=1,DébutPrêt,IF(I170&gt;0,EDATE(C170,1),"")),""),"")</f>
        <v>48404</v>
      </c>
      <c r="D171" s="17">
        <f ca="1">IF(ROW()-ROW(Amortissement[[#Headers],[solde
ouverture]])=1,MontantPrêt,IF(Amortissement[[#This Row],[date
paiement]]="",0,INDEX(Amortissement[], ROW()-4,8)))</f>
        <v>142182.44038368372</v>
      </c>
      <c r="E171" s="17">
        <f ca="1">IF(ValeursEntrées,IF(ROW()-ROW(Amortissement[[#Headers],[intérêts]])=1,-IPMT(TauxIntérêt/12,1,DuréePrêt-ROWS($C$4:C171)+1,Amortissement[[#This Row],[solde
ouverture]]),IFERROR(-IPMT(TauxIntérêt/12,1,Amortissement[[#This Row],[Nombre de
mensualités restantes]],D172),0)),0)</f>
        <v>590.42176655246442</v>
      </c>
      <c r="F171" s="17">
        <f ca="1">IFERROR(IF(AND(ValeursEntrées,Amortissement[[#This Row],[date
paiement]]&lt;&gt;""),-PPMT(TauxIntérêt/12,1,DuréePrêt-ROWS($C$4:C171)+1,Amortissement[[#This Row],[solde
ouverture]]),""),0)</f>
        <v>481.21641109226334</v>
      </c>
      <c r="G171" s="17">
        <f ca="1">IF(Amortissement[[#This Row],[date
paiement]]="",0,ImpôtsFonciers)</f>
        <v>375</v>
      </c>
      <c r="H171" s="17">
        <f ca="1">IF(Amortissement[[#This Row],[date
paiement]]="",0,Amortissement[[#This Row],[intérêts]]+Amortissement[[#This Row],[remboursement principal]]+Amortissement[[#This Row],[impôts
fonciers]])</f>
        <v>1446.6381776447279</v>
      </c>
      <c r="I171" s="17">
        <f ca="1">IF(Amortissement[[#This Row],[date
paiement]]="",0,Amortissement[[#This Row],[solde
ouverture]]-Amortissement[[#This Row],[remboursement principal]])</f>
        <v>141701.22397259146</v>
      </c>
      <c r="J171" s="18">
        <f ca="1">IF(Amortissement[[#This Row],[solde de
clôture]]&gt;0,DernièreLigne-ROW(),0)</f>
        <v>192</v>
      </c>
    </row>
    <row r="172" spans="2:10" ht="15" customHeight="1" x14ac:dyDescent="0.25">
      <c r="B172" s="10">
        <f>ROWS($B$4:B172)</f>
        <v>169</v>
      </c>
      <c r="C172" s="14">
        <f ca="1">IF(ValeursEntrées,IF(Amortissement[[#This Row],[Numéro]]&lt;=DuréePrêt,IF(ROW()-ROW(Amortissement[[#Headers],[date
paiement]])=1,DébutPrêt,IF(I171&gt;0,EDATE(C171,1),"")),""),"")</f>
        <v>48435</v>
      </c>
      <c r="D172" s="17">
        <f ca="1">IF(ROW()-ROW(Amortissement[[#Headers],[solde
ouverture]])=1,MontantPrêt,IF(Amortissement[[#This Row],[date
paiement]]="",0,INDEX(Amortissement[], ROW()-4,8)))</f>
        <v>141701.22397259146</v>
      </c>
      <c r="E172" s="17">
        <f ca="1">IF(ValeursEntrées,IF(ROW()-ROW(Amortissement[[#Headers],[intérêts]])=1,-IPMT(TauxIntérêt/12,1,DuréePrêt-ROWS($C$4:C172)+1,Amortissement[[#This Row],[solde
ouverture]]),IFERROR(-IPMT(TauxIntérêt/12,1,Amortissement[[#This Row],[Nombre de
mensualités restantes]],D173),0)),0)</f>
        <v>588.4083437213319</v>
      </c>
      <c r="F172" s="17">
        <f ca="1">IFERROR(IF(AND(ValeursEntrées,Amortissement[[#This Row],[date
paiement]]&lt;&gt;""),-PPMT(TauxIntérêt/12,1,DuréePrêt-ROWS($C$4:C172)+1,Amortissement[[#This Row],[solde
ouverture]]),""),0)</f>
        <v>483.22147947181452</v>
      </c>
      <c r="G172" s="17">
        <f ca="1">IF(Amortissement[[#This Row],[date
paiement]]="",0,ImpôtsFonciers)</f>
        <v>375</v>
      </c>
      <c r="H172" s="17">
        <f ca="1">IF(Amortissement[[#This Row],[date
paiement]]="",0,Amortissement[[#This Row],[intérêts]]+Amortissement[[#This Row],[remboursement principal]]+Amortissement[[#This Row],[impôts
fonciers]])</f>
        <v>1446.6298231931464</v>
      </c>
      <c r="I172" s="17">
        <f ca="1">IF(Amortissement[[#This Row],[date
paiement]]="",0,Amortissement[[#This Row],[solde
ouverture]]-Amortissement[[#This Row],[remboursement principal]])</f>
        <v>141218.00249311965</v>
      </c>
      <c r="J172" s="18">
        <f ca="1">IF(Amortissement[[#This Row],[solde de
clôture]]&gt;0,DernièreLigne-ROW(),0)</f>
        <v>191</v>
      </c>
    </row>
    <row r="173" spans="2:10" ht="15" customHeight="1" x14ac:dyDescent="0.25">
      <c r="B173" s="10">
        <f>ROWS($B$4:B173)</f>
        <v>170</v>
      </c>
      <c r="C173" s="14">
        <f ca="1">IF(ValeursEntrées,IF(Amortissement[[#This Row],[Numéro]]&lt;=DuréePrêt,IF(ROW()-ROW(Amortissement[[#Headers],[date
paiement]])=1,DébutPrêt,IF(I172&gt;0,EDATE(C172,1),"")),""),"")</f>
        <v>48466</v>
      </c>
      <c r="D173" s="17">
        <f ca="1">IF(ROW()-ROW(Amortissement[[#Headers],[solde
ouverture]])=1,MontantPrêt,IF(Amortissement[[#This Row],[date
paiement]]="",0,INDEX(Amortissement[], ROW()-4,8)))</f>
        <v>141218.00249311965</v>
      </c>
      <c r="E173" s="17">
        <f ca="1">IF(ValeursEntrées,IF(ROW()-ROW(Amortissement[[#Headers],[intérêts]])=1,-IPMT(TauxIntérêt/12,1,DuréePrêt-ROWS($C$4:C173)+1,Amortissement[[#This Row],[solde
ouverture]]),IFERROR(-IPMT(TauxIntérêt/12,1,Amortissement[[#This Row],[Nombre de
mensualités restantes]],D174),0)),0)</f>
        <v>586.38653162840296</v>
      </c>
      <c r="F173" s="17">
        <f ca="1">IFERROR(IF(AND(ValeursEntrées,Amortissement[[#This Row],[date
paiement]]&lt;&gt;""),-PPMT(TauxIntérêt/12,1,DuréePrêt-ROWS($C$4:C173)+1,Amortissement[[#This Row],[solde
ouverture]]),""),0)</f>
        <v>485.23490230294715</v>
      </c>
      <c r="G173" s="17">
        <f ca="1">IF(Amortissement[[#This Row],[date
paiement]]="",0,ImpôtsFonciers)</f>
        <v>375</v>
      </c>
      <c r="H173" s="17">
        <f ca="1">IF(Amortissement[[#This Row],[date
paiement]]="",0,Amortissement[[#This Row],[intérêts]]+Amortissement[[#This Row],[remboursement principal]]+Amortissement[[#This Row],[impôts
fonciers]])</f>
        <v>1446.6214339313501</v>
      </c>
      <c r="I173" s="17">
        <f ca="1">IF(Amortissement[[#This Row],[date
paiement]]="",0,Amortissement[[#This Row],[solde
ouverture]]-Amortissement[[#This Row],[remboursement principal]])</f>
        <v>140732.76759081671</v>
      </c>
      <c r="J173" s="18">
        <f ca="1">IF(Amortissement[[#This Row],[solde de
clôture]]&gt;0,DernièreLigne-ROW(),0)</f>
        <v>190</v>
      </c>
    </row>
    <row r="174" spans="2:10" ht="15" customHeight="1" x14ac:dyDescent="0.25">
      <c r="B174" s="10">
        <f>ROWS($B$4:B174)</f>
        <v>171</v>
      </c>
      <c r="C174" s="14">
        <f ca="1">IF(ValeursEntrées,IF(Amortissement[[#This Row],[Numéro]]&lt;=DuréePrêt,IF(ROW()-ROW(Amortissement[[#Headers],[date
paiement]])=1,DébutPrêt,IF(I173&gt;0,EDATE(C173,1),"")),""),"")</f>
        <v>48496</v>
      </c>
      <c r="D174" s="17">
        <f ca="1">IF(ROW()-ROW(Amortissement[[#Headers],[solde
ouverture]])=1,MontantPrêt,IF(Amortissement[[#This Row],[date
paiement]]="",0,INDEX(Amortissement[], ROW()-4,8)))</f>
        <v>140732.76759081671</v>
      </c>
      <c r="E174" s="17">
        <f ca="1">IF(ValeursEntrées,IF(ROW()-ROW(Amortissement[[#Headers],[intérêts]])=1,-IPMT(TauxIntérêt/12,1,DuréePrêt-ROWS($C$4:C174)+1,Amortissement[[#This Row],[solde
ouverture]]),IFERROR(-IPMT(TauxIntérêt/12,1,Amortissement[[#This Row],[Nombre de
mensualités restantes]],D175),0)),0)</f>
        <v>584.35629531842005</v>
      </c>
      <c r="F174" s="17">
        <f ca="1">IFERROR(IF(AND(ValeursEntrées,Amortissement[[#This Row],[date
paiement]]&lt;&gt;""),-PPMT(TauxIntérêt/12,1,DuréePrêt-ROWS($C$4:C174)+1,Amortissement[[#This Row],[solde
ouverture]]),""),0)</f>
        <v>487.25671439587603</v>
      </c>
      <c r="G174" s="17">
        <f ca="1">IF(Amortissement[[#This Row],[date
paiement]]="",0,ImpôtsFonciers)</f>
        <v>375</v>
      </c>
      <c r="H174" s="17">
        <f ca="1">IF(Amortissement[[#This Row],[date
paiement]]="",0,Amortissement[[#This Row],[intérêts]]+Amortissement[[#This Row],[remboursement principal]]+Amortissement[[#This Row],[impôts
fonciers]])</f>
        <v>1446.6130097142961</v>
      </c>
      <c r="I174" s="17">
        <f ca="1">IF(Amortissement[[#This Row],[date
paiement]]="",0,Amortissement[[#This Row],[solde
ouverture]]-Amortissement[[#This Row],[remboursement principal]])</f>
        <v>140245.51087642083</v>
      </c>
      <c r="J174" s="18">
        <f ca="1">IF(Amortissement[[#This Row],[solde de
clôture]]&gt;0,DernièreLigne-ROW(),0)</f>
        <v>189</v>
      </c>
    </row>
    <row r="175" spans="2:10" ht="15" customHeight="1" x14ac:dyDescent="0.25">
      <c r="B175" s="10">
        <f>ROWS($B$4:B175)</f>
        <v>172</v>
      </c>
      <c r="C175" s="14">
        <f ca="1">IF(ValeursEntrées,IF(Amortissement[[#This Row],[Numéro]]&lt;=DuréePrêt,IF(ROW()-ROW(Amortissement[[#Headers],[date
paiement]])=1,DébutPrêt,IF(I174&gt;0,EDATE(C174,1),"")),""),"")</f>
        <v>48527</v>
      </c>
      <c r="D175" s="17">
        <f ca="1">IF(ROW()-ROW(Amortissement[[#Headers],[solde
ouverture]])=1,MontantPrêt,IF(Amortissement[[#This Row],[date
paiement]]="",0,INDEX(Amortissement[], ROW()-4,8)))</f>
        <v>140245.51087642083</v>
      </c>
      <c r="E175" s="17">
        <f ca="1">IF(ValeursEntrées,IF(ROW()-ROW(Amortissement[[#Headers],[intérêts]])=1,-IPMT(TauxIntérêt/12,1,DuréePrêt-ROWS($C$4:C175)+1,Amortissement[[#This Row],[solde
ouverture]]),IFERROR(-IPMT(TauxIntérêt/12,1,Amortissement[[#This Row],[Nombre de
mensualités restantes]],D176),0)),0)</f>
        <v>582.31759969047903</v>
      </c>
      <c r="F175" s="17">
        <f ca="1">IFERROR(IF(AND(ValeursEntrées,Amortissement[[#This Row],[date
paiement]]&lt;&gt;""),-PPMT(TauxIntérêt/12,1,DuréePrêt-ROWS($C$4:C175)+1,Amortissement[[#This Row],[solde
ouverture]]),""),0)</f>
        <v>489.28695070585889</v>
      </c>
      <c r="G175" s="17">
        <f ca="1">IF(Amortissement[[#This Row],[date
paiement]]="",0,ImpôtsFonciers)</f>
        <v>375</v>
      </c>
      <c r="H175" s="17">
        <f ca="1">IF(Amortissement[[#This Row],[date
paiement]]="",0,Amortissement[[#This Row],[intérêts]]+Amortissement[[#This Row],[remboursement principal]]+Amortissement[[#This Row],[impôts
fonciers]])</f>
        <v>1446.6045503963378</v>
      </c>
      <c r="I175" s="17">
        <f ca="1">IF(Amortissement[[#This Row],[date
paiement]]="",0,Amortissement[[#This Row],[solde
ouverture]]-Amortissement[[#This Row],[remboursement principal]])</f>
        <v>139756.22392571496</v>
      </c>
      <c r="J175" s="18">
        <f ca="1">IF(Amortissement[[#This Row],[solde de
clôture]]&gt;0,DernièreLigne-ROW(),0)</f>
        <v>188</v>
      </c>
    </row>
    <row r="176" spans="2:10" ht="15" customHeight="1" x14ac:dyDescent="0.25">
      <c r="B176" s="10">
        <f>ROWS($B$4:B176)</f>
        <v>173</v>
      </c>
      <c r="C176" s="14">
        <f ca="1">IF(ValeursEntrées,IF(Amortissement[[#This Row],[Numéro]]&lt;=DuréePrêt,IF(ROW()-ROW(Amortissement[[#Headers],[date
paiement]])=1,DébutPrêt,IF(I175&gt;0,EDATE(C175,1),"")),""),"")</f>
        <v>48557</v>
      </c>
      <c r="D176" s="17">
        <f ca="1">IF(ROW()-ROW(Amortissement[[#Headers],[solde
ouverture]])=1,MontantPrêt,IF(Amortissement[[#This Row],[date
paiement]]="",0,INDEX(Amortissement[], ROW()-4,8)))</f>
        <v>139756.22392571496</v>
      </c>
      <c r="E176" s="17">
        <f ca="1">IF(ValeursEntrées,IF(ROW()-ROW(Amortissement[[#Headers],[intérêts]])=1,-IPMT(TauxIntérêt/12,1,DuréePrêt-ROWS($C$4:C176)+1,Amortissement[[#This Row],[solde
ouverture]]),IFERROR(-IPMT(TauxIntérêt/12,1,Amortissement[[#This Row],[Nombre de
mensualités restantes]],D177),0)),0)</f>
        <v>580.2704094974215</v>
      </c>
      <c r="F176" s="17">
        <f ca="1">IFERROR(IF(AND(ValeursEntrées,Amortissement[[#This Row],[date
paiement]]&lt;&gt;""),-PPMT(TauxIntérêt/12,1,DuréePrêt-ROWS($C$4:C176)+1,Amortissement[[#This Row],[solde
ouverture]]),""),0)</f>
        <v>491.32564633379985</v>
      </c>
      <c r="G176" s="17">
        <f ca="1">IF(Amortissement[[#This Row],[date
paiement]]="",0,ImpôtsFonciers)</f>
        <v>375</v>
      </c>
      <c r="H176" s="17">
        <f ca="1">IF(Amortissement[[#This Row],[date
paiement]]="",0,Amortissement[[#This Row],[intérêts]]+Amortissement[[#This Row],[remboursement principal]]+Amortissement[[#This Row],[impôts
fonciers]])</f>
        <v>1446.5960558312213</v>
      </c>
      <c r="I176" s="17">
        <f ca="1">IF(Amortissement[[#This Row],[date
paiement]]="",0,Amortissement[[#This Row],[solde
ouverture]]-Amortissement[[#This Row],[remboursement principal]])</f>
        <v>139264.89827938116</v>
      </c>
      <c r="J176" s="18">
        <f ca="1">IF(Amortissement[[#This Row],[solde de
clôture]]&gt;0,DernièreLigne-ROW(),0)</f>
        <v>187</v>
      </c>
    </row>
    <row r="177" spans="2:10" ht="15" customHeight="1" x14ac:dyDescent="0.25">
      <c r="B177" s="10">
        <f>ROWS($B$4:B177)</f>
        <v>174</v>
      </c>
      <c r="C177" s="14">
        <f ca="1">IF(ValeursEntrées,IF(Amortissement[[#This Row],[Numéro]]&lt;=DuréePrêt,IF(ROW()-ROW(Amortissement[[#Headers],[date
paiement]])=1,DébutPrêt,IF(I176&gt;0,EDATE(C176,1),"")),""),"")</f>
        <v>48588</v>
      </c>
      <c r="D177" s="17">
        <f ca="1">IF(ROW()-ROW(Amortissement[[#Headers],[solde
ouverture]])=1,MontantPrêt,IF(Amortissement[[#This Row],[date
paiement]]="",0,INDEX(Amortissement[], ROW()-4,8)))</f>
        <v>139264.89827938116</v>
      </c>
      <c r="E177" s="17">
        <f ca="1">IF(ValeursEntrées,IF(ROW()-ROW(Amortissement[[#Headers],[intérêts]])=1,-IPMT(TauxIntérêt/12,1,DuréePrêt-ROWS($C$4:C177)+1,Amortissement[[#This Row],[solde
ouverture]]),IFERROR(-IPMT(TauxIntérêt/12,1,Amortissement[[#This Row],[Nombre de
mensualités restantes]],D178),0)),0)</f>
        <v>578.21468934522625</v>
      </c>
      <c r="F177" s="17">
        <f ca="1">IFERROR(IF(AND(ValeursEntrées,Amortissement[[#This Row],[date
paiement]]&lt;&gt;""),-PPMT(TauxIntérêt/12,1,DuréePrêt-ROWS($C$4:C177)+1,Amortissement[[#This Row],[solde
ouverture]]),""),0)</f>
        <v>493.37283652685738</v>
      </c>
      <c r="G177" s="17">
        <f ca="1">IF(Amortissement[[#This Row],[date
paiement]]="",0,ImpôtsFonciers)</f>
        <v>375</v>
      </c>
      <c r="H177" s="17">
        <f ca="1">IF(Amortissement[[#This Row],[date
paiement]]="",0,Amortissement[[#This Row],[intérêts]]+Amortissement[[#This Row],[remboursement principal]]+Amortissement[[#This Row],[impôts
fonciers]])</f>
        <v>1446.5875258720837</v>
      </c>
      <c r="I177" s="17">
        <f ca="1">IF(Amortissement[[#This Row],[date
paiement]]="",0,Amortissement[[#This Row],[solde
ouverture]]-Amortissement[[#This Row],[remboursement principal]])</f>
        <v>138771.5254428543</v>
      </c>
      <c r="J177" s="18">
        <f ca="1">IF(Amortissement[[#This Row],[solde de
clôture]]&gt;0,DernièreLigne-ROW(),0)</f>
        <v>186</v>
      </c>
    </row>
    <row r="178" spans="2:10" ht="15" customHeight="1" x14ac:dyDescent="0.25">
      <c r="B178" s="10">
        <f>ROWS($B$4:B178)</f>
        <v>175</v>
      </c>
      <c r="C178" s="14">
        <f ca="1">IF(ValeursEntrées,IF(Amortissement[[#This Row],[Numéro]]&lt;=DuréePrêt,IF(ROW()-ROW(Amortissement[[#Headers],[date
paiement]])=1,DébutPrêt,IF(I177&gt;0,EDATE(C177,1),"")),""),"")</f>
        <v>48619</v>
      </c>
      <c r="D178" s="17">
        <f ca="1">IF(ROW()-ROW(Amortissement[[#Headers],[solde
ouverture]])=1,MontantPrêt,IF(Amortissement[[#This Row],[date
paiement]]="",0,INDEX(Amortissement[], ROW()-4,8)))</f>
        <v>138771.5254428543</v>
      </c>
      <c r="E178" s="17">
        <f ca="1">IF(ValeursEntrées,IF(ROW()-ROW(Amortissement[[#Headers],[intérêts]])=1,-IPMT(TauxIntérêt/12,1,DuréePrêt-ROWS($C$4:C178)+1,Amortissement[[#This Row],[solde
ouverture]]),IFERROR(-IPMT(TauxIntérêt/12,1,Amortissement[[#This Row],[Nombre de
mensualités restantes]],D179),0)),0)</f>
        <v>576.15040369239682</v>
      </c>
      <c r="F178" s="17">
        <f ca="1">IFERROR(IF(AND(ValeursEntrées,Amortissement[[#This Row],[date
paiement]]&lt;&gt;""),-PPMT(TauxIntérêt/12,1,DuréePrêt-ROWS($C$4:C178)+1,Amortissement[[#This Row],[solde
ouverture]]),""),0)</f>
        <v>495.42855667905263</v>
      </c>
      <c r="G178" s="17">
        <f ca="1">IF(Amortissement[[#This Row],[date
paiement]]="",0,ImpôtsFonciers)</f>
        <v>375</v>
      </c>
      <c r="H178" s="17">
        <f ca="1">IF(Amortissement[[#This Row],[date
paiement]]="",0,Amortissement[[#This Row],[intérêts]]+Amortissement[[#This Row],[remboursement principal]]+Amortissement[[#This Row],[impôts
fonciers]])</f>
        <v>1446.5789603714495</v>
      </c>
      <c r="I178" s="17">
        <f ca="1">IF(Amortissement[[#This Row],[date
paiement]]="",0,Amortissement[[#This Row],[solde
ouverture]]-Amortissement[[#This Row],[remboursement principal]])</f>
        <v>138276.09688617525</v>
      </c>
      <c r="J178" s="18">
        <f ca="1">IF(Amortissement[[#This Row],[solde de
clôture]]&gt;0,DernièreLigne-ROW(),0)</f>
        <v>185</v>
      </c>
    </row>
    <row r="179" spans="2:10" ht="15" customHeight="1" x14ac:dyDescent="0.25">
      <c r="B179" s="10">
        <f>ROWS($B$4:B179)</f>
        <v>176</v>
      </c>
      <c r="C179" s="14">
        <f ca="1">IF(ValeursEntrées,IF(Amortissement[[#This Row],[Numéro]]&lt;=DuréePrêt,IF(ROW()-ROW(Amortissement[[#Headers],[date
paiement]])=1,DébutPrêt,IF(I178&gt;0,EDATE(C178,1),"")),""),"")</f>
        <v>48647</v>
      </c>
      <c r="D179" s="17">
        <f ca="1">IF(ROW()-ROW(Amortissement[[#Headers],[solde
ouverture]])=1,MontantPrêt,IF(Amortissement[[#This Row],[date
paiement]]="",0,INDEX(Amortissement[], ROW()-4,8)))</f>
        <v>138276.09688617525</v>
      </c>
      <c r="E179" s="17">
        <f ca="1">IF(ValeursEntrées,IF(ROW()-ROW(Amortissement[[#Headers],[intérêts]])=1,-IPMT(TauxIntérêt/12,1,DuréePrêt-ROWS($C$4:C179)+1,Amortissement[[#This Row],[solde
ouverture]]),IFERROR(-IPMT(TauxIntérêt/12,1,Amortissement[[#This Row],[Nombre de
mensualités restantes]],D180),0)),0)</f>
        <v>574.07751684934738</v>
      </c>
      <c r="F179" s="17">
        <f ca="1">IFERROR(IF(AND(ValeursEntrées,Amortissement[[#This Row],[date
paiement]]&lt;&gt;""),-PPMT(TauxIntérêt/12,1,DuréePrêt-ROWS($C$4:C179)+1,Amortissement[[#This Row],[solde
ouverture]]),""),0)</f>
        <v>497.492842331882</v>
      </c>
      <c r="G179" s="17">
        <f ca="1">IF(Amortissement[[#This Row],[date
paiement]]="",0,ImpôtsFonciers)</f>
        <v>375</v>
      </c>
      <c r="H179" s="17">
        <f ca="1">IF(Amortissement[[#This Row],[date
paiement]]="",0,Amortissement[[#This Row],[intérêts]]+Amortissement[[#This Row],[remboursement principal]]+Amortissement[[#This Row],[impôts
fonciers]])</f>
        <v>1446.5703591812294</v>
      </c>
      <c r="I179" s="17">
        <f ca="1">IF(Amortissement[[#This Row],[date
paiement]]="",0,Amortissement[[#This Row],[solde
ouverture]]-Amortissement[[#This Row],[remboursement principal]])</f>
        <v>137778.60404384337</v>
      </c>
      <c r="J179" s="18">
        <f ca="1">IF(Amortissement[[#This Row],[solde de
clôture]]&gt;0,DernièreLigne-ROW(),0)</f>
        <v>184</v>
      </c>
    </row>
    <row r="180" spans="2:10" ht="15" customHeight="1" x14ac:dyDescent="0.25">
      <c r="B180" s="10">
        <f>ROWS($B$4:B180)</f>
        <v>177</v>
      </c>
      <c r="C180" s="14">
        <f ca="1">IF(ValeursEntrées,IF(Amortissement[[#This Row],[Numéro]]&lt;=DuréePrêt,IF(ROW()-ROW(Amortissement[[#Headers],[date
paiement]])=1,DébutPrêt,IF(I179&gt;0,EDATE(C179,1),"")),""),"")</f>
        <v>48678</v>
      </c>
      <c r="D180" s="17">
        <f ca="1">IF(ROW()-ROW(Amortissement[[#Headers],[solde
ouverture]])=1,MontantPrêt,IF(Amortissement[[#This Row],[date
paiement]]="",0,INDEX(Amortissement[], ROW()-4,8)))</f>
        <v>137778.60404384337</v>
      </c>
      <c r="E180" s="17">
        <f ca="1">IF(ValeursEntrées,IF(ROW()-ROW(Amortissement[[#Headers],[intérêts]])=1,-IPMT(TauxIntérêt/12,1,DuréePrêt-ROWS($C$4:C180)+1,Amortissement[[#This Row],[solde
ouverture]]),IFERROR(-IPMT(TauxIntérêt/12,1,Amortissement[[#This Row],[Nombre de
mensualités restantes]],D181),0)),0)</f>
        <v>571.99599297778514</v>
      </c>
      <c r="F180" s="17">
        <f ca="1">IFERROR(IF(AND(ValeursEntrées,Amortissement[[#This Row],[date
paiement]]&lt;&gt;""),-PPMT(TauxIntérêt/12,1,DuréePrêt-ROWS($C$4:C180)+1,Amortissement[[#This Row],[solde
ouverture]]),""),0)</f>
        <v>499.56572917493156</v>
      </c>
      <c r="G180" s="17">
        <f ca="1">IF(Amortissement[[#This Row],[date
paiement]]="",0,ImpôtsFonciers)</f>
        <v>375</v>
      </c>
      <c r="H180" s="17">
        <f ca="1">IF(Amortissement[[#This Row],[date
paiement]]="",0,Amortissement[[#This Row],[intérêts]]+Amortissement[[#This Row],[remboursement principal]]+Amortissement[[#This Row],[impôts
fonciers]])</f>
        <v>1446.5617221527168</v>
      </c>
      <c r="I180" s="17">
        <f ca="1">IF(Amortissement[[#This Row],[date
paiement]]="",0,Amortissement[[#This Row],[solde
ouverture]]-Amortissement[[#This Row],[remboursement principal]])</f>
        <v>137279.03831466843</v>
      </c>
      <c r="J180" s="18">
        <f ca="1">IF(Amortissement[[#This Row],[solde de
clôture]]&gt;0,DernièreLigne-ROW(),0)</f>
        <v>183</v>
      </c>
    </row>
    <row r="181" spans="2:10" ht="15" customHeight="1" x14ac:dyDescent="0.25">
      <c r="B181" s="10">
        <f>ROWS($B$4:B181)</f>
        <v>178</v>
      </c>
      <c r="C181" s="14">
        <f ca="1">IF(ValeursEntrées,IF(Amortissement[[#This Row],[Numéro]]&lt;=DuréePrêt,IF(ROW()-ROW(Amortissement[[#Headers],[date
paiement]])=1,DébutPrêt,IF(I180&gt;0,EDATE(C180,1),"")),""),"")</f>
        <v>48708</v>
      </c>
      <c r="D181" s="17">
        <f ca="1">IF(ROW()-ROW(Amortissement[[#Headers],[solde
ouverture]])=1,MontantPrêt,IF(Amortissement[[#This Row],[date
paiement]]="",0,INDEX(Amortissement[], ROW()-4,8)))</f>
        <v>137279.03831466843</v>
      </c>
      <c r="E181" s="17">
        <f ca="1">IF(ValeursEntrées,IF(ROW()-ROW(Amortissement[[#Headers],[intérêts]])=1,-IPMT(TauxIntérêt/12,1,DuréePrêt-ROWS($C$4:C181)+1,Amortissement[[#This Row],[solde
ouverture]]),IFERROR(-IPMT(TauxIntérêt/12,1,Amortissement[[#This Row],[Nombre de
mensualités restantes]],D182),0)),0)</f>
        <v>569.90579609009148</v>
      </c>
      <c r="F181" s="17">
        <f ca="1">IFERROR(IF(AND(ValeursEntrées,Amortissement[[#This Row],[date
paiement]]&lt;&gt;""),-PPMT(TauxIntérêt/12,1,DuréePrêt-ROWS($C$4:C181)+1,Amortissement[[#This Row],[solde
ouverture]]),""),0)</f>
        <v>501.6472530464938</v>
      </c>
      <c r="G181" s="17">
        <f ca="1">IF(Amortissement[[#This Row],[date
paiement]]="",0,ImpôtsFonciers)</f>
        <v>375</v>
      </c>
      <c r="H181" s="17">
        <f ca="1">IF(Amortissement[[#This Row],[date
paiement]]="",0,Amortissement[[#This Row],[intérêts]]+Amortissement[[#This Row],[remboursement principal]]+Amortissement[[#This Row],[impôts
fonciers]])</f>
        <v>1446.5530491365853</v>
      </c>
      <c r="I181" s="17">
        <f ca="1">IF(Amortissement[[#This Row],[date
paiement]]="",0,Amortissement[[#This Row],[solde
ouverture]]-Amortissement[[#This Row],[remboursement principal]])</f>
        <v>136777.39106162195</v>
      </c>
      <c r="J181" s="18">
        <f ca="1">IF(Amortissement[[#This Row],[solde de
clôture]]&gt;0,DernièreLigne-ROW(),0)</f>
        <v>182</v>
      </c>
    </row>
    <row r="182" spans="2:10" ht="15" customHeight="1" x14ac:dyDescent="0.25">
      <c r="B182" s="10">
        <f>ROWS($B$4:B182)</f>
        <v>179</v>
      </c>
      <c r="C182" s="14">
        <f ca="1">IF(ValeursEntrées,IF(Amortissement[[#This Row],[Numéro]]&lt;=DuréePrêt,IF(ROW()-ROW(Amortissement[[#Headers],[date
paiement]])=1,DébutPrêt,IF(I181&gt;0,EDATE(C181,1),"")),""),"")</f>
        <v>48739</v>
      </c>
      <c r="D182" s="17">
        <f ca="1">IF(ROW()-ROW(Amortissement[[#Headers],[solde
ouverture]])=1,MontantPrêt,IF(Amortissement[[#This Row],[date
paiement]]="",0,INDEX(Amortissement[], ROW()-4,8)))</f>
        <v>136777.39106162195</v>
      </c>
      <c r="E182" s="17">
        <f ca="1">IF(ValeursEntrées,IF(ROW()-ROW(Amortissement[[#Headers],[intérêts]])=1,-IPMT(TauxIntérêt/12,1,DuréePrêt-ROWS($C$4:C182)+1,Amortissement[[#This Row],[solde
ouverture]]),IFERROR(-IPMT(TauxIntérêt/12,1,Amortissement[[#This Row],[Nombre de
mensualités restantes]],D183),0)),0)</f>
        <v>567.80689004869907</v>
      </c>
      <c r="F182" s="17">
        <f ca="1">IFERROR(IF(AND(ValeursEntrées,Amortissement[[#This Row],[date
paiement]]&lt;&gt;""),-PPMT(TauxIntérêt/12,1,DuréePrêt-ROWS($C$4:C182)+1,Amortissement[[#This Row],[solde
ouverture]]),""),0)</f>
        <v>503.73744993418757</v>
      </c>
      <c r="G182" s="17">
        <f ca="1">IF(Amortissement[[#This Row],[date
paiement]]="",0,ImpôtsFonciers)</f>
        <v>375</v>
      </c>
      <c r="H182" s="17">
        <f ca="1">IF(Amortissement[[#This Row],[date
paiement]]="",0,Amortissement[[#This Row],[intérêts]]+Amortissement[[#This Row],[remboursement principal]]+Amortissement[[#This Row],[impôts
fonciers]])</f>
        <v>1446.5443399828866</v>
      </c>
      <c r="I182" s="17">
        <f ca="1">IF(Amortissement[[#This Row],[date
paiement]]="",0,Amortissement[[#This Row],[solde
ouverture]]-Amortissement[[#This Row],[remboursement principal]])</f>
        <v>136273.65361168777</v>
      </c>
      <c r="J182" s="18">
        <f ca="1">IF(Amortissement[[#This Row],[solde de
clôture]]&gt;0,DernièreLigne-ROW(),0)</f>
        <v>181</v>
      </c>
    </row>
    <row r="183" spans="2:10" ht="15" customHeight="1" x14ac:dyDescent="0.25">
      <c r="B183" s="10">
        <f>ROWS($B$4:B183)</f>
        <v>180</v>
      </c>
      <c r="C183" s="14">
        <f ca="1">IF(ValeursEntrées,IF(Amortissement[[#This Row],[Numéro]]&lt;=DuréePrêt,IF(ROW()-ROW(Amortissement[[#Headers],[date
paiement]])=1,DébutPrêt,IF(I182&gt;0,EDATE(C182,1),"")),""),"")</f>
        <v>48769</v>
      </c>
      <c r="D183" s="17">
        <f ca="1">IF(ROW()-ROW(Amortissement[[#Headers],[solde
ouverture]])=1,MontantPrêt,IF(Amortissement[[#This Row],[date
paiement]]="",0,INDEX(Amortissement[], ROW()-4,8)))</f>
        <v>136273.65361168777</v>
      </c>
      <c r="E183" s="17">
        <f ca="1">IF(ValeursEntrées,IF(ROW()-ROW(Amortissement[[#Headers],[intérêts]])=1,-IPMT(TauxIntérêt/12,1,DuréePrêt-ROWS($C$4:C183)+1,Amortissement[[#This Row],[solde
ouverture]]),IFERROR(-IPMT(TauxIntérêt/12,1,Amortissement[[#This Row],[Nombre de
mensualités restantes]],D184),0)),0)</f>
        <v>565.69923856546745</v>
      </c>
      <c r="F183" s="17">
        <f ca="1">IFERROR(IF(AND(ValeursEntrées,Amortissement[[#This Row],[date
paiement]]&lt;&gt;""),-PPMT(TauxIntérêt/12,1,DuréePrêt-ROWS($C$4:C183)+1,Amortissement[[#This Row],[solde
ouverture]]),""),0)</f>
        <v>505.83635597557998</v>
      </c>
      <c r="G183" s="17">
        <f ca="1">IF(Amortissement[[#This Row],[date
paiement]]="",0,ImpôtsFonciers)</f>
        <v>375</v>
      </c>
      <c r="H183" s="17">
        <f ca="1">IF(Amortissement[[#This Row],[date
paiement]]="",0,Amortissement[[#This Row],[intérêts]]+Amortissement[[#This Row],[remboursement principal]]+Amortissement[[#This Row],[impôts
fonciers]])</f>
        <v>1446.5355945410474</v>
      </c>
      <c r="I183" s="17">
        <f ca="1">IF(Amortissement[[#This Row],[date
paiement]]="",0,Amortissement[[#This Row],[solde
ouverture]]-Amortissement[[#This Row],[remboursement principal]])</f>
        <v>135767.8172557122</v>
      </c>
      <c r="J183" s="18">
        <f ca="1">IF(Amortissement[[#This Row],[solde de
clôture]]&gt;0,DernièreLigne-ROW(),0)</f>
        <v>180</v>
      </c>
    </row>
    <row r="184" spans="2:10" ht="15" customHeight="1" x14ac:dyDescent="0.25">
      <c r="B184" s="10">
        <f>ROWS($B$4:B184)</f>
        <v>181</v>
      </c>
      <c r="C184" s="14">
        <f ca="1">IF(ValeursEntrées,IF(Amortissement[[#This Row],[Numéro]]&lt;=DuréePrêt,IF(ROW()-ROW(Amortissement[[#Headers],[date
paiement]])=1,DébutPrêt,IF(I183&gt;0,EDATE(C183,1),"")),""),"")</f>
        <v>48800</v>
      </c>
      <c r="D184" s="17">
        <f ca="1">IF(ROW()-ROW(Amortissement[[#Headers],[solde
ouverture]])=1,MontantPrêt,IF(Amortissement[[#This Row],[date
paiement]]="",0,INDEX(Amortissement[], ROW()-4,8)))</f>
        <v>135767.8172557122</v>
      </c>
      <c r="E184" s="17">
        <f ca="1">IF(ValeursEntrées,IF(ROW()-ROW(Amortissement[[#Headers],[intérêts]])=1,-IPMT(TauxIntérêt/12,1,DuréePrêt-ROWS($C$4:C184)+1,Amortissement[[#This Row],[solde
ouverture]]),IFERROR(-IPMT(TauxIntérêt/12,1,Amortissement[[#This Row],[Nombre de
mensualités restantes]],D185),0)),0)</f>
        <v>563.58280520105586</v>
      </c>
      <c r="F184" s="17">
        <f ca="1">IFERROR(IF(AND(ValeursEntrées,Amortissement[[#This Row],[date
paiement]]&lt;&gt;""),-PPMT(TauxIntérêt/12,1,DuréePrêt-ROWS($C$4:C184)+1,Amortissement[[#This Row],[solde
ouverture]]),""),0)</f>
        <v>507.94400745881165</v>
      </c>
      <c r="G184" s="17">
        <f ca="1">IF(Amortissement[[#This Row],[date
paiement]]="",0,ImpôtsFonciers)</f>
        <v>375</v>
      </c>
      <c r="H184" s="17">
        <f ca="1">IF(Amortissement[[#This Row],[date
paiement]]="",0,Amortissement[[#This Row],[intérêts]]+Amortissement[[#This Row],[remboursement principal]]+Amortissement[[#This Row],[impôts
fonciers]])</f>
        <v>1446.5268126598676</v>
      </c>
      <c r="I184" s="17">
        <f ca="1">IF(Amortissement[[#This Row],[date
paiement]]="",0,Amortissement[[#This Row],[solde
ouverture]]-Amortissement[[#This Row],[remboursement principal]])</f>
        <v>135259.8732482534</v>
      </c>
      <c r="J184" s="18">
        <f ca="1">IF(Amortissement[[#This Row],[solde de
clôture]]&gt;0,DernièreLigne-ROW(),0)</f>
        <v>179</v>
      </c>
    </row>
    <row r="185" spans="2:10" ht="15" customHeight="1" x14ac:dyDescent="0.25">
      <c r="B185" s="10">
        <f>ROWS($B$4:B185)</f>
        <v>182</v>
      </c>
      <c r="C185" s="14">
        <f ca="1">IF(ValeursEntrées,IF(Amortissement[[#This Row],[Numéro]]&lt;=DuréePrêt,IF(ROW()-ROW(Amortissement[[#Headers],[date
paiement]])=1,DébutPrêt,IF(I184&gt;0,EDATE(C184,1),"")),""),"")</f>
        <v>48831</v>
      </c>
      <c r="D185" s="17">
        <f ca="1">IF(ROW()-ROW(Amortissement[[#Headers],[solde
ouverture]])=1,MontantPrêt,IF(Amortissement[[#This Row],[date
paiement]]="",0,INDEX(Amortissement[], ROW()-4,8)))</f>
        <v>135259.8732482534</v>
      </c>
      <c r="E185" s="17">
        <f ca="1">IF(ValeursEntrées,IF(ROW()-ROW(Amortissement[[#Headers],[intérêts]])=1,-IPMT(TauxIntérêt/12,1,DuréePrêt-ROWS($C$4:C185)+1,Amortissement[[#This Row],[solde
ouverture]]),IFERROR(-IPMT(TauxIntérêt/12,1,Amortissement[[#This Row],[Nombre de
mensualités restantes]],D186),0)),0)</f>
        <v>561.45755336429238</v>
      </c>
      <c r="F185" s="17">
        <f ca="1">IFERROR(IF(AND(ValeursEntrées,Amortissement[[#This Row],[date
paiement]]&lt;&gt;""),-PPMT(TauxIntérêt/12,1,DuréePrêt-ROWS($C$4:C185)+1,Amortissement[[#This Row],[solde
ouverture]]),""),0)</f>
        <v>510.06044082322342</v>
      </c>
      <c r="G185" s="17">
        <f ca="1">IF(Amortissement[[#This Row],[date
paiement]]="",0,ImpôtsFonciers)</f>
        <v>375</v>
      </c>
      <c r="H185" s="17">
        <f ca="1">IF(Amortissement[[#This Row],[date
paiement]]="",0,Amortissement[[#This Row],[intérêts]]+Amortissement[[#This Row],[remboursement principal]]+Amortissement[[#This Row],[impôts
fonciers]])</f>
        <v>1446.5179941875158</v>
      </c>
      <c r="I185" s="17">
        <f ca="1">IF(Amortissement[[#This Row],[date
paiement]]="",0,Amortissement[[#This Row],[solde
ouverture]]-Amortissement[[#This Row],[remboursement principal]])</f>
        <v>134749.81280743016</v>
      </c>
      <c r="J185" s="18">
        <f ca="1">IF(Amortissement[[#This Row],[solde de
clôture]]&gt;0,DernièreLigne-ROW(),0)</f>
        <v>178</v>
      </c>
    </row>
    <row r="186" spans="2:10" ht="15" customHeight="1" x14ac:dyDescent="0.25">
      <c r="B186" s="10">
        <f>ROWS($B$4:B186)</f>
        <v>183</v>
      </c>
      <c r="C186" s="14">
        <f ca="1">IF(ValeursEntrées,IF(Amortissement[[#This Row],[Numéro]]&lt;=DuréePrêt,IF(ROW()-ROW(Amortissement[[#Headers],[date
paiement]])=1,DébutPrêt,IF(I185&gt;0,EDATE(C185,1),"")),""),"")</f>
        <v>48861</v>
      </c>
      <c r="D186" s="17">
        <f ca="1">IF(ROW()-ROW(Amortissement[[#Headers],[solde
ouverture]])=1,MontantPrêt,IF(Amortissement[[#This Row],[date
paiement]]="",0,INDEX(Amortissement[], ROW()-4,8)))</f>
        <v>134749.81280743016</v>
      </c>
      <c r="E186" s="17">
        <f ca="1">IF(ValeursEntrées,IF(ROW()-ROW(Amortissement[[#Headers],[intérêts]])=1,-IPMT(TauxIntérêt/12,1,DuréePrêt-ROWS($C$4:C186)+1,Amortissement[[#This Row],[solde
ouverture]]),IFERROR(-IPMT(TauxIntérêt/12,1,Amortissement[[#This Row],[Nombre de
mensualités restantes]],D187),0)),0)</f>
        <v>559.3234463115424</v>
      </c>
      <c r="F186" s="17">
        <f ca="1">IFERROR(IF(AND(ValeursEntrées,Amortissement[[#This Row],[date
paiement]]&lt;&gt;""),-PPMT(TauxIntérêt/12,1,DuréePrêt-ROWS($C$4:C186)+1,Amortissement[[#This Row],[solde
ouverture]]),""),0)</f>
        <v>512.18569265998667</v>
      </c>
      <c r="G186" s="17">
        <f ca="1">IF(Amortissement[[#This Row],[date
paiement]]="",0,ImpôtsFonciers)</f>
        <v>375</v>
      </c>
      <c r="H186" s="17">
        <f ca="1">IF(Amortissement[[#This Row],[date
paiement]]="",0,Amortissement[[#This Row],[intérêts]]+Amortissement[[#This Row],[remboursement principal]]+Amortissement[[#This Row],[impôts
fonciers]])</f>
        <v>1446.509138971529</v>
      </c>
      <c r="I186" s="17">
        <f ca="1">IF(Amortissement[[#This Row],[date
paiement]]="",0,Amortissement[[#This Row],[solde
ouverture]]-Amortissement[[#This Row],[remboursement principal]])</f>
        <v>134237.62711477018</v>
      </c>
      <c r="J186" s="18">
        <f ca="1">IF(Amortissement[[#This Row],[solde de
clôture]]&gt;0,DernièreLigne-ROW(),0)</f>
        <v>177</v>
      </c>
    </row>
    <row r="187" spans="2:10" ht="15" customHeight="1" x14ac:dyDescent="0.25">
      <c r="B187" s="10">
        <f>ROWS($B$4:B187)</f>
        <v>184</v>
      </c>
      <c r="C187" s="14">
        <f ca="1">IF(ValeursEntrées,IF(Amortissement[[#This Row],[Numéro]]&lt;=DuréePrêt,IF(ROW()-ROW(Amortissement[[#Headers],[date
paiement]])=1,DébutPrêt,IF(I186&gt;0,EDATE(C186,1),"")),""),"")</f>
        <v>48892</v>
      </c>
      <c r="D187" s="17">
        <f ca="1">IF(ROW()-ROW(Amortissement[[#Headers],[solde
ouverture]])=1,MontantPrêt,IF(Amortissement[[#This Row],[date
paiement]]="",0,INDEX(Amortissement[], ROW()-4,8)))</f>
        <v>134237.62711477018</v>
      </c>
      <c r="E187" s="17">
        <f ca="1">IF(ValeursEntrées,IF(ROW()-ROW(Amortissement[[#Headers],[intérêts]])=1,-IPMT(TauxIntérêt/12,1,DuréePrêt-ROWS($C$4:C187)+1,Amortissement[[#This Row],[solde
ouverture]]),IFERROR(-IPMT(TauxIntérêt/12,1,Amortissement[[#This Row],[Nombre de
mensualités restantes]],D188),0)),0)</f>
        <v>557.18044714607265</v>
      </c>
      <c r="F187" s="17">
        <f ca="1">IFERROR(IF(AND(ValeursEntrées,Amortissement[[#This Row],[date
paiement]]&lt;&gt;""),-PPMT(TauxIntérêt/12,1,DuréePrêt-ROWS($C$4:C187)+1,Amortissement[[#This Row],[solde
ouverture]]),""),0)</f>
        <v>514.31979971273654</v>
      </c>
      <c r="G187" s="17">
        <f ca="1">IF(Amortissement[[#This Row],[date
paiement]]="",0,ImpôtsFonciers)</f>
        <v>375</v>
      </c>
      <c r="H187" s="17">
        <f ca="1">IF(Amortissement[[#This Row],[date
paiement]]="",0,Amortissement[[#This Row],[intérêts]]+Amortissement[[#This Row],[remboursement principal]]+Amortissement[[#This Row],[impôts
fonciers]])</f>
        <v>1446.5002468588091</v>
      </c>
      <c r="I187" s="17">
        <f ca="1">IF(Amortissement[[#This Row],[date
paiement]]="",0,Amortissement[[#This Row],[solde
ouverture]]-Amortissement[[#This Row],[remboursement principal]])</f>
        <v>133723.30731505743</v>
      </c>
      <c r="J187" s="18">
        <f ca="1">IF(Amortissement[[#This Row],[solde de
clôture]]&gt;0,DernièreLigne-ROW(),0)</f>
        <v>176</v>
      </c>
    </row>
    <row r="188" spans="2:10" ht="15" customHeight="1" x14ac:dyDescent="0.25">
      <c r="B188" s="10">
        <f>ROWS($B$4:B188)</f>
        <v>185</v>
      </c>
      <c r="C188" s="14">
        <f ca="1">IF(ValeursEntrées,IF(Amortissement[[#This Row],[Numéro]]&lt;=DuréePrêt,IF(ROW()-ROW(Amortissement[[#Headers],[date
paiement]])=1,DébutPrêt,IF(I187&gt;0,EDATE(C187,1),"")),""),"")</f>
        <v>48922</v>
      </c>
      <c r="D188" s="17">
        <f ca="1">IF(ROW()-ROW(Amortissement[[#Headers],[solde
ouverture]])=1,MontantPrêt,IF(Amortissement[[#This Row],[date
paiement]]="",0,INDEX(Amortissement[], ROW()-4,8)))</f>
        <v>133723.30731505743</v>
      </c>
      <c r="E188" s="17">
        <f ca="1">IF(ValeursEntrées,IF(ROW()-ROW(Amortissement[[#Headers],[intérêts]])=1,-IPMT(TauxIntérêt/12,1,DuréePrêt-ROWS($C$4:C188)+1,Amortissement[[#This Row],[solde
ouverture]]),IFERROR(-IPMT(TauxIntérêt/12,1,Amortissement[[#This Row],[Nombre de
mensualités restantes]],D189),0)),0)</f>
        <v>555.02851881741344</v>
      </c>
      <c r="F188" s="17">
        <f ca="1">IFERROR(IF(AND(ValeursEntrées,Amortissement[[#This Row],[date
paiement]]&lt;&gt;""),-PPMT(TauxIntérêt/12,1,DuréePrêt-ROWS($C$4:C188)+1,Amortissement[[#This Row],[solde
ouverture]]),""),0)</f>
        <v>516.4627988782064</v>
      </c>
      <c r="G188" s="17">
        <f ca="1">IF(Amortissement[[#This Row],[date
paiement]]="",0,ImpôtsFonciers)</f>
        <v>375</v>
      </c>
      <c r="H188" s="17">
        <f ca="1">IF(Amortissement[[#This Row],[date
paiement]]="",0,Amortissement[[#This Row],[intérêts]]+Amortissement[[#This Row],[remboursement principal]]+Amortissement[[#This Row],[impôts
fonciers]])</f>
        <v>1446.4913176956197</v>
      </c>
      <c r="I188" s="17">
        <f ca="1">IF(Amortissement[[#This Row],[date
paiement]]="",0,Amortissement[[#This Row],[solde
ouverture]]-Amortissement[[#This Row],[remboursement principal]])</f>
        <v>133206.84451617923</v>
      </c>
      <c r="J188" s="18">
        <f ca="1">IF(Amortissement[[#This Row],[solde de
clôture]]&gt;0,DernièreLigne-ROW(),0)</f>
        <v>175</v>
      </c>
    </row>
    <row r="189" spans="2:10" ht="15" customHeight="1" x14ac:dyDescent="0.25">
      <c r="B189" s="10">
        <f>ROWS($B$4:B189)</f>
        <v>186</v>
      </c>
      <c r="C189" s="14">
        <f ca="1">IF(ValeursEntrées,IF(Amortissement[[#This Row],[Numéro]]&lt;=DuréePrêt,IF(ROW()-ROW(Amortissement[[#Headers],[date
paiement]])=1,DébutPrêt,IF(I188&gt;0,EDATE(C188,1),"")),""),"")</f>
        <v>48953</v>
      </c>
      <c r="D189" s="17">
        <f ca="1">IF(ROW()-ROW(Amortissement[[#Headers],[solde
ouverture]])=1,MontantPrêt,IF(Amortissement[[#This Row],[date
paiement]]="",0,INDEX(Amortissement[], ROW()-4,8)))</f>
        <v>133206.84451617923</v>
      </c>
      <c r="E189" s="17">
        <f ca="1">IF(ValeursEntrées,IF(ROW()-ROW(Amortissement[[#Headers],[intérêts]])=1,-IPMT(TauxIntérêt/12,1,DuréePrêt-ROWS($C$4:C189)+1,Amortissement[[#This Row],[solde
ouverture]]),IFERROR(-IPMT(TauxIntérêt/12,1,Amortissement[[#This Row],[Nombre de
mensualités restantes]],D190),0)),0)</f>
        <v>552.86762412071812</v>
      </c>
      <c r="F189" s="17">
        <f ca="1">IFERROR(IF(AND(ValeursEntrées,Amortissement[[#This Row],[date
paiement]]&lt;&gt;""),-PPMT(TauxIntérêt/12,1,DuréePrêt-ROWS($C$4:C189)+1,Amortissement[[#This Row],[solde
ouverture]]),""),0)</f>
        <v>518.6147272068655</v>
      </c>
      <c r="G189" s="17">
        <f ca="1">IF(Amortissement[[#This Row],[date
paiement]]="",0,ImpôtsFonciers)</f>
        <v>375</v>
      </c>
      <c r="H189" s="17">
        <f ca="1">IF(Amortissement[[#This Row],[date
paiement]]="",0,Amortissement[[#This Row],[intérêts]]+Amortissement[[#This Row],[remboursement principal]]+Amortissement[[#This Row],[impôts
fonciers]])</f>
        <v>1446.4823513275837</v>
      </c>
      <c r="I189" s="17">
        <f ca="1">IF(Amortissement[[#This Row],[date
paiement]]="",0,Amortissement[[#This Row],[solde
ouverture]]-Amortissement[[#This Row],[remboursement principal]])</f>
        <v>132688.22978897236</v>
      </c>
      <c r="J189" s="18">
        <f ca="1">IF(Amortissement[[#This Row],[solde de
clôture]]&gt;0,DernièreLigne-ROW(),0)</f>
        <v>174</v>
      </c>
    </row>
    <row r="190" spans="2:10" ht="15" customHeight="1" x14ac:dyDescent="0.25">
      <c r="B190" s="10">
        <f>ROWS($B$4:B190)</f>
        <v>187</v>
      </c>
      <c r="C190" s="14">
        <f ca="1">IF(ValeursEntrées,IF(Amortissement[[#This Row],[Numéro]]&lt;=DuréePrêt,IF(ROW()-ROW(Amortissement[[#Headers],[date
paiement]])=1,DébutPrêt,IF(I189&gt;0,EDATE(C189,1),"")),""),"")</f>
        <v>48984</v>
      </c>
      <c r="D190" s="17">
        <f ca="1">IF(ROW()-ROW(Amortissement[[#Headers],[solde
ouverture]])=1,MontantPrêt,IF(Amortissement[[#This Row],[date
paiement]]="",0,INDEX(Amortissement[], ROW()-4,8)))</f>
        <v>132688.22978897236</v>
      </c>
      <c r="E190" s="17">
        <f ca="1">IF(ValeursEntrées,IF(ROW()-ROW(Amortissement[[#Headers],[intérêts]])=1,-IPMT(TauxIntérêt/12,1,DuréePrêt-ROWS($C$4:C190)+1,Amortissement[[#This Row],[solde
ouverture]]),IFERROR(-IPMT(TauxIntérêt/12,1,Amortissement[[#This Row],[Nombre de
mensualités restantes]],D191),0)),0)</f>
        <v>550.69772569611996</v>
      </c>
      <c r="F190" s="17">
        <f ca="1">IFERROR(IF(AND(ValeursEntrées,Amortissement[[#This Row],[date
paiement]]&lt;&gt;""),-PPMT(TauxIntérêt/12,1,DuréePrêt-ROWS($C$4:C190)+1,Amortissement[[#This Row],[solde
ouverture]]),""),0)</f>
        <v>520.77562190356082</v>
      </c>
      <c r="G190" s="17">
        <f ca="1">IF(Amortissement[[#This Row],[date
paiement]]="",0,ImpôtsFonciers)</f>
        <v>375</v>
      </c>
      <c r="H190" s="17">
        <f ca="1">IF(Amortissement[[#This Row],[date
paiement]]="",0,Amortissement[[#This Row],[intérêts]]+Amortissement[[#This Row],[remboursement principal]]+Amortissement[[#This Row],[impôts
fonciers]])</f>
        <v>1446.4733475996809</v>
      </c>
      <c r="I190" s="17">
        <f ca="1">IF(Amortissement[[#This Row],[date
paiement]]="",0,Amortissement[[#This Row],[solde
ouverture]]-Amortissement[[#This Row],[remboursement principal]])</f>
        <v>132167.45416706879</v>
      </c>
      <c r="J190" s="18">
        <f ca="1">IF(Amortissement[[#This Row],[solde de
clôture]]&gt;0,DernièreLigne-ROW(),0)</f>
        <v>173</v>
      </c>
    </row>
    <row r="191" spans="2:10" ht="15" customHeight="1" x14ac:dyDescent="0.25">
      <c r="B191" s="10">
        <f>ROWS($B$4:B191)</f>
        <v>188</v>
      </c>
      <c r="C191" s="14">
        <f ca="1">IF(ValeursEntrées,IF(Amortissement[[#This Row],[Numéro]]&lt;=DuréePrêt,IF(ROW()-ROW(Amortissement[[#Headers],[date
paiement]])=1,DébutPrêt,IF(I190&gt;0,EDATE(C190,1),"")),""),"")</f>
        <v>49012</v>
      </c>
      <c r="D191" s="17">
        <f ca="1">IF(ROW()-ROW(Amortissement[[#Headers],[solde
ouverture]])=1,MontantPrêt,IF(Amortissement[[#This Row],[date
paiement]]="",0,INDEX(Amortissement[], ROW()-4,8)))</f>
        <v>132167.45416706879</v>
      </c>
      <c r="E191" s="17">
        <f ca="1">IF(ValeursEntrées,IF(ROW()-ROW(Amortissement[[#Headers],[intérêts]])=1,-IPMT(TauxIntérêt/12,1,DuréePrêt-ROWS($C$4:C191)+1,Amortissement[[#This Row],[solde
ouverture]]),IFERROR(-IPMT(TauxIntérêt/12,1,Amortissement[[#This Row],[Nombre de
mensualités restantes]],D192),0)),0)</f>
        <v>548.51878602808597</v>
      </c>
      <c r="F191" s="17">
        <f ca="1">IFERROR(IF(AND(ValeursEntrées,Amortissement[[#This Row],[date
paiement]]&lt;&gt;""),-PPMT(TauxIntérêt/12,1,DuréePrêt-ROWS($C$4:C191)+1,Amortissement[[#This Row],[solde
ouverture]]),""),0)</f>
        <v>522.94552032815886</v>
      </c>
      <c r="G191" s="17">
        <f ca="1">IF(Amortissement[[#This Row],[date
paiement]]="",0,ImpôtsFonciers)</f>
        <v>375</v>
      </c>
      <c r="H191" s="17">
        <f ca="1">IF(Amortissement[[#This Row],[date
paiement]]="",0,Amortissement[[#This Row],[intérêts]]+Amortissement[[#This Row],[remboursement principal]]+Amortissement[[#This Row],[impôts
fonciers]])</f>
        <v>1446.4643063562448</v>
      </c>
      <c r="I191" s="17">
        <f ca="1">IF(Amortissement[[#This Row],[date
paiement]]="",0,Amortissement[[#This Row],[solde
ouverture]]-Amortissement[[#This Row],[remboursement principal]])</f>
        <v>131644.50864674064</v>
      </c>
      <c r="J191" s="18">
        <f ca="1">IF(Amortissement[[#This Row],[solde de
clôture]]&gt;0,DernièreLigne-ROW(),0)</f>
        <v>172</v>
      </c>
    </row>
    <row r="192" spans="2:10" ht="15" customHeight="1" x14ac:dyDescent="0.25">
      <c r="B192" s="10">
        <f>ROWS($B$4:B192)</f>
        <v>189</v>
      </c>
      <c r="C192" s="14">
        <f ca="1">IF(ValeursEntrées,IF(Amortissement[[#This Row],[Numéro]]&lt;=DuréePrêt,IF(ROW()-ROW(Amortissement[[#Headers],[date
paiement]])=1,DébutPrêt,IF(I191&gt;0,EDATE(C191,1),"")),""),"")</f>
        <v>49043</v>
      </c>
      <c r="D192" s="17">
        <f ca="1">IF(ROW()-ROW(Amortissement[[#Headers],[solde
ouverture]])=1,MontantPrêt,IF(Amortissement[[#This Row],[date
paiement]]="",0,INDEX(Amortissement[], ROW()-4,8)))</f>
        <v>131644.50864674064</v>
      </c>
      <c r="E192" s="17">
        <f ca="1">IF(ValeursEntrées,IF(ROW()-ROW(Amortissement[[#Headers],[intérêts]])=1,-IPMT(TauxIntérêt/12,1,DuréePrêt-ROWS($C$4:C192)+1,Amortissement[[#This Row],[solde
ouverture]]),IFERROR(-IPMT(TauxIntérêt/12,1,Amortissement[[#This Row],[Nombre de
mensualités restantes]],D193),0)),0)</f>
        <v>546.33076744476853</v>
      </c>
      <c r="F192" s="17">
        <f ca="1">IFERROR(IF(AND(ValeursEntrées,Amortissement[[#This Row],[date
paiement]]&lt;&gt;""),-PPMT(TauxIntérêt/12,1,DuréePrêt-ROWS($C$4:C192)+1,Amortissement[[#This Row],[solde
ouverture]]),""),0)</f>
        <v>525.12445999619297</v>
      </c>
      <c r="G192" s="17">
        <f ca="1">IF(Amortissement[[#This Row],[date
paiement]]="",0,ImpôtsFonciers)</f>
        <v>375</v>
      </c>
      <c r="H192" s="17">
        <f ca="1">IF(Amortissement[[#This Row],[date
paiement]]="",0,Amortissement[[#This Row],[intérêts]]+Amortissement[[#This Row],[remboursement principal]]+Amortissement[[#This Row],[impôts
fonciers]])</f>
        <v>1446.4552274409616</v>
      </c>
      <c r="I192" s="17">
        <f ca="1">IF(Amortissement[[#This Row],[date
paiement]]="",0,Amortissement[[#This Row],[solde
ouverture]]-Amortissement[[#This Row],[remboursement principal]])</f>
        <v>131119.38418674446</v>
      </c>
      <c r="J192" s="18">
        <f ca="1">IF(Amortissement[[#This Row],[solde de
clôture]]&gt;0,DernièreLigne-ROW(),0)</f>
        <v>171</v>
      </c>
    </row>
    <row r="193" spans="2:10" ht="15" customHeight="1" x14ac:dyDescent="0.25">
      <c r="B193" s="10">
        <f>ROWS($B$4:B193)</f>
        <v>190</v>
      </c>
      <c r="C193" s="14">
        <f ca="1">IF(ValeursEntrées,IF(Amortissement[[#This Row],[Numéro]]&lt;=DuréePrêt,IF(ROW()-ROW(Amortissement[[#Headers],[date
paiement]])=1,DébutPrêt,IF(I192&gt;0,EDATE(C192,1),"")),""),"")</f>
        <v>49073</v>
      </c>
      <c r="D193" s="17">
        <f ca="1">IF(ROW()-ROW(Amortissement[[#Headers],[solde
ouverture]])=1,MontantPrêt,IF(Amortissement[[#This Row],[date
paiement]]="",0,INDEX(Amortissement[], ROW()-4,8)))</f>
        <v>131119.38418674446</v>
      </c>
      <c r="E193" s="17">
        <f ca="1">IF(ValeursEntrées,IF(ROW()-ROW(Amortissement[[#Headers],[intérêts]])=1,-IPMT(TauxIntérêt/12,1,DuréePrêt-ROWS($C$4:C193)+1,Amortissement[[#This Row],[solde
ouverture]]),IFERROR(-IPMT(TauxIntérêt/12,1,Amortissement[[#This Row],[Nombre de
mensualités restantes]],D194),0)),0)</f>
        <v>544.13363211735395</v>
      </c>
      <c r="F193" s="17">
        <f ca="1">IFERROR(IF(AND(ValeursEntrées,Amortissement[[#This Row],[date
paiement]]&lt;&gt;""),-PPMT(TauxIntérêt/12,1,DuréePrêt-ROWS($C$4:C193)+1,Amortissement[[#This Row],[solde
ouverture]]),""),0)</f>
        <v>527.31247857951053</v>
      </c>
      <c r="G193" s="17">
        <f ca="1">IF(Amortissement[[#This Row],[date
paiement]]="",0,ImpôtsFonciers)</f>
        <v>375</v>
      </c>
      <c r="H193" s="17">
        <f ca="1">IF(Amortissement[[#This Row],[date
paiement]]="",0,Amortissement[[#This Row],[intérêts]]+Amortissement[[#This Row],[remboursement principal]]+Amortissement[[#This Row],[impôts
fonciers]])</f>
        <v>1446.4461106968645</v>
      </c>
      <c r="I193" s="17">
        <f ca="1">IF(Amortissement[[#This Row],[date
paiement]]="",0,Amortissement[[#This Row],[solde
ouverture]]-Amortissement[[#This Row],[remboursement principal]])</f>
        <v>130592.07170816495</v>
      </c>
      <c r="J193" s="18">
        <f ca="1">IF(Amortissement[[#This Row],[solde de
clôture]]&gt;0,DernièreLigne-ROW(),0)</f>
        <v>170</v>
      </c>
    </row>
    <row r="194" spans="2:10" ht="15" customHeight="1" x14ac:dyDescent="0.25">
      <c r="B194" s="10">
        <f>ROWS($B$4:B194)</f>
        <v>191</v>
      </c>
      <c r="C194" s="14">
        <f ca="1">IF(ValeursEntrées,IF(Amortissement[[#This Row],[Numéro]]&lt;=DuréePrêt,IF(ROW()-ROW(Amortissement[[#Headers],[date
paiement]])=1,DébutPrêt,IF(I193&gt;0,EDATE(C193,1),"")),""),"")</f>
        <v>49104</v>
      </c>
      <c r="D194" s="17">
        <f ca="1">IF(ROW()-ROW(Amortissement[[#Headers],[solde
ouverture]])=1,MontantPrêt,IF(Amortissement[[#This Row],[date
paiement]]="",0,INDEX(Amortissement[], ROW()-4,8)))</f>
        <v>130592.07170816495</v>
      </c>
      <c r="E194" s="17">
        <f ca="1">IF(ValeursEntrées,IF(ROW()-ROW(Amortissement[[#Headers],[intérêts]])=1,-IPMT(TauxIntérêt/12,1,DuréePrêt-ROWS($C$4:C194)+1,Amortissement[[#This Row],[solde
ouverture]]),IFERROR(-IPMT(TauxIntérêt/12,1,Amortissement[[#This Row],[Nombre de
mensualités restantes]],D195),0)),0)</f>
        <v>541.92734205940849</v>
      </c>
      <c r="F194" s="17">
        <f ca="1">IFERROR(IF(AND(ValeursEntrées,Amortissement[[#This Row],[date
paiement]]&lt;&gt;""),-PPMT(TauxIntérêt/12,1,DuréePrêt-ROWS($C$4:C194)+1,Amortissement[[#This Row],[solde
ouverture]]),""),0)</f>
        <v>529.50961390692521</v>
      </c>
      <c r="G194" s="17">
        <f ca="1">IF(Amortissement[[#This Row],[date
paiement]]="",0,ImpôtsFonciers)</f>
        <v>375</v>
      </c>
      <c r="H194" s="17">
        <f ca="1">IF(Amortissement[[#This Row],[date
paiement]]="",0,Amortissement[[#This Row],[intérêts]]+Amortissement[[#This Row],[remboursement principal]]+Amortissement[[#This Row],[impôts
fonciers]])</f>
        <v>1446.4369559663337</v>
      </c>
      <c r="I194" s="17">
        <f ca="1">IF(Amortissement[[#This Row],[date
paiement]]="",0,Amortissement[[#This Row],[solde
ouverture]]-Amortissement[[#This Row],[remboursement principal]])</f>
        <v>130062.56209425803</v>
      </c>
      <c r="J194" s="18">
        <f ca="1">IF(Amortissement[[#This Row],[solde de
clôture]]&gt;0,DernièreLigne-ROW(),0)</f>
        <v>169</v>
      </c>
    </row>
    <row r="195" spans="2:10" ht="15" customHeight="1" x14ac:dyDescent="0.25">
      <c r="B195" s="10">
        <f>ROWS($B$4:B195)</f>
        <v>192</v>
      </c>
      <c r="C195" s="14">
        <f ca="1">IF(ValeursEntrées,IF(Amortissement[[#This Row],[Numéro]]&lt;=DuréePrêt,IF(ROW()-ROW(Amortissement[[#Headers],[date
paiement]])=1,DébutPrêt,IF(I194&gt;0,EDATE(C194,1),"")),""),"")</f>
        <v>49134</v>
      </c>
      <c r="D195" s="17">
        <f ca="1">IF(ROW()-ROW(Amortissement[[#Headers],[solde
ouverture]])=1,MontantPrêt,IF(Amortissement[[#This Row],[date
paiement]]="",0,INDEX(Amortissement[], ROW()-4,8)))</f>
        <v>130062.56209425803</v>
      </c>
      <c r="E195" s="17">
        <f ca="1">IF(ValeursEntrées,IF(ROW()-ROW(Amortissement[[#Headers],[intérêts]])=1,-IPMT(TauxIntérêt/12,1,DuréePrêt-ROWS($C$4:C195)+1,Amortissement[[#This Row],[solde
ouverture]]),IFERROR(-IPMT(TauxIntérêt/12,1,Amortissement[[#This Row],[Nombre de
mensualités restantes]],D196),0)),0)</f>
        <v>539.7118591262215</v>
      </c>
      <c r="F195" s="17">
        <f ca="1">IFERROR(IF(AND(ValeursEntrées,Amortissement[[#This Row],[date
paiement]]&lt;&gt;""),-PPMT(TauxIntérêt/12,1,DuréePrêt-ROWS($C$4:C195)+1,Amortissement[[#This Row],[solde
ouverture]]),""),0)</f>
        <v>531.71590396487079</v>
      </c>
      <c r="G195" s="17">
        <f ca="1">IF(Amortissement[[#This Row],[date
paiement]]="",0,ImpôtsFonciers)</f>
        <v>375</v>
      </c>
      <c r="H195" s="17">
        <f ca="1">IF(Amortissement[[#This Row],[date
paiement]]="",0,Amortissement[[#This Row],[intérêts]]+Amortissement[[#This Row],[remboursement principal]]+Amortissement[[#This Row],[impôts
fonciers]])</f>
        <v>1446.4277630910924</v>
      </c>
      <c r="I195" s="17">
        <f ca="1">IF(Amortissement[[#This Row],[date
paiement]]="",0,Amortissement[[#This Row],[solde
ouverture]]-Amortissement[[#This Row],[remboursement principal]])</f>
        <v>129530.84619029316</v>
      </c>
      <c r="J195" s="18">
        <f ca="1">IF(Amortissement[[#This Row],[solde de
clôture]]&gt;0,DernièreLigne-ROW(),0)</f>
        <v>168</v>
      </c>
    </row>
    <row r="196" spans="2:10" ht="15" customHeight="1" x14ac:dyDescent="0.25">
      <c r="B196" s="10">
        <f>ROWS($B$4:B196)</f>
        <v>193</v>
      </c>
      <c r="C196" s="14">
        <f ca="1">IF(ValeursEntrées,IF(Amortissement[[#This Row],[Numéro]]&lt;=DuréePrêt,IF(ROW()-ROW(Amortissement[[#Headers],[date
paiement]])=1,DébutPrêt,IF(I195&gt;0,EDATE(C195,1),"")),""),"")</f>
        <v>49165</v>
      </c>
      <c r="D196" s="17">
        <f ca="1">IF(ROW()-ROW(Amortissement[[#Headers],[solde
ouverture]])=1,MontantPrêt,IF(Amortissement[[#This Row],[date
paiement]]="",0,INDEX(Amortissement[], ROW()-4,8)))</f>
        <v>129530.84619029316</v>
      </c>
      <c r="E196" s="17">
        <f ca="1">IF(ValeursEntrées,IF(ROW()-ROW(Amortissement[[#Headers],[intérêts]])=1,-IPMT(TauxIntérêt/12,1,DuréePrêt-ROWS($C$4:C196)+1,Amortissement[[#This Row],[solde
ouverture]]),IFERROR(-IPMT(TauxIntérêt/12,1,Amortissement[[#This Row],[Nombre de
mensualités restantes]],D197),0)),0)</f>
        <v>537.48714501414622</v>
      </c>
      <c r="F196" s="17">
        <f ca="1">IFERROR(IF(AND(ValeursEntrées,Amortissement[[#This Row],[date
paiement]]&lt;&gt;""),-PPMT(TauxIntérêt/12,1,DuréePrêt-ROWS($C$4:C196)+1,Amortissement[[#This Row],[solde
ouverture]]),""),0)</f>
        <v>533.93138689805767</v>
      </c>
      <c r="G196" s="17">
        <f ca="1">IF(Amortissement[[#This Row],[date
paiement]]="",0,ImpôtsFonciers)</f>
        <v>375</v>
      </c>
      <c r="H196" s="17">
        <f ca="1">IF(Amortissement[[#This Row],[date
paiement]]="",0,Amortissement[[#This Row],[intérêts]]+Amortissement[[#This Row],[remboursement principal]]+Amortissement[[#This Row],[impôts
fonciers]])</f>
        <v>1446.4185319122039</v>
      </c>
      <c r="I196" s="17">
        <f ca="1">IF(Amortissement[[#This Row],[date
paiement]]="",0,Amortissement[[#This Row],[solde
ouverture]]-Amortissement[[#This Row],[remboursement principal]])</f>
        <v>128996.91480339511</v>
      </c>
      <c r="J196" s="18">
        <f ca="1">IF(Amortissement[[#This Row],[solde de
clôture]]&gt;0,DernièreLigne-ROW(),0)</f>
        <v>167</v>
      </c>
    </row>
    <row r="197" spans="2:10" ht="15" customHeight="1" x14ac:dyDescent="0.25">
      <c r="B197" s="10">
        <f>ROWS($B$4:B197)</f>
        <v>194</v>
      </c>
      <c r="C197" s="14">
        <f ca="1">IF(ValeursEntrées,IF(Amortissement[[#This Row],[Numéro]]&lt;=DuréePrêt,IF(ROW()-ROW(Amortissement[[#Headers],[date
paiement]])=1,DébutPrêt,IF(I196&gt;0,EDATE(C196,1),"")),""),"")</f>
        <v>49196</v>
      </c>
      <c r="D197" s="17">
        <f ca="1">IF(ROW()-ROW(Amortissement[[#Headers],[solde
ouverture]])=1,MontantPrêt,IF(Amortissement[[#This Row],[date
paiement]]="",0,INDEX(Amortissement[], ROW()-4,8)))</f>
        <v>128996.91480339511</v>
      </c>
      <c r="E197" s="17">
        <f ca="1">IF(ValeursEntrées,IF(ROW()-ROW(Amortissement[[#Headers],[intérêts]])=1,-IPMT(TauxIntérêt/12,1,DuréePrêt-ROWS($C$4:C197)+1,Amortissement[[#This Row],[solde
ouverture]]),IFERROR(-IPMT(TauxIntérêt/12,1,Amortissement[[#This Row],[Nombre de
mensualités restantes]],D198),0)),0)</f>
        <v>535.25316125993743</v>
      </c>
      <c r="F197" s="17">
        <f ca="1">IFERROR(IF(AND(ValeursEntrées,Amortissement[[#This Row],[date
paiement]]&lt;&gt;""),-PPMT(TauxIntérêt/12,1,DuréePrêt-ROWS($C$4:C197)+1,Amortissement[[#This Row],[solde
ouverture]]),""),0)</f>
        <v>536.15610101013294</v>
      </c>
      <c r="G197" s="17">
        <f ca="1">IF(Amortissement[[#This Row],[date
paiement]]="",0,ImpôtsFonciers)</f>
        <v>375</v>
      </c>
      <c r="H197" s="17">
        <f ca="1">IF(Amortissement[[#This Row],[date
paiement]]="",0,Amortissement[[#This Row],[intérêts]]+Amortissement[[#This Row],[remboursement principal]]+Amortissement[[#This Row],[impôts
fonciers]])</f>
        <v>1446.4092622700705</v>
      </c>
      <c r="I197" s="17">
        <f ca="1">IF(Amortissement[[#This Row],[date
paiement]]="",0,Amortissement[[#This Row],[solde
ouverture]]-Amortissement[[#This Row],[remboursement principal]])</f>
        <v>128460.75870238498</v>
      </c>
      <c r="J197" s="18">
        <f ca="1">IF(Amortissement[[#This Row],[solde de
clôture]]&gt;0,DernièreLigne-ROW(),0)</f>
        <v>166</v>
      </c>
    </row>
    <row r="198" spans="2:10" ht="15" customHeight="1" x14ac:dyDescent="0.25">
      <c r="B198" s="10">
        <f>ROWS($B$4:B198)</f>
        <v>195</v>
      </c>
      <c r="C198" s="14">
        <f ca="1">IF(ValeursEntrées,IF(Amortissement[[#This Row],[Numéro]]&lt;=DuréePrêt,IF(ROW()-ROW(Amortissement[[#Headers],[date
paiement]])=1,DébutPrêt,IF(I197&gt;0,EDATE(C197,1),"")),""),"")</f>
        <v>49226</v>
      </c>
      <c r="D198" s="17">
        <f ca="1">IF(ROW()-ROW(Amortissement[[#Headers],[solde
ouverture]])=1,MontantPrêt,IF(Amortissement[[#This Row],[date
paiement]]="",0,INDEX(Amortissement[], ROW()-4,8)))</f>
        <v>128460.75870238498</v>
      </c>
      <c r="E198" s="17">
        <f ca="1">IF(ValeursEntrées,IF(ROW()-ROW(Amortissement[[#Headers],[intérêts]])=1,-IPMT(TauxIntérêt/12,1,DuréePrêt-ROWS($C$4:C198)+1,Amortissement[[#This Row],[solde
ouverture]]),IFERROR(-IPMT(TauxIntérêt/12,1,Amortissement[[#This Row],[Nombre de
mensualités restantes]],D199),0)),0)</f>
        <v>533.009869240086</v>
      </c>
      <c r="F198" s="17">
        <f ca="1">IFERROR(IF(AND(ValeursEntrées,Amortissement[[#This Row],[date
paiement]]&lt;&gt;""),-PPMT(TauxIntérêt/12,1,DuréePrêt-ROWS($C$4:C198)+1,Amortissement[[#This Row],[solde
ouverture]]),""),0)</f>
        <v>538.39008476434174</v>
      </c>
      <c r="G198" s="17">
        <f ca="1">IF(Amortissement[[#This Row],[date
paiement]]="",0,ImpôtsFonciers)</f>
        <v>375</v>
      </c>
      <c r="H198" s="17">
        <f ca="1">IF(Amortissement[[#This Row],[date
paiement]]="",0,Amortissement[[#This Row],[intérêts]]+Amortissement[[#This Row],[remboursement principal]]+Amortissement[[#This Row],[impôts
fonciers]])</f>
        <v>1446.3999540044279</v>
      </c>
      <c r="I198" s="17">
        <f ca="1">IF(Amortissement[[#This Row],[date
paiement]]="",0,Amortissement[[#This Row],[solde
ouverture]]-Amortissement[[#This Row],[remboursement principal]])</f>
        <v>127922.36861762064</v>
      </c>
      <c r="J198" s="18">
        <f ca="1">IF(Amortissement[[#This Row],[solde de
clôture]]&gt;0,DernièreLigne-ROW(),0)</f>
        <v>165</v>
      </c>
    </row>
    <row r="199" spans="2:10" ht="15" customHeight="1" x14ac:dyDescent="0.25">
      <c r="B199" s="10">
        <f>ROWS($B$4:B199)</f>
        <v>196</v>
      </c>
      <c r="C199" s="14">
        <f ca="1">IF(ValeursEntrées,IF(Amortissement[[#This Row],[Numéro]]&lt;=DuréePrêt,IF(ROW()-ROW(Amortissement[[#Headers],[date
paiement]])=1,DébutPrêt,IF(I198&gt;0,EDATE(C198,1),"")),""),"")</f>
        <v>49257</v>
      </c>
      <c r="D199" s="17">
        <f ca="1">IF(ROW()-ROW(Amortissement[[#Headers],[solde
ouverture]])=1,MontantPrêt,IF(Amortissement[[#This Row],[date
paiement]]="",0,INDEX(Amortissement[], ROW()-4,8)))</f>
        <v>127922.36861762064</v>
      </c>
      <c r="E199" s="17">
        <f ca="1">IF(ValeursEntrées,IF(ROW()-ROW(Amortissement[[#Headers],[intérêts]])=1,-IPMT(TauxIntérêt/12,1,DuréePrêt-ROWS($C$4:C199)+1,Amortissement[[#This Row],[solde
ouverture]]),IFERROR(-IPMT(TauxIntérêt/12,1,Amortissement[[#This Row],[Nombre de
mensualités restantes]],D200),0)),0)</f>
        <v>530.75723017015184</v>
      </c>
      <c r="F199" s="17">
        <f ca="1">IFERROR(IF(AND(ValeursEntrées,Amortissement[[#This Row],[date
paiement]]&lt;&gt;""),-PPMT(TauxIntérêt/12,1,DuréePrêt-ROWS($C$4:C199)+1,Amortissement[[#This Row],[solde
ouverture]]),""),0)</f>
        <v>540.63337678419327</v>
      </c>
      <c r="G199" s="17">
        <f ca="1">IF(Amortissement[[#This Row],[date
paiement]]="",0,ImpôtsFonciers)</f>
        <v>375</v>
      </c>
      <c r="H199" s="17">
        <f ca="1">IF(Amortissement[[#This Row],[date
paiement]]="",0,Amortissement[[#This Row],[intérêts]]+Amortissement[[#This Row],[remboursement principal]]+Amortissement[[#This Row],[impôts
fonciers]])</f>
        <v>1446.390606954345</v>
      </c>
      <c r="I199" s="17">
        <f ca="1">IF(Amortissement[[#This Row],[date
paiement]]="",0,Amortissement[[#This Row],[solde
ouverture]]-Amortissement[[#This Row],[remboursement principal]])</f>
        <v>127381.73524083645</v>
      </c>
      <c r="J199" s="18">
        <f ca="1">IF(Amortissement[[#This Row],[solde de
clôture]]&gt;0,DernièreLigne-ROW(),0)</f>
        <v>164</v>
      </c>
    </row>
    <row r="200" spans="2:10" ht="15" customHeight="1" x14ac:dyDescent="0.25">
      <c r="B200" s="10">
        <f>ROWS($B$4:B200)</f>
        <v>197</v>
      </c>
      <c r="C200" s="14">
        <f ca="1">IF(ValeursEntrées,IF(Amortissement[[#This Row],[Numéro]]&lt;=DuréePrêt,IF(ROW()-ROW(Amortissement[[#Headers],[date
paiement]])=1,DébutPrêt,IF(I199&gt;0,EDATE(C199,1),"")),""),"")</f>
        <v>49287</v>
      </c>
      <c r="D200" s="17">
        <f ca="1">IF(ROW()-ROW(Amortissement[[#Headers],[solde
ouverture]])=1,MontantPrêt,IF(Amortissement[[#This Row],[date
paiement]]="",0,INDEX(Amortissement[], ROW()-4,8)))</f>
        <v>127381.73524083645</v>
      </c>
      <c r="E200" s="17">
        <f ca="1">IF(ValeursEntrées,IF(ROW()-ROW(Amortissement[[#Headers],[intérêts]])=1,-IPMT(TauxIntérêt/12,1,DuréePrêt-ROWS($C$4:C200)+1,Amortissement[[#This Row],[solde
ouverture]]),IFERROR(-IPMT(TauxIntérêt/12,1,Amortissement[[#This Row],[Nombre de
mensualités restantes]],D201),0)),0)</f>
        <v>528.49520510409309</v>
      </c>
      <c r="F200" s="17">
        <f ca="1">IFERROR(IF(AND(ValeursEntrées,Amortissement[[#This Row],[date
paiement]]&lt;&gt;""),-PPMT(TauxIntérêt/12,1,DuréePrêt-ROWS($C$4:C200)+1,Amortissement[[#This Row],[solde
ouverture]]),""),0)</f>
        <v>542.88601585412744</v>
      </c>
      <c r="G200" s="17">
        <f ca="1">IF(Amortissement[[#This Row],[date
paiement]]="",0,ImpôtsFonciers)</f>
        <v>375</v>
      </c>
      <c r="H200" s="17">
        <f ca="1">IF(Amortissement[[#This Row],[date
paiement]]="",0,Amortissement[[#This Row],[intérêts]]+Amortissement[[#This Row],[remboursement principal]]+Amortissement[[#This Row],[impôts
fonciers]])</f>
        <v>1446.3812209582206</v>
      </c>
      <c r="I200" s="17">
        <f ca="1">IF(Amortissement[[#This Row],[date
paiement]]="",0,Amortissement[[#This Row],[solde
ouverture]]-Amortissement[[#This Row],[remboursement principal]])</f>
        <v>126838.84922498233</v>
      </c>
      <c r="J200" s="18">
        <f ca="1">IF(Amortissement[[#This Row],[solde de
clôture]]&gt;0,DernièreLigne-ROW(),0)</f>
        <v>163</v>
      </c>
    </row>
    <row r="201" spans="2:10" ht="15" customHeight="1" x14ac:dyDescent="0.25">
      <c r="B201" s="10">
        <f>ROWS($B$4:B201)</f>
        <v>198</v>
      </c>
      <c r="C201" s="14">
        <f ca="1">IF(ValeursEntrées,IF(Amortissement[[#This Row],[Numéro]]&lt;=DuréePrêt,IF(ROW()-ROW(Amortissement[[#Headers],[date
paiement]])=1,DébutPrêt,IF(I200&gt;0,EDATE(C200,1),"")),""),"")</f>
        <v>49318</v>
      </c>
      <c r="D201" s="17">
        <f ca="1">IF(ROW()-ROW(Amortissement[[#Headers],[solde
ouverture]])=1,MontantPrêt,IF(Amortissement[[#This Row],[date
paiement]]="",0,INDEX(Amortissement[], ROW()-4,8)))</f>
        <v>126838.84922498233</v>
      </c>
      <c r="E201" s="17">
        <f ca="1">IF(ValeursEntrées,IF(ROW()-ROW(Amortissement[[#Headers],[intérêts]])=1,-IPMT(TauxIntérêt/12,1,DuréePrêt-ROWS($C$4:C201)+1,Amortissement[[#This Row],[solde
ouverture]]),IFERROR(-IPMT(TauxIntérêt/12,1,Amortissement[[#This Row],[Nombre de
mensualités restantes]],D202),0)),0)</f>
        <v>526.2237549335922</v>
      </c>
      <c r="F201" s="17">
        <f ca="1">IFERROR(IF(AND(ValeursEntrées,Amortissement[[#This Row],[date
paiement]]&lt;&gt;""),-PPMT(TauxIntérêt/12,1,DuréePrêt-ROWS($C$4:C201)+1,Amortissement[[#This Row],[solde
ouverture]]),""),0)</f>
        <v>545.14804092018619</v>
      </c>
      <c r="G201" s="17">
        <f ca="1">IF(Amortissement[[#This Row],[date
paiement]]="",0,ImpôtsFonciers)</f>
        <v>375</v>
      </c>
      <c r="H201" s="17">
        <f ca="1">IF(Amortissement[[#This Row],[date
paiement]]="",0,Amortissement[[#This Row],[intérêts]]+Amortissement[[#This Row],[remboursement principal]]+Amortissement[[#This Row],[impôts
fonciers]])</f>
        <v>1446.3717958537784</v>
      </c>
      <c r="I201" s="17">
        <f ca="1">IF(Amortissement[[#This Row],[date
paiement]]="",0,Amortissement[[#This Row],[solde
ouverture]]-Amortissement[[#This Row],[remboursement principal]])</f>
        <v>126293.70118406214</v>
      </c>
      <c r="J201" s="18">
        <f ca="1">IF(Amortissement[[#This Row],[solde de
clôture]]&gt;0,DernièreLigne-ROW(),0)</f>
        <v>162</v>
      </c>
    </row>
    <row r="202" spans="2:10" ht="15" customHeight="1" x14ac:dyDescent="0.25">
      <c r="B202" s="10">
        <f>ROWS($B$4:B202)</f>
        <v>199</v>
      </c>
      <c r="C202" s="14">
        <f ca="1">IF(ValeursEntrées,IF(Amortissement[[#This Row],[Numéro]]&lt;=DuréePrêt,IF(ROW()-ROW(Amortissement[[#Headers],[date
paiement]])=1,DébutPrêt,IF(I201&gt;0,EDATE(C201,1),"")),""),"")</f>
        <v>49349</v>
      </c>
      <c r="D202" s="17">
        <f ca="1">IF(ROW()-ROW(Amortissement[[#Headers],[solde
ouverture]])=1,MontantPrêt,IF(Amortissement[[#This Row],[date
paiement]]="",0,INDEX(Amortissement[], ROW()-4,8)))</f>
        <v>126293.70118406214</v>
      </c>
      <c r="E202" s="17">
        <f ca="1">IF(ValeursEntrées,IF(ROW()-ROW(Amortissement[[#Headers],[intérêts]])=1,-IPMT(TauxIntérêt/12,1,DuréePrêt-ROWS($C$4:C202)+1,Amortissement[[#This Row],[solde
ouverture]]),IFERROR(-IPMT(TauxIntérêt/12,1,Amortissement[[#This Row],[Nombre de
mensualités restantes]],D203),0)),0)</f>
        <v>523.94284038738112</v>
      </c>
      <c r="F202" s="17">
        <f ca="1">IFERROR(IF(AND(ValeursEntrées,Amortissement[[#This Row],[date
paiement]]&lt;&gt;""),-PPMT(TauxIntérêt/12,1,DuréePrêt-ROWS($C$4:C202)+1,Amortissement[[#This Row],[solde
ouverture]]),""),0)</f>
        <v>547.41949109068696</v>
      </c>
      <c r="G202" s="17">
        <f ca="1">IF(Amortissement[[#This Row],[date
paiement]]="",0,ImpôtsFonciers)</f>
        <v>375</v>
      </c>
      <c r="H202" s="17">
        <f ca="1">IF(Amortissement[[#This Row],[date
paiement]]="",0,Amortissement[[#This Row],[intérêts]]+Amortissement[[#This Row],[remboursement principal]]+Amortissement[[#This Row],[impôts
fonciers]])</f>
        <v>1446.362331478068</v>
      </c>
      <c r="I202" s="17">
        <f ca="1">IF(Amortissement[[#This Row],[date
paiement]]="",0,Amortissement[[#This Row],[solde
ouverture]]-Amortissement[[#This Row],[remboursement principal]])</f>
        <v>125746.28169297146</v>
      </c>
      <c r="J202" s="18">
        <f ca="1">IF(Amortissement[[#This Row],[solde de
clôture]]&gt;0,DernièreLigne-ROW(),0)</f>
        <v>161</v>
      </c>
    </row>
    <row r="203" spans="2:10" ht="15" customHeight="1" x14ac:dyDescent="0.25">
      <c r="B203" s="10">
        <f>ROWS($B$4:B203)</f>
        <v>200</v>
      </c>
      <c r="C203" s="14">
        <f ca="1">IF(ValeursEntrées,IF(Amortissement[[#This Row],[Numéro]]&lt;=DuréePrêt,IF(ROW()-ROW(Amortissement[[#Headers],[date
paiement]])=1,DébutPrêt,IF(I202&gt;0,EDATE(C202,1),"")),""),"")</f>
        <v>49377</v>
      </c>
      <c r="D203" s="17">
        <f ca="1">IF(ROW()-ROW(Amortissement[[#Headers],[solde
ouverture]])=1,MontantPrêt,IF(Amortissement[[#This Row],[date
paiement]]="",0,INDEX(Amortissement[], ROW()-4,8)))</f>
        <v>125746.28169297146</v>
      </c>
      <c r="E203" s="17">
        <f ca="1">IF(ValeursEntrées,IF(ROW()-ROW(Amortissement[[#Headers],[intérêts]])=1,-IPMT(TauxIntérêt/12,1,DuréePrêt-ROWS($C$4:C203)+1,Amortissement[[#This Row],[solde
ouverture]]),IFERROR(-IPMT(TauxIntérêt/12,1,Amortissement[[#This Row],[Nombre de
mensualités restantes]],D204),0)),0)</f>
        <v>521.65242203056061</v>
      </c>
      <c r="F203" s="17">
        <f ca="1">IFERROR(IF(AND(ValeursEntrées,Amortissement[[#This Row],[date
paiement]]&lt;&gt;""),-PPMT(TauxIntérêt/12,1,DuréePrêt-ROWS($C$4:C203)+1,Amortissement[[#This Row],[solde
ouverture]]),""),0)</f>
        <v>549.70040563689827</v>
      </c>
      <c r="G203" s="17">
        <f ca="1">IF(Amortissement[[#This Row],[date
paiement]]="",0,ImpôtsFonciers)</f>
        <v>375</v>
      </c>
      <c r="H203" s="17">
        <f ca="1">IF(Amortissement[[#This Row],[date
paiement]]="",0,Amortissement[[#This Row],[intérêts]]+Amortissement[[#This Row],[remboursement principal]]+Amortissement[[#This Row],[impôts
fonciers]])</f>
        <v>1446.3528276674588</v>
      </c>
      <c r="I203" s="17">
        <f ca="1">IF(Amortissement[[#This Row],[date
paiement]]="",0,Amortissement[[#This Row],[solde
ouverture]]-Amortissement[[#This Row],[remboursement principal]])</f>
        <v>125196.58128733456</v>
      </c>
      <c r="J203" s="18">
        <f ca="1">IF(Amortissement[[#This Row],[solde de
clôture]]&gt;0,DernièreLigne-ROW(),0)</f>
        <v>160</v>
      </c>
    </row>
    <row r="204" spans="2:10" ht="15" customHeight="1" x14ac:dyDescent="0.25">
      <c r="B204" s="10">
        <f>ROWS($B$4:B204)</f>
        <v>201</v>
      </c>
      <c r="C204" s="14">
        <f ca="1">IF(ValeursEntrées,IF(Amortissement[[#This Row],[Numéro]]&lt;=DuréePrêt,IF(ROW()-ROW(Amortissement[[#Headers],[date
paiement]])=1,DébutPrêt,IF(I203&gt;0,EDATE(C203,1),"")),""),"")</f>
        <v>49408</v>
      </c>
      <c r="D204" s="17">
        <f ca="1">IF(ROW()-ROW(Amortissement[[#Headers],[solde
ouverture]])=1,MontantPrêt,IF(Amortissement[[#This Row],[date
paiement]]="",0,INDEX(Amortissement[], ROW()-4,8)))</f>
        <v>125196.58128733456</v>
      </c>
      <c r="E204" s="17">
        <f ca="1">IF(ValeursEntrées,IF(ROW()-ROW(Amortissement[[#Headers],[intérêts]])=1,-IPMT(TauxIntérêt/12,1,DuréePrêt-ROWS($C$4:C204)+1,Amortissement[[#This Row],[solde
ouverture]]),IFERROR(-IPMT(TauxIntérêt/12,1,Amortissement[[#This Row],[Nombre de
mensualités restantes]],D205),0)),0)</f>
        <v>519.35246026392019</v>
      </c>
      <c r="F204" s="17">
        <f ca="1">IFERROR(IF(AND(ValeursEntrées,Amortissement[[#This Row],[date
paiement]]&lt;&gt;""),-PPMT(TauxIntérêt/12,1,DuréePrêt-ROWS($C$4:C204)+1,Amortissement[[#This Row],[solde
ouverture]]),""),0)</f>
        <v>551.99082399371878</v>
      </c>
      <c r="G204" s="17">
        <f ca="1">IF(Amortissement[[#This Row],[date
paiement]]="",0,ImpôtsFonciers)</f>
        <v>375</v>
      </c>
      <c r="H204" s="17">
        <f ca="1">IF(Amortissement[[#This Row],[date
paiement]]="",0,Amortissement[[#This Row],[intérêts]]+Amortissement[[#This Row],[remboursement principal]]+Amortissement[[#This Row],[impôts
fonciers]])</f>
        <v>1446.343284257639</v>
      </c>
      <c r="I204" s="17">
        <f ca="1">IF(Amortissement[[#This Row],[date
paiement]]="",0,Amortissement[[#This Row],[solde
ouverture]]-Amortissement[[#This Row],[remboursement principal]])</f>
        <v>124644.59046334084</v>
      </c>
      <c r="J204" s="18">
        <f ca="1">IF(Amortissement[[#This Row],[solde de
clôture]]&gt;0,DernièreLigne-ROW(),0)</f>
        <v>159</v>
      </c>
    </row>
    <row r="205" spans="2:10" ht="15" customHeight="1" x14ac:dyDescent="0.25">
      <c r="B205" s="10">
        <f>ROWS($B$4:B205)</f>
        <v>202</v>
      </c>
      <c r="C205" s="14">
        <f ca="1">IF(ValeursEntrées,IF(Amortissement[[#This Row],[Numéro]]&lt;=DuréePrêt,IF(ROW()-ROW(Amortissement[[#Headers],[date
paiement]])=1,DébutPrêt,IF(I204&gt;0,EDATE(C204,1),"")),""),"")</f>
        <v>49438</v>
      </c>
      <c r="D205" s="17">
        <f ca="1">IF(ROW()-ROW(Amortissement[[#Headers],[solde
ouverture]])=1,MontantPrêt,IF(Amortissement[[#This Row],[date
paiement]]="",0,INDEX(Amortissement[], ROW()-4,8)))</f>
        <v>124644.59046334084</v>
      </c>
      <c r="E205" s="17">
        <f ca="1">IF(ValeursEntrées,IF(ROW()-ROW(Amortissement[[#Headers],[intérêts]])=1,-IPMT(TauxIntérêt/12,1,DuréePrêt-ROWS($C$4:C205)+1,Amortissement[[#This Row],[solde
ouverture]]),IFERROR(-IPMT(TauxIntérêt/12,1,Amortissement[[#This Row],[Nombre de
mensualités restantes]],D206),0)),0)</f>
        <v>517.04291532325203</v>
      </c>
      <c r="F205" s="17">
        <f ca="1">IFERROR(IF(AND(ValeursEntrées,Amortissement[[#This Row],[date
paiement]]&lt;&gt;""),-PPMT(TauxIntérêt/12,1,DuréePrêt-ROWS($C$4:C205)+1,Amortissement[[#This Row],[solde
ouverture]]),""),0)</f>
        <v>554.2907857603592</v>
      </c>
      <c r="G205" s="17">
        <f ca="1">IF(Amortissement[[#This Row],[date
paiement]]="",0,ImpôtsFonciers)</f>
        <v>375</v>
      </c>
      <c r="H205" s="17">
        <f ca="1">IF(Amortissement[[#This Row],[date
paiement]]="",0,Amortissement[[#This Row],[intérêts]]+Amortissement[[#This Row],[remboursement principal]]+Amortissement[[#This Row],[impôts
fonciers]])</f>
        <v>1446.3337010836112</v>
      </c>
      <c r="I205" s="17">
        <f ca="1">IF(Amortissement[[#This Row],[date
paiement]]="",0,Amortissement[[#This Row],[solde
ouverture]]-Amortissement[[#This Row],[remboursement principal]])</f>
        <v>124090.29967758048</v>
      </c>
      <c r="J205" s="18">
        <f ca="1">IF(Amortissement[[#This Row],[solde de
clôture]]&gt;0,DernièreLigne-ROW(),0)</f>
        <v>158</v>
      </c>
    </row>
    <row r="206" spans="2:10" ht="15" customHeight="1" x14ac:dyDescent="0.25">
      <c r="B206" s="10">
        <f>ROWS($B$4:B206)</f>
        <v>203</v>
      </c>
      <c r="C206" s="14">
        <f ca="1">IF(ValeursEntrées,IF(Amortissement[[#This Row],[Numéro]]&lt;=DuréePrêt,IF(ROW()-ROW(Amortissement[[#Headers],[date
paiement]])=1,DébutPrêt,IF(I205&gt;0,EDATE(C205,1),"")),""),"")</f>
        <v>49469</v>
      </c>
      <c r="D206" s="17">
        <f ca="1">IF(ROW()-ROW(Amortissement[[#Headers],[solde
ouverture]])=1,MontantPrêt,IF(Amortissement[[#This Row],[date
paiement]]="",0,INDEX(Amortissement[], ROW()-4,8)))</f>
        <v>124090.29967758048</v>
      </c>
      <c r="E206" s="17">
        <f ca="1">IF(ValeursEntrées,IF(ROW()-ROW(Amortissement[[#Headers],[intérêts]])=1,-IPMT(TauxIntérêt/12,1,DuréePrêt-ROWS($C$4:C206)+1,Amortissement[[#This Row],[solde
ouverture]]),IFERROR(-IPMT(TauxIntérêt/12,1,Amortissement[[#This Row],[Nombre de
mensualités restantes]],D207),0)),0)</f>
        <v>514.7237472786644</v>
      </c>
      <c r="F206" s="17">
        <f ca="1">IFERROR(IF(AND(ValeursEntrées,Amortissement[[#This Row],[date
paiement]]&lt;&gt;""),-PPMT(TauxIntérêt/12,1,DuréePrêt-ROWS($C$4:C206)+1,Amortissement[[#This Row],[solde
ouverture]]),""),0)</f>
        <v>556.60033070102747</v>
      </c>
      <c r="G206" s="17">
        <f ca="1">IF(Amortissement[[#This Row],[date
paiement]]="",0,ImpôtsFonciers)</f>
        <v>375</v>
      </c>
      <c r="H206" s="17">
        <f ca="1">IF(Amortissement[[#This Row],[date
paiement]]="",0,Amortissement[[#This Row],[intérêts]]+Amortissement[[#This Row],[remboursement principal]]+Amortissement[[#This Row],[impôts
fonciers]])</f>
        <v>1446.324077979692</v>
      </c>
      <c r="I206" s="17">
        <f ca="1">IF(Amortissement[[#This Row],[date
paiement]]="",0,Amortissement[[#This Row],[solde
ouverture]]-Amortissement[[#This Row],[remboursement principal]])</f>
        <v>123533.69934687945</v>
      </c>
      <c r="J206" s="18">
        <f ca="1">IF(Amortissement[[#This Row],[solde de
clôture]]&gt;0,DernièreLigne-ROW(),0)</f>
        <v>157</v>
      </c>
    </row>
    <row r="207" spans="2:10" ht="15" customHeight="1" x14ac:dyDescent="0.25">
      <c r="B207" s="10">
        <f>ROWS($B$4:B207)</f>
        <v>204</v>
      </c>
      <c r="C207" s="14">
        <f ca="1">IF(ValeursEntrées,IF(Amortissement[[#This Row],[Numéro]]&lt;=DuréePrêt,IF(ROW()-ROW(Amortissement[[#Headers],[date
paiement]])=1,DébutPrêt,IF(I206&gt;0,EDATE(C206,1),"")),""),"")</f>
        <v>49499</v>
      </c>
      <c r="D207" s="17">
        <f ca="1">IF(ROW()-ROW(Amortissement[[#Headers],[solde
ouverture]])=1,MontantPrêt,IF(Amortissement[[#This Row],[date
paiement]]="",0,INDEX(Amortissement[], ROW()-4,8)))</f>
        <v>123533.69934687945</v>
      </c>
      <c r="E207" s="17">
        <f ca="1">IF(ValeursEntrées,IF(ROW()-ROW(Amortissement[[#Headers],[intérêts]])=1,-IPMT(TauxIntérêt/12,1,DuréePrêt-ROWS($C$4:C207)+1,Amortissement[[#This Row],[solde
ouverture]]),IFERROR(-IPMT(TauxIntérêt/12,1,Amortissement[[#This Row],[Nombre de
mensualités restantes]],D208),0)),0)</f>
        <v>512.39491603389104</v>
      </c>
      <c r="F207" s="17">
        <f ca="1">IFERROR(IF(AND(ValeursEntrées,Amortissement[[#This Row],[date
paiement]]&lt;&gt;""),-PPMT(TauxIntérêt/12,1,DuréePrêt-ROWS($C$4:C207)+1,Amortissement[[#This Row],[solde
ouverture]]),""),0)</f>
        <v>558.9194987456151</v>
      </c>
      <c r="G207" s="17">
        <f ca="1">IF(Amortissement[[#This Row],[date
paiement]]="",0,ImpôtsFonciers)</f>
        <v>375</v>
      </c>
      <c r="H207" s="17">
        <f ca="1">IF(Amortissement[[#This Row],[date
paiement]]="",0,Amortissement[[#This Row],[intérêts]]+Amortissement[[#This Row],[remboursement principal]]+Amortissement[[#This Row],[impôts
fonciers]])</f>
        <v>1446.314414779506</v>
      </c>
      <c r="I207" s="17">
        <f ca="1">IF(Amortissement[[#This Row],[date
paiement]]="",0,Amortissement[[#This Row],[solde
ouverture]]-Amortissement[[#This Row],[remboursement principal]])</f>
        <v>122974.77984813384</v>
      </c>
      <c r="J207" s="18">
        <f ca="1">IF(Amortissement[[#This Row],[solde de
clôture]]&gt;0,DernièreLigne-ROW(),0)</f>
        <v>156</v>
      </c>
    </row>
    <row r="208" spans="2:10" ht="15" customHeight="1" x14ac:dyDescent="0.25">
      <c r="B208" s="10">
        <f>ROWS($B$4:B208)</f>
        <v>205</v>
      </c>
      <c r="C208" s="14">
        <f ca="1">IF(ValeursEntrées,IF(Amortissement[[#This Row],[Numéro]]&lt;=DuréePrêt,IF(ROW()-ROW(Amortissement[[#Headers],[date
paiement]])=1,DébutPrêt,IF(I207&gt;0,EDATE(C207,1),"")),""),"")</f>
        <v>49530</v>
      </c>
      <c r="D208" s="17">
        <f ca="1">IF(ROW()-ROW(Amortissement[[#Headers],[solde
ouverture]])=1,MontantPrêt,IF(Amortissement[[#This Row],[date
paiement]]="",0,INDEX(Amortissement[], ROW()-4,8)))</f>
        <v>122974.77984813384</v>
      </c>
      <c r="E208" s="17">
        <f ca="1">IF(ValeursEntrées,IF(ROW()-ROW(Amortissement[[#Headers],[intérêts]])=1,-IPMT(TauxIntérêt/12,1,DuréePrêt-ROWS($C$4:C208)+1,Amortissement[[#This Row],[solde
ouverture]]),IFERROR(-IPMT(TauxIntérêt/12,1,Amortissement[[#This Row],[Nombre de
mensualités restantes]],D209),0)),0)</f>
        <v>510.05638132559773</v>
      </c>
      <c r="F208" s="17">
        <f ca="1">IFERROR(IF(AND(ValeursEntrées,Amortissement[[#This Row],[date
paiement]]&lt;&gt;""),-PPMT(TauxIntérêt/12,1,DuréePrêt-ROWS($C$4:C208)+1,Amortissement[[#This Row],[solde
ouverture]]),""),0)</f>
        <v>561.24832999038836</v>
      </c>
      <c r="G208" s="17">
        <f ca="1">IF(Amortissement[[#This Row],[date
paiement]]="",0,ImpôtsFonciers)</f>
        <v>375</v>
      </c>
      <c r="H208" s="17">
        <f ca="1">IF(Amortissement[[#This Row],[date
paiement]]="",0,Amortissement[[#This Row],[intérêts]]+Amortissement[[#This Row],[remboursement principal]]+Amortissement[[#This Row],[impôts
fonciers]])</f>
        <v>1446.304711315986</v>
      </c>
      <c r="I208" s="17">
        <f ca="1">IF(Amortissement[[#This Row],[date
paiement]]="",0,Amortissement[[#This Row],[solde
ouverture]]-Amortissement[[#This Row],[remboursement principal]])</f>
        <v>122413.53151814346</v>
      </c>
      <c r="J208" s="18">
        <f ca="1">IF(Amortissement[[#This Row],[solde de
clôture]]&gt;0,DernièreLigne-ROW(),0)</f>
        <v>155</v>
      </c>
    </row>
    <row r="209" spans="2:10" ht="15" customHeight="1" x14ac:dyDescent="0.25">
      <c r="B209" s="10">
        <f>ROWS($B$4:B209)</f>
        <v>206</v>
      </c>
      <c r="C209" s="14">
        <f ca="1">IF(ValeursEntrées,IF(Amortissement[[#This Row],[Numéro]]&lt;=DuréePrêt,IF(ROW()-ROW(Amortissement[[#Headers],[date
paiement]])=1,DébutPrêt,IF(I208&gt;0,EDATE(C208,1),"")),""),"")</f>
        <v>49561</v>
      </c>
      <c r="D209" s="17">
        <f ca="1">IF(ROW()-ROW(Amortissement[[#Headers],[solde
ouverture]])=1,MontantPrêt,IF(Amortissement[[#This Row],[date
paiement]]="",0,INDEX(Amortissement[], ROW()-4,8)))</f>
        <v>122413.53151814346</v>
      </c>
      <c r="E209" s="17">
        <f ca="1">IF(ValeursEntrées,IF(ROW()-ROW(Amortissement[[#Headers],[intérêts]])=1,-IPMT(TauxIntérêt/12,1,DuréePrêt-ROWS($C$4:C209)+1,Amortissement[[#This Row],[solde
ouverture]]),IFERROR(-IPMT(TauxIntérêt/12,1,Amortissement[[#This Row],[Nombre de
mensualités restantes]],D210),0)),0)</f>
        <v>507.70810272268659</v>
      </c>
      <c r="F209" s="17">
        <f ca="1">IFERROR(IF(AND(ValeursEntrées,Amortissement[[#This Row],[date
paiement]]&lt;&gt;""),-PPMT(TauxIntérêt/12,1,DuréePrêt-ROWS($C$4:C209)+1,Amortissement[[#This Row],[solde
ouverture]]),""),0)</f>
        <v>563.58686469868178</v>
      </c>
      <c r="G209" s="17">
        <f ca="1">IF(Amortissement[[#This Row],[date
paiement]]="",0,ImpôtsFonciers)</f>
        <v>375</v>
      </c>
      <c r="H209" s="17">
        <f ca="1">IF(Amortissement[[#This Row],[date
paiement]]="",0,Amortissement[[#This Row],[intérêts]]+Amortissement[[#This Row],[remboursement principal]]+Amortissement[[#This Row],[impôts
fonciers]])</f>
        <v>1446.2949674213683</v>
      </c>
      <c r="I209" s="17">
        <f ca="1">IF(Amortissement[[#This Row],[date
paiement]]="",0,Amortissement[[#This Row],[solde
ouverture]]-Amortissement[[#This Row],[remboursement principal]])</f>
        <v>121849.94465344478</v>
      </c>
      <c r="J209" s="18">
        <f ca="1">IF(Amortissement[[#This Row],[solde de
clôture]]&gt;0,DernièreLigne-ROW(),0)</f>
        <v>154</v>
      </c>
    </row>
    <row r="210" spans="2:10" ht="15" customHeight="1" x14ac:dyDescent="0.25">
      <c r="B210" s="10">
        <f>ROWS($B$4:B210)</f>
        <v>207</v>
      </c>
      <c r="C210" s="14">
        <f ca="1">IF(ValeursEntrées,IF(Amortissement[[#This Row],[Numéro]]&lt;=DuréePrêt,IF(ROW()-ROW(Amortissement[[#Headers],[date
paiement]])=1,DébutPrêt,IF(I209&gt;0,EDATE(C209,1),"")),""),"")</f>
        <v>49591</v>
      </c>
      <c r="D210" s="17">
        <f ca="1">IF(ROW()-ROW(Amortissement[[#Headers],[solde
ouverture]])=1,MontantPrêt,IF(Amortissement[[#This Row],[date
paiement]]="",0,INDEX(Amortissement[], ROW()-4,8)))</f>
        <v>121849.94465344478</v>
      </c>
      <c r="E210" s="17">
        <f ca="1">IF(ValeursEntrées,IF(ROW()-ROW(Amortissement[[#Headers],[intérêts]])=1,-IPMT(TauxIntérêt/12,1,DuréePrêt-ROWS($C$4:C210)+1,Amortissement[[#This Row],[solde
ouverture]]),IFERROR(-IPMT(TauxIntérêt/12,1,Amortissement[[#This Row],[Nombre de
mensualités restantes]],D211),0)),0)</f>
        <v>505.35003962559659</v>
      </c>
      <c r="F210" s="17">
        <f ca="1">IFERROR(IF(AND(ValeursEntrées,Amortissement[[#This Row],[date
paiement]]&lt;&gt;""),-PPMT(TauxIntérêt/12,1,DuréePrêt-ROWS($C$4:C210)+1,Amortissement[[#This Row],[solde
ouverture]]),""),0)</f>
        <v>565.93514330159292</v>
      </c>
      <c r="G210" s="17">
        <f ca="1">IF(Amortissement[[#This Row],[date
paiement]]="",0,ImpôtsFonciers)</f>
        <v>375</v>
      </c>
      <c r="H210" s="17">
        <f ca="1">IF(Amortissement[[#This Row],[date
paiement]]="",0,Amortissement[[#This Row],[intérêts]]+Amortissement[[#This Row],[remboursement principal]]+Amortissement[[#This Row],[impôts
fonciers]])</f>
        <v>1446.2851829271895</v>
      </c>
      <c r="I210" s="17">
        <f ca="1">IF(Amortissement[[#This Row],[date
paiement]]="",0,Amortissement[[#This Row],[solde
ouverture]]-Amortissement[[#This Row],[remboursement principal]])</f>
        <v>121284.00951014318</v>
      </c>
      <c r="J210" s="18">
        <f ca="1">IF(Amortissement[[#This Row],[solde de
clôture]]&gt;0,DernièreLigne-ROW(),0)</f>
        <v>153</v>
      </c>
    </row>
    <row r="211" spans="2:10" ht="15" customHeight="1" x14ac:dyDescent="0.25">
      <c r="B211" s="10">
        <f>ROWS($B$4:B211)</f>
        <v>208</v>
      </c>
      <c r="C211" s="14">
        <f ca="1">IF(ValeursEntrées,IF(Amortissement[[#This Row],[Numéro]]&lt;=DuréePrêt,IF(ROW()-ROW(Amortissement[[#Headers],[date
paiement]])=1,DébutPrêt,IF(I210&gt;0,EDATE(C210,1),"")),""),"")</f>
        <v>49622</v>
      </c>
      <c r="D211" s="17">
        <f ca="1">IF(ROW()-ROW(Amortissement[[#Headers],[solde
ouverture]])=1,MontantPrêt,IF(Amortissement[[#This Row],[date
paiement]]="",0,INDEX(Amortissement[], ROW()-4,8)))</f>
        <v>121284.00951014318</v>
      </c>
      <c r="E211" s="17">
        <f ca="1">IF(ValeursEntrées,IF(ROW()-ROW(Amortissement[[#Headers],[intérêts]])=1,-IPMT(TauxIntérêt/12,1,DuréePrêt-ROWS($C$4:C211)+1,Amortissement[[#This Row],[solde
ouverture]]),IFERROR(-IPMT(TauxIntérêt/12,1,Amortissement[[#This Row],[Nombre de
mensualités restantes]],D212),0)),0)</f>
        <v>502.98215126560206</v>
      </c>
      <c r="F211" s="17">
        <f ca="1">IFERROR(IF(AND(ValeursEntrées,Amortissement[[#This Row],[date
paiement]]&lt;&gt;""),-PPMT(TauxIntérêt/12,1,DuréePrêt-ROWS($C$4:C211)+1,Amortissement[[#This Row],[solde
ouverture]]),""),0)</f>
        <v>568.29320639868274</v>
      </c>
      <c r="G211" s="17">
        <f ca="1">IF(Amortissement[[#This Row],[date
paiement]]="",0,ImpôtsFonciers)</f>
        <v>375</v>
      </c>
      <c r="H211" s="17">
        <f ca="1">IF(Amortissement[[#This Row],[date
paiement]]="",0,Amortissement[[#This Row],[intérêts]]+Amortissement[[#This Row],[remboursement principal]]+Amortissement[[#This Row],[impôts
fonciers]])</f>
        <v>1446.2753576642849</v>
      </c>
      <c r="I211" s="17">
        <f ca="1">IF(Amortissement[[#This Row],[date
paiement]]="",0,Amortissement[[#This Row],[solde
ouverture]]-Amortissement[[#This Row],[remboursement principal]])</f>
        <v>120715.7163037445</v>
      </c>
      <c r="J211" s="18">
        <f ca="1">IF(Amortissement[[#This Row],[solde de
clôture]]&gt;0,DernièreLigne-ROW(),0)</f>
        <v>152</v>
      </c>
    </row>
    <row r="212" spans="2:10" ht="15" customHeight="1" x14ac:dyDescent="0.25">
      <c r="B212" s="10">
        <f>ROWS($B$4:B212)</f>
        <v>209</v>
      </c>
      <c r="C212" s="14">
        <f ca="1">IF(ValeursEntrées,IF(Amortissement[[#This Row],[Numéro]]&lt;=DuréePrêt,IF(ROW()-ROW(Amortissement[[#Headers],[date
paiement]])=1,DébutPrêt,IF(I211&gt;0,EDATE(C211,1),"")),""),"")</f>
        <v>49652</v>
      </c>
      <c r="D212" s="17">
        <f ca="1">IF(ROW()-ROW(Amortissement[[#Headers],[solde
ouverture]])=1,MontantPrêt,IF(Amortissement[[#This Row],[date
paiement]]="",0,INDEX(Amortissement[], ROW()-4,8)))</f>
        <v>120715.7163037445</v>
      </c>
      <c r="E212" s="17">
        <f ca="1">IF(ValeursEntrées,IF(ROW()-ROW(Amortissement[[#Headers],[intérêts]])=1,-IPMT(TauxIntérêt/12,1,DuréePrêt-ROWS($C$4:C212)+1,Amortissement[[#This Row],[solde
ouverture]]),IFERROR(-IPMT(TauxIntérêt/12,1,Amortissement[[#This Row],[Nombre de
mensualités restantes]],D213),0)),0)</f>
        <v>500.60439670410761</v>
      </c>
      <c r="F212" s="17">
        <f ca="1">IFERROR(IF(AND(ValeursEntrées,Amortissement[[#This Row],[date
paiement]]&lt;&gt;""),-PPMT(TauxIntérêt/12,1,DuréePrêt-ROWS($C$4:C212)+1,Amortissement[[#This Row],[solde
ouverture]]),""),0)</f>
        <v>570.66109475867745</v>
      </c>
      <c r="G212" s="17">
        <f ca="1">IF(Amortissement[[#This Row],[date
paiement]]="",0,ImpôtsFonciers)</f>
        <v>375</v>
      </c>
      <c r="H212" s="17">
        <f ca="1">IF(Amortissement[[#This Row],[date
paiement]]="",0,Amortissement[[#This Row],[intérêts]]+Amortissement[[#This Row],[remboursement principal]]+Amortissement[[#This Row],[impôts
fonciers]])</f>
        <v>1446.2654914627851</v>
      </c>
      <c r="I212" s="17">
        <f ca="1">IF(Amortissement[[#This Row],[date
paiement]]="",0,Amortissement[[#This Row],[solde
ouverture]]-Amortissement[[#This Row],[remboursement principal]])</f>
        <v>120145.05520898582</v>
      </c>
      <c r="J212" s="18">
        <f ca="1">IF(Amortissement[[#This Row],[solde de
clôture]]&gt;0,DernièreLigne-ROW(),0)</f>
        <v>151</v>
      </c>
    </row>
    <row r="213" spans="2:10" ht="15" customHeight="1" x14ac:dyDescent="0.25">
      <c r="B213" s="10">
        <f>ROWS($B$4:B213)</f>
        <v>210</v>
      </c>
      <c r="C213" s="14">
        <f ca="1">IF(ValeursEntrées,IF(Amortissement[[#This Row],[Numéro]]&lt;=DuréePrêt,IF(ROW()-ROW(Amortissement[[#Headers],[date
paiement]])=1,DébutPrêt,IF(I212&gt;0,EDATE(C212,1),"")),""),"")</f>
        <v>49683</v>
      </c>
      <c r="D213" s="17">
        <f ca="1">IF(ROW()-ROW(Amortissement[[#Headers],[solde
ouverture]])=1,MontantPrêt,IF(Amortissement[[#This Row],[date
paiement]]="",0,INDEX(Amortissement[], ROW()-4,8)))</f>
        <v>120145.05520898582</v>
      </c>
      <c r="E213" s="17">
        <f ca="1">IF(ValeursEntrées,IF(ROW()-ROW(Amortissement[[#Headers],[intérêts]])=1,-IPMT(TauxIntérêt/12,1,DuréePrêt-ROWS($C$4:C213)+1,Amortissement[[#This Row],[solde
ouverture]]),IFERROR(-IPMT(TauxIntérêt/12,1,Amortissement[[#This Row],[Nombre de
mensualités restantes]],D214),0)),0)</f>
        <v>498.21673483194019</v>
      </c>
      <c r="F213" s="17">
        <f ca="1">IFERROR(IF(AND(ValeursEntrées,Amortissement[[#This Row],[date
paiement]]&lt;&gt;""),-PPMT(TauxIntérêt/12,1,DuréePrêt-ROWS($C$4:C213)+1,Amortissement[[#This Row],[solde
ouverture]]),""),0)</f>
        <v>573.03884932017183</v>
      </c>
      <c r="G213" s="17">
        <f ca="1">IF(Amortissement[[#This Row],[date
paiement]]="",0,ImpôtsFonciers)</f>
        <v>375</v>
      </c>
      <c r="H213" s="17">
        <f ca="1">IF(Amortissement[[#This Row],[date
paiement]]="",0,Amortissement[[#This Row],[intérêts]]+Amortissement[[#This Row],[remboursement principal]]+Amortissement[[#This Row],[impôts
fonciers]])</f>
        <v>1446.2555841521121</v>
      </c>
      <c r="I213" s="17">
        <f ca="1">IF(Amortissement[[#This Row],[date
paiement]]="",0,Amortissement[[#This Row],[solde
ouverture]]-Amortissement[[#This Row],[remboursement principal]])</f>
        <v>119572.01635966565</v>
      </c>
      <c r="J213" s="18">
        <f ca="1">IF(Amortissement[[#This Row],[solde de
clôture]]&gt;0,DernièreLigne-ROW(),0)</f>
        <v>150</v>
      </c>
    </row>
    <row r="214" spans="2:10" ht="15" customHeight="1" x14ac:dyDescent="0.25">
      <c r="B214" s="10">
        <f>ROWS($B$4:B214)</f>
        <v>211</v>
      </c>
      <c r="C214" s="14">
        <f ca="1">IF(ValeursEntrées,IF(Amortissement[[#This Row],[Numéro]]&lt;=DuréePrêt,IF(ROW()-ROW(Amortissement[[#Headers],[date
paiement]])=1,DébutPrêt,IF(I213&gt;0,EDATE(C213,1),"")),""),"")</f>
        <v>49714</v>
      </c>
      <c r="D214" s="17">
        <f ca="1">IF(ROW()-ROW(Amortissement[[#Headers],[solde
ouverture]])=1,MontantPrêt,IF(Amortissement[[#This Row],[date
paiement]]="",0,INDEX(Amortissement[], ROW()-4,8)))</f>
        <v>119572.01635966565</v>
      </c>
      <c r="E214" s="17">
        <f ca="1">IF(ValeursEntrées,IF(ROW()-ROW(Amortissement[[#Headers],[intérêts]])=1,-IPMT(TauxIntérêt/12,1,DuréePrêt-ROWS($C$4:C214)+1,Amortissement[[#This Row],[solde
ouverture]]),IFERROR(-IPMT(TauxIntérêt/12,1,Amortissement[[#This Row],[Nombre de
mensualités restantes]],D215),0)),0)</f>
        <v>495.81912436863877</v>
      </c>
      <c r="F214" s="17">
        <f ca="1">IFERROR(IF(AND(ValeursEntrées,Amortissement[[#This Row],[date
paiement]]&lt;&gt;""),-PPMT(TauxIntérêt/12,1,DuréePrêt-ROWS($C$4:C214)+1,Amortissement[[#This Row],[solde
ouverture]]),""),0)</f>
        <v>575.42651119233926</v>
      </c>
      <c r="G214" s="17">
        <f ca="1">IF(Amortissement[[#This Row],[date
paiement]]="",0,ImpôtsFonciers)</f>
        <v>375</v>
      </c>
      <c r="H214" s="17">
        <f ca="1">IF(Amortissement[[#This Row],[date
paiement]]="",0,Amortissement[[#This Row],[intérêts]]+Amortissement[[#This Row],[remboursement principal]]+Amortissement[[#This Row],[impôts
fonciers]])</f>
        <v>1446.2456355609779</v>
      </c>
      <c r="I214" s="17">
        <f ca="1">IF(Amortissement[[#This Row],[date
paiement]]="",0,Amortissement[[#This Row],[solde
ouverture]]-Amortissement[[#This Row],[remboursement principal]])</f>
        <v>118996.5898484733</v>
      </c>
      <c r="J214" s="18">
        <f ca="1">IF(Amortissement[[#This Row],[solde de
clôture]]&gt;0,DernièreLigne-ROW(),0)</f>
        <v>149</v>
      </c>
    </row>
    <row r="215" spans="2:10" ht="15" customHeight="1" x14ac:dyDescent="0.25">
      <c r="B215" s="10">
        <f>ROWS($B$4:B215)</f>
        <v>212</v>
      </c>
      <c r="C215" s="14">
        <f ca="1">IF(ValeursEntrées,IF(Amortissement[[#This Row],[Numéro]]&lt;=DuréePrêt,IF(ROW()-ROW(Amortissement[[#Headers],[date
paiement]])=1,DébutPrêt,IF(I214&gt;0,EDATE(C214,1),"")),""),"")</f>
        <v>49743</v>
      </c>
      <c r="D215" s="17">
        <f ca="1">IF(ROW()-ROW(Amortissement[[#Headers],[solde
ouverture]])=1,MontantPrêt,IF(Amortissement[[#This Row],[date
paiement]]="",0,INDEX(Amortissement[], ROW()-4,8)))</f>
        <v>118996.5898484733</v>
      </c>
      <c r="E215" s="17">
        <f ca="1">IF(ValeursEntrées,IF(ROW()-ROW(Amortissement[[#Headers],[intérêts]])=1,-IPMT(TauxIntérêt/12,1,DuréePrêt-ROWS($C$4:C215)+1,Amortissement[[#This Row],[solde
ouverture]]),IFERROR(-IPMT(TauxIntérêt/12,1,Amortissement[[#This Row],[Nombre de
mensualités restantes]],D216),0)),0)</f>
        <v>493.41152386174031</v>
      </c>
      <c r="F215" s="17">
        <f ca="1">IFERROR(IF(AND(ValeursEntrées,Amortissement[[#This Row],[date
paiement]]&lt;&gt;""),-PPMT(TauxIntérêt/12,1,DuréePrêt-ROWS($C$4:C215)+1,Amortissement[[#This Row],[solde
ouverture]]),""),0)</f>
        <v>577.82412165564062</v>
      </c>
      <c r="G215" s="17">
        <f ca="1">IF(Amortissement[[#This Row],[date
paiement]]="",0,ImpôtsFonciers)</f>
        <v>375</v>
      </c>
      <c r="H215" s="17">
        <f ca="1">IF(Amortissement[[#This Row],[date
paiement]]="",0,Amortissement[[#This Row],[intérêts]]+Amortissement[[#This Row],[remboursement principal]]+Amortissement[[#This Row],[impôts
fonciers]])</f>
        <v>1446.2356455173808</v>
      </c>
      <c r="I215" s="17">
        <f ca="1">IF(Amortissement[[#This Row],[date
paiement]]="",0,Amortissement[[#This Row],[solde
ouverture]]-Amortissement[[#This Row],[remboursement principal]])</f>
        <v>118418.76572681767</v>
      </c>
      <c r="J215" s="18">
        <f ca="1">IF(Amortissement[[#This Row],[solde de
clôture]]&gt;0,DernièreLigne-ROW(),0)</f>
        <v>148</v>
      </c>
    </row>
    <row r="216" spans="2:10" ht="15" customHeight="1" x14ac:dyDescent="0.25">
      <c r="B216" s="10">
        <f>ROWS($B$4:B216)</f>
        <v>213</v>
      </c>
      <c r="C216" s="14">
        <f ca="1">IF(ValeursEntrées,IF(Amortissement[[#This Row],[Numéro]]&lt;=DuréePrêt,IF(ROW()-ROW(Amortissement[[#Headers],[date
paiement]])=1,DébutPrêt,IF(I215&gt;0,EDATE(C215,1),"")),""),"")</f>
        <v>49774</v>
      </c>
      <c r="D216" s="17">
        <f ca="1">IF(ROW()-ROW(Amortissement[[#Headers],[solde
ouverture]])=1,MontantPrêt,IF(Amortissement[[#This Row],[date
paiement]]="",0,INDEX(Amortissement[], ROW()-4,8)))</f>
        <v>118418.76572681767</v>
      </c>
      <c r="E216" s="17">
        <f ca="1">IF(ValeursEntrées,IF(ROW()-ROW(Amortissement[[#Headers],[intérêts]])=1,-IPMT(TauxIntérêt/12,1,DuréePrêt-ROWS($C$4:C216)+1,Amortissement[[#This Row],[solde
ouverture]]),IFERROR(-IPMT(TauxIntérêt/12,1,Amortissement[[#This Row],[Nombre de
mensualités restantes]],D217),0)),0)</f>
        <v>490.99389168606302</v>
      </c>
      <c r="F216" s="17">
        <f ca="1">IFERROR(IF(AND(ValeursEntrées,Amortissement[[#This Row],[date
paiement]]&lt;&gt;""),-PPMT(TauxIntérêt/12,1,DuréePrêt-ROWS($C$4:C216)+1,Amortissement[[#This Row],[solde
ouverture]]),""),0)</f>
        <v>580.2317221625392</v>
      </c>
      <c r="G216" s="17">
        <f ca="1">IF(Amortissement[[#This Row],[date
paiement]]="",0,ImpôtsFonciers)</f>
        <v>375</v>
      </c>
      <c r="H216" s="17">
        <f ca="1">IF(Amortissement[[#This Row],[date
paiement]]="",0,Amortissement[[#This Row],[intérêts]]+Amortissement[[#This Row],[remboursement principal]]+Amortissement[[#This Row],[impôts
fonciers]])</f>
        <v>1446.2256138486023</v>
      </c>
      <c r="I216" s="17">
        <f ca="1">IF(Amortissement[[#This Row],[date
paiement]]="",0,Amortissement[[#This Row],[solde
ouverture]]-Amortissement[[#This Row],[remboursement principal]])</f>
        <v>117838.53400465513</v>
      </c>
      <c r="J216" s="18">
        <f ca="1">IF(Amortissement[[#This Row],[solde de
clôture]]&gt;0,DernièreLigne-ROW(),0)</f>
        <v>147</v>
      </c>
    </row>
    <row r="217" spans="2:10" ht="15" customHeight="1" x14ac:dyDescent="0.25">
      <c r="B217" s="10">
        <f>ROWS($B$4:B217)</f>
        <v>214</v>
      </c>
      <c r="C217" s="14">
        <f ca="1">IF(ValeursEntrées,IF(Amortissement[[#This Row],[Numéro]]&lt;=DuréePrêt,IF(ROW()-ROW(Amortissement[[#Headers],[date
paiement]])=1,DébutPrêt,IF(I216&gt;0,EDATE(C216,1),"")),""),"")</f>
        <v>49804</v>
      </c>
      <c r="D217" s="17">
        <f ca="1">IF(ROW()-ROW(Amortissement[[#Headers],[solde
ouverture]])=1,MontantPrêt,IF(Amortissement[[#This Row],[date
paiement]]="",0,INDEX(Amortissement[], ROW()-4,8)))</f>
        <v>117838.53400465513</v>
      </c>
      <c r="E217" s="17">
        <f ca="1">IF(ValeursEntrées,IF(ROW()-ROW(Amortissement[[#Headers],[intérêts]])=1,-IPMT(TauxIntérêt/12,1,DuréePrêt-ROWS($C$4:C217)+1,Amortissement[[#This Row],[solde
ouverture]]),IFERROR(-IPMT(TauxIntérêt/12,1,Amortissement[[#This Row],[Nombre de
mensualités restantes]],D218),0)),0)</f>
        <v>488.56618604298717</v>
      </c>
      <c r="F217" s="17">
        <f ca="1">IFERROR(IF(AND(ValeursEntrées,Amortissement[[#This Row],[date
paiement]]&lt;&gt;""),-PPMT(TauxIntérêt/12,1,DuréePrêt-ROWS($C$4:C217)+1,Amortissement[[#This Row],[solde
ouverture]]),""),0)</f>
        <v>582.64935433821643</v>
      </c>
      <c r="G217" s="17">
        <f ca="1">IF(Amortissement[[#This Row],[date
paiement]]="",0,ImpôtsFonciers)</f>
        <v>375</v>
      </c>
      <c r="H217" s="17">
        <f ca="1">IF(Amortissement[[#This Row],[date
paiement]]="",0,Amortissement[[#This Row],[intérêts]]+Amortissement[[#This Row],[remboursement principal]]+Amortissement[[#This Row],[impôts
fonciers]])</f>
        <v>1446.2155403812035</v>
      </c>
      <c r="I217" s="17">
        <f ca="1">IF(Amortissement[[#This Row],[date
paiement]]="",0,Amortissement[[#This Row],[solde
ouverture]]-Amortissement[[#This Row],[remboursement principal]])</f>
        <v>117255.88465031692</v>
      </c>
      <c r="J217" s="18">
        <f ca="1">IF(Amortissement[[#This Row],[solde de
clôture]]&gt;0,DernièreLigne-ROW(),0)</f>
        <v>146</v>
      </c>
    </row>
    <row r="218" spans="2:10" ht="15" customHeight="1" x14ac:dyDescent="0.25">
      <c r="B218" s="10">
        <f>ROWS($B$4:B218)</f>
        <v>215</v>
      </c>
      <c r="C218" s="14">
        <f ca="1">IF(ValeursEntrées,IF(Amortissement[[#This Row],[Numéro]]&lt;=DuréePrêt,IF(ROW()-ROW(Amortissement[[#Headers],[date
paiement]])=1,DébutPrêt,IF(I217&gt;0,EDATE(C217,1),"")),""),"")</f>
        <v>49835</v>
      </c>
      <c r="D218" s="17">
        <f ca="1">IF(ROW()-ROW(Amortissement[[#Headers],[solde
ouverture]])=1,MontantPrêt,IF(Amortissement[[#This Row],[date
paiement]]="",0,INDEX(Amortissement[], ROW()-4,8)))</f>
        <v>117255.88465031692</v>
      </c>
      <c r="E218" s="17">
        <f ca="1">IF(ValeursEntrées,IF(ROW()-ROW(Amortissement[[#Headers],[intérêts]])=1,-IPMT(TauxIntérêt/12,1,DuréePrêt-ROWS($C$4:C218)+1,Amortissement[[#This Row],[solde
ouverture]]),IFERROR(-IPMT(TauxIntérêt/12,1,Amortissement[[#This Row],[Nombre de
mensualités restantes]],D219),0)),0)</f>
        <v>486.12836495973175</v>
      </c>
      <c r="F218" s="17">
        <f ca="1">IFERROR(IF(AND(ValeursEntrées,Amortissement[[#This Row],[date
paiement]]&lt;&gt;""),-PPMT(TauxIntérêt/12,1,DuréePrêt-ROWS($C$4:C218)+1,Amortissement[[#This Row],[solde
ouverture]]),""),0)</f>
        <v>585.07705998129222</v>
      </c>
      <c r="G218" s="17">
        <f ca="1">IF(Amortissement[[#This Row],[date
paiement]]="",0,ImpôtsFonciers)</f>
        <v>375</v>
      </c>
      <c r="H218" s="17">
        <f ca="1">IF(Amortissement[[#This Row],[date
paiement]]="",0,Amortissement[[#This Row],[intérêts]]+Amortissement[[#This Row],[remboursement principal]]+Amortissement[[#This Row],[impôts
fonciers]])</f>
        <v>1446.2054249410239</v>
      </c>
      <c r="I218" s="17">
        <f ca="1">IF(Amortissement[[#This Row],[date
paiement]]="",0,Amortissement[[#This Row],[solde
ouverture]]-Amortissement[[#This Row],[remboursement principal]])</f>
        <v>116670.80759033562</v>
      </c>
      <c r="J218" s="18">
        <f ca="1">IF(Amortissement[[#This Row],[solde de
clôture]]&gt;0,DernièreLigne-ROW(),0)</f>
        <v>145</v>
      </c>
    </row>
    <row r="219" spans="2:10" ht="15" customHeight="1" x14ac:dyDescent="0.25">
      <c r="B219" s="10">
        <f>ROWS($B$4:B219)</f>
        <v>216</v>
      </c>
      <c r="C219" s="14">
        <f ca="1">IF(ValeursEntrées,IF(Amortissement[[#This Row],[Numéro]]&lt;=DuréePrêt,IF(ROW()-ROW(Amortissement[[#Headers],[date
paiement]])=1,DébutPrêt,IF(I218&gt;0,EDATE(C218,1),"")),""),"")</f>
        <v>49865</v>
      </c>
      <c r="D219" s="17">
        <f ca="1">IF(ROW()-ROW(Amortissement[[#Headers],[solde
ouverture]])=1,MontantPrêt,IF(Amortissement[[#This Row],[date
paiement]]="",0,INDEX(Amortissement[], ROW()-4,8)))</f>
        <v>116670.80759033562</v>
      </c>
      <c r="E219" s="17">
        <f ca="1">IF(ValeursEntrées,IF(ROW()-ROW(Amortissement[[#Headers],[intérêts]])=1,-IPMT(TauxIntérêt/12,1,DuréePrêt-ROWS($C$4:C219)+1,Amortissement[[#This Row],[solde
ouverture]]),IFERROR(-IPMT(TauxIntérêt/12,1,Amortissement[[#This Row],[Nombre de
mensualités restantes]],D220),0)),0)</f>
        <v>483.68038628862945</v>
      </c>
      <c r="F219" s="17">
        <f ca="1">IFERROR(IF(AND(ValeursEntrées,Amortissement[[#This Row],[date
paiement]]&lt;&gt;""),-PPMT(TauxIntérêt/12,1,DuréePrêt-ROWS($C$4:C219)+1,Amortissement[[#This Row],[solde
ouverture]]),""),0)</f>
        <v>587.51488106454769</v>
      </c>
      <c r="G219" s="17">
        <f ca="1">IF(Amortissement[[#This Row],[date
paiement]]="",0,ImpôtsFonciers)</f>
        <v>375</v>
      </c>
      <c r="H219" s="17">
        <f ca="1">IF(Amortissement[[#This Row],[date
paiement]]="",0,Amortissement[[#This Row],[intérêts]]+Amortissement[[#This Row],[remboursement principal]]+Amortissement[[#This Row],[impôts
fonciers]])</f>
        <v>1446.1952673531771</v>
      </c>
      <c r="I219" s="17">
        <f ca="1">IF(Amortissement[[#This Row],[date
paiement]]="",0,Amortissement[[#This Row],[solde
ouverture]]-Amortissement[[#This Row],[remboursement principal]])</f>
        <v>116083.29270927107</v>
      </c>
      <c r="J219" s="18">
        <f ca="1">IF(Amortissement[[#This Row],[solde de
clôture]]&gt;0,DernièreLigne-ROW(),0)</f>
        <v>144</v>
      </c>
    </row>
    <row r="220" spans="2:10" ht="15" customHeight="1" x14ac:dyDescent="0.25">
      <c r="B220" s="10">
        <f>ROWS($B$4:B220)</f>
        <v>217</v>
      </c>
      <c r="C220" s="14">
        <f ca="1">IF(ValeursEntrées,IF(Amortissement[[#This Row],[Numéro]]&lt;=DuréePrêt,IF(ROW()-ROW(Amortissement[[#Headers],[date
paiement]])=1,DébutPrêt,IF(I219&gt;0,EDATE(C219,1),"")),""),"")</f>
        <v>49896</v>
      </c>
      <c r="D220" s="17">
        <f ca="1">IF(ROW()-ROW(Amortissement[[#Headers],[solde
ouverture]])=1,MontantPrêt,IF(Amortissement[[#This Row],[date
paiement]]="",0,INDEX(Amortissement[], ROW()-4,8)))</f>
        <v>116083.29270927107</v>
      </c>
      <c r="E220" s="17">
        <f ca="1">IF(ValeursEntrées,IF(ROW()-ROW(Amortissement[[#Headers],[intérêts]])=1,-IPMT(TauxIntérêt/12,1,DuréePrêt-ROWS($C$4:C220)+1,Amortissement[[#This Row],[solde
ouverture]]),IFERROR(-IPMT(TauxIntérêt/12,1,Amortissement[[#This Row],[Nombre de
mensualités restantes]],D221),0)),0)</f>
        <v>481.22220770639757</v>
      </c>
      <c r="F220" s="17">
        <f ca="1">IFERROR(IF(AND(ValeursEntrées,Amortissement[[#This Row],[date
paiement]]&lt;&gt;""),-PPMT(TauxIntérêt/12,1,DuréePrêt-ROWS($C$4:C220)+1,Amortissement[[#This Row],[solde
ouverture]]),""),0)</f>
        <v>589.96285973565</v>
      </c>
      <c r="G220" s="17">
        <f ca="1">IF(Amortissement[[#This Row],[date
paiement]]="",0,ImpôtsFonciers)</f>
        <v>375</v>
      </c>
      <c r="H220" s="17">
        <f ca="1">IF(Amortissement[[#This Row],[date
paiement]]="",0,Amortissement[[#This Row],[intérêts]]+Amortissement[[#This Row],[remboursement principal]]+Amortissement[[#This Row],[impôts
fonciers]])</f>
        <v>1446.1850674420475</v>
      </c>
      <c r="I220" s="17">
        <f ca="1">IF(Amortissement[[#This Row],[date
paiement]]="",0,Amortissement[[#This Row],[solde
ouverture]]-Amortissement[[#This Row],[remboursement principal]])</f>
        <v>115493.32984953542</v>
      </c>
      <c r="J220" s="18">
        <f ca="1">IF(Amortissement[[#This Row],[solde de
clôture]]&gt;0,DernièreLigne-ROW(),0)</f>
        <v>143</v>
      </c>
    </row>
    <row r="221" spans="2:10" ht="15" customHeight="1" x14ac:dyDescent="0.25">
      <c r="B221" s="10">
        <f>ROWS($B$4:B221)</f>
        <v>218</v>
      </c>
      <c r="C221" s="14">
        <f ca="1">IF(ValeursEntrées,IF(Amortissement[[#This Row],[Numéro]]&lt;=DuréePrêt,IF(ROW()-ROW(Amortissement[[#Headers],[date
paiement]])=1,DébutPrêt,IF(I220&gt;0,EDATE(C220,1),"")),""),"")</f>
        <v>49927</v>
      </c>
      <c r="D221" s="17">
        <f ca="1">IF(ROW()-ROW(Amortissement[[#Headers],[solde
ouverture]])=1,MontantPrêt,IF(Amortissement[[#This Row],[date
paiement]]="",0,INDEX(Amortissement[], ROW()-4,8)))</f>
        <v>115493.32984953542</v>
      </c>
      <c r="E221" s="17">
        <f ca="1">IF(ValeursEntrées,IF(ROW()-ROW(Amortissement[[#Headers],[intérêts]])=1,-IPMT(TauxIntérêt/12,1,DuréePrêt-ROWS($C$4:C221)+1,Amortissement[[#This Row],[solde
ouverture]]),IFERROR(-IPMT(TauxIntérêt/12,1,Amortissement[[#This Row],[Nombre de
mensualités restantes]],D222),0)),0)</f>
        <v>478.75378671340638</v>
      </c>
      <c r="F221" s="17">
        <f ca="1">IFERROR(IF(AND(ValeursEntrées,Amortissement[[#This Row],[date
paiement]]&lt;&gt;""),-PPMT(TauxIntérêt/12,1,DuréePrêt-ROWS($C$4:C221)+1,Amortissement[[#This Row],[solde
ouverture]]),""),0)</f>
        <v>592.42103831788177</v>
      </c>
      <c r="G221" s="17">
        <f ca="1">IF(Amortissement[[#This Row],[date
paiement]]="",0,ImpôtsFonciers)</f>
        <v>375</v>
      </c>
      <c r="H221" s="17">
        <f ca="1">IF(Amortissement[[#This Row],[date
paiement]]="",0,Amortissement[[#This Row],[intérêts]]+Amortissement[[#This Row],[remboursement principal]]+Amortissement[[#This Row],[impôts
fonciers]])</f>
        <v>1446.174825031288</v>
      </c>
      <c r="I221" s="17">
        <f ca="1">IF(Amortissement[[#This Row],[date
paiement]]="",0,Amortissement[[#This Row],[solde
ouverture]]-Amortissement[[#This Row],[remboursement principal]])</f>
        <v>114900.90881121754</v>
      </c>
      <c r="J221" s="18">
        <f ca="1">IF(Amortissement[[#This Row],[solde de
clôture]]&gt;0,DernièreLigne-ROW(),0)</f>
        <v>142</v>
      </c>
    </row>
    <row r="222" spans="2:10" ht="15" customHeight="1" x14ac:dyDescent="0.25">
      <c r="B222" s="10">
        <f>ROWS($B$4:B222)</f>
        <v>219</v>
      </c>
      <c r="C222" s="14">
        <f ca="1">IF(ValeursEntrées,IF(Amortissement[[#This Row],[Numéro]]&lt;=DuréePrêt,IF(ROW()-ROW(Amortissement[[#Headers],[date
paiement]])=1,DébutPrêt,IF(I221&gt;0,EDATE(C221,1),"")),""),"")</f>
        <v>49957</v>
      </c>
      <c r="D222" s="17">
        <f ca="1">IF(ROW()-ROW(Amortissement[[#Headers],[solde
ouverture]])=1,MontantPrêt,IF(Amortissement[[#This Row],[date
paiement]]="",0,INDEX(Amortissement[], ROW()-4,8)))</f>
        <v>114900.90881121754</v>
      </c>
      <c r="E222" s="17">
        <f ca="1">IF(ValeursEntrées,IF(ROW()-ROW(Amortissement[[#Headers],[intérêts]])=1,-IPMT(TauxIntérêt/12,1,DuréePrêt-ROWS($C$4:C222)+1,Amortissement[[#This Row],[solde
ouverture]]),IFERROR(-IPMT(TauxIntérêt/12,1,Amortissement[[#This Row],[Nombre de
mensualités restantes]],D223),0)),0)</f>
        <v>476.27508063294442</v>
      </c>
      <c r="F222" s="17">
        <f ca="1">IFERROR(IF(AND(ValeursEntrées,Amortissement[[#This Row],[date
paiement]]&lt;&gt;""),-PPMT(TauxIntérêt/12,1,DuréePrêt-ROWS($C$4:C222)+1,Amortissement[[#This Row],[solde
ouverture]]),""),0)</f>
        <v>594.88945931087301</v>
      </c>
      <c r="G222" s="17">
        <f ca="1">IF(Amortissement[[#This Row],[date
paiement]]="",0,ImpôtsFonciers)</f>
        <v>375</v>
      </c>
      <c r="H222" s="17">
        <f ca="1">IF(Amortissement[[#This Row],[date
paiement]]="",0,Amortissement[[#This Row],[intérêts]]+Amortissement[[#This Row],[remboursement principal]]+Amortissement[[#This Row],[impôts
fonciers]])</f>
        <v>1446.1645399438175</v>
      </c>
      <c r="I222" s="17">
        <f ca="1">IF(Amortissement[[#This Row],[date
paiement]]="",0,Amortissement[[#This Row],[solde
ouverture]]-Amortissement[[#This Row],[remboursement principal]])</f>
        <v>114306.01935190667</v>
      </c>
      <c r="J222" s="18">
        <f ca="1">IF(Amortissement[[#This Row],[solde de
clôture]]&gt;0,DernièreLigne-ROW(),0)</f>
        <v>141</v>
      </c>
    </row>
    <row r="223" spans="2:10" ht="15" customHeight="1" x14ac:dyDescent="0.25">
      <c r="B223" s="10">
        <f>ROWS($B$4:B223)</f>
        <v>220</v>
      </c>
      <c r="C223" s="14">
        <f ca="1">IF(ValeursEntrées,IF(Amortissement[[#This Row],[Numéro]]&lt;=DuréePrêt,IF(ROW()-ROW(Amortissement[[#Headers],[date
paiement]])=1,DébutPrêt,IF(I222&gt;0,EDATE(C222,1),"")),""),"")</f>
        <v>49988</v>
      </c>
      <c r="D223" s="17">
        <f ca="1">IF(ROW()-ROW(Amortissement[[#Headers],[solde
ouverture]])=1,MontantPrêt,IF(Amortissement[[#This Row],[date
paiement]]="",0,INDEX(Amortissement[], ROW()-4,8)))</f>
        <v>114306.01935190667</v>
      </c>
      <c r="E223" s="17">
        <f ca="1">IF(ValeursEntrées,IF(ROW()-ROW(Amortissement[[#Headers],[intérêts]])=1,-IPMT(TauxIntérêt/12,1,DuréePrêt-ROWS($C$4:C223)+1,Amortissement[[#This Row],[solde
ouverture]]),IFERROR(-IPMT(TauxIntérêt/12,1,Amortissement[[#This Row],[Nombre de
mensualités restantes]],D224),0)),0)</f>
        <v>473.78604661048053</v>
      </c>
      <c r="F223" s="17">
        <f ca="1">IFERROR(IF(AND(ValeursEntrées,Amortissement[[#This Row],[date
paiement]]&lt;&gt;""),-PPMT(TauxIntérêt/12,1,DuréePrêt-ROWS($C$4:C223)+1,Amortissement[[#This Row],[solde
ouverture]]),""),0)</f>
        <v>597.36816539133508</v>
      </c>
      <c r="G223" s="17">
        <f ca="1">IF(Amortissement[[#This Row],[date
paiement]]="",0,ImpôtsFonciers)</f>
        <v>375</v>
      </c>
      <c r="H223" s="17">
        <f ca="1">IF(Amortissement[[#This Row],[date
paiement]]="",0,Amortissement[[#This Row],[intérêts]]+Amortissement[[#This Row],[remboursement principal]]+Amortissement[[#This Row],[impôts
fonciers]])</f>
        <v>1446.1542120018157</v>
      </c>
      <c r="I223" s="17">
        <f ca="1">IF(Amortissement[[#This Row],[date
paiement]]="",0,Amortissement[[#This Row],[solde
ouverture]]-Amortissement[[#This Row],[remboursement principal]])</f>
        <v>113708.65118651533</v>
      </c>
      <c r="J223" s="18">
        <f ca="1">IF(Amortissement[[#This Row],[solde de
clôture]]&gt;0,DernièreLigne-ROW(),0)</f>
        <v>140</v>
      </c>
    </row>
    <row r="224" spans="2:10" ht="15" customHeight="1" x14ac:dyDescent="0.25">
      <c r="B224" s="10">
        <f>ROWS($B$4:B224)</f>
        <v>221</v>
      </c>
      <c r="C224" s="14">
        <f ca="1">IF(ValeursEntrées,IF(Amortissement[[#This Row],[Numéro]]&lt;=DuréePrêt,IF(ROW()-ROW(Amortissement[[#Headers],[date
paiement]])=1,DébutPrêt,IF(I223&gt;0,EDATE(C223,1),"")),""),"")</f>
        <v>50018</v>
      </c>
      <c r="D224" s="17">
        <f ca="1">IF(ROW()-ROW(Amortissement[[#Headers],[solde
ouverture]])=1,MontantPrêt,IF(Amortissement[[#This Row],[date
paiement]]="",0,INDEX(Amortissement[], ROW()-4,8)))</f>
        <v>113708.65118651533</v>
      </c>
      <c r="E224" s="17">
        <f ca="1">IF(ValeursEntrées,IF(ROW()-ROW(Amortissement[[#Headers],[intérêts]])=1,-IPMT(TauxIntérêt/12,1,DuréePrêt-ROWS($C$4:C224)+1,Amortissement[[#This Row],[solde
ouverture]]),IFERROR(-IPMT(TauxIntérêt/12,1,Amortissement[[#This Row],[Nombre de
mensualités restantes]],D225),0)),0)</f>
        <v>471.28664161292301</v>
      </c>
      <c r="F224" s="17">
        <f ca="1">IFERROR(IF(AND(ValeursEntrées,Amortissement[[#This Row],[date
paiement]]&lt;&gt;""),-PPMT(TauxIntérêt/12,1,DuréePrêt-ROWS($C$4:C224)+1,Amortissement[[#This Row],[solde
ouverture]]),""),0)</f>
        <v>599.85719941379887</v>
      </c>
      <c r="G224" s="17">
        <f ca="1">IF(Amortissement[[#This Row],[date
paiement]]="",0,ImpôtsFonciers)</f>
        <v>375</v>
      </c>
      <c r="H224" s="17">
        <f ca="1">IF(Amortissement[[#This Row],[date
paiement]]="",0,Amortissement[[#This Row],[intérêts]]+Amortissement[[#This Row],[remboursement principal]]+Amortissement[[#This Row],[impôts
fonciers]])</f>
        <v>1446.1438410267219</v>
      </c>
      <c r="I224" s="17">
        <f ca="1">IF(Amortissement[[#This Row],[date
paiement]]="",0,Amortissement[[#This Row],[solde
ouverture]]-Amortissement[[#This Row],[remboursement principal]])</f>
        <v>113108.79398710153</v>
      </c>
      <c r="J224" s="18">
        <f ca="1">IF(Amortissement[[#This Row],[solde de
clôture]]&gt;0,DernièreLigne-ROW(),0)</f>
        <v>139</v>
      </c>
    </row>
    <row r="225" spans="2:10" ht="15" customHeight="1" x14ac:dyDescent="0.25">
      <c r="B225" s="10">
        <f>ROWS($B$4:B225)</f>
        <v>222</v>
      </c>
      <c r="C225" s="14">
        <f ca="1">IF(ValeursEntrées,IF(Amortissement[[#This Row],[Numéro]]&lt;=DuréePrêt,IF(ROW()-ROW(Amortissement[[#Headers],[date
paiement]])=1,DébutPrêt,IF(I224&gt;0,EDATE(C224,1),"")),""),"")</f>
        <v>50049</v>
      </c>
      <c r="D225" s="17">
        <f ca="1">IF(ROW()-ROW(Amortissement[[#Headers],[solde
ouverture]])=1,MontantPrêt,IF(Amortissement[[#This Row],[date
paiement]]="",0,INDEX(Amortissement[], ROW()-4,8)))</f>
        <v>113108.79398710153</v>
      </c>
      <c r="E225" s="17">
        <f ca="1">IF(ValeursEntrées,IF(ROW()-ROW(Amortissement[[#Headers],[intérêts]])=1,-IPMT(TauxIntérêt/12,1,DuréePrêt-ROWS($C$4:C225)+1,Amortissement[[#This Row],[solde
ouverture]]),IFERROR(-IPMT(TauxIntérêt/12,1,Amortissement[[#This Row],[Nombre de
mensualités restantes]],D226),0)),0)</f>
        <v>468.77682242787569</v>
      </c>
      <c r="F225" s="17">
        <f ca="1">IFERROR(IF(AND(ValeursEntrées,Amortissement[[#This Row],[date
paiement]]&lt;&gt;""),-PPMT(TauxIntérêt/12,1,DuréePrêt-ROWS($C$4:C225)+1,Amortissement[[#This Row],[solde
ouverture]]),""),0)</f>
        <v>602.35660441135622</v>
      </c>
      <c r="G225" s="17">
        <f ca="1">IF(Amortissement[[#This Row],[date
paiement]]="",0,ImpôtsFonciers)</f>
        <v>375</v>
      </c>
      <c r="H225" s="17">
        <f ca="1">IF(Amortissement[[#This Row],[date
paiement]]="",0,Amortissement[[#This Row],[intérêts]]+Amortissement[[#This Row],[remboursement principal]]+Amortissement[[#This Row],[impôts
fonciers]])</f>
        <v>1446.133426839232</v>
      </c>
      <c r="I225" s="17">
        <f ca="1">IF(Amortissement[[#This Row],[date
paiement]]="",0,Amortissement[[#This Row],[solde
ouverture]]-Amortissement[[#This Row],[remboursement principal]])</f>
        <v>112506.43738269017</v>
      </c>
      <c r="J225" s="18">
        <f ca="1">IF(Amortissement[[#This Row],[solde de
clôture]]&gt;0,DernièreLigne-ROW(),0)</f>
        <v>138</v>
      </c>
    </row>
    <row r="226" spans="2:10" ht="15" customHeight="1" x14ac:dyDescent="0.25">
      <c r="B226" s="10">
        <f>ROWS($B$4:B226)</f>
        <v>223</v>
      </c>
      <c r="C226" s="14">
        <f ca="1">IF(ValeursEntrées,IF(Amortissement[[#This Row],[Numéro]]&lt;=DuréePrêt,IF(ROW()-ROW(Amortissement[[#Headers],[date
paiement]])=1,DébutPrêt,IF(I225&gt;0,EDATE(C225,1),"")),""),"")</f>
        <v>50080</v>
      </c>
      <c r="D226" s="17">
        <f ca="1">IF(ROW()-ROW(Amortissement[[#Headers],[solde
ouverture]])=1,MontantPrêt,IF(Amortissement[[#This Row],[date
paiement]]="",0,INDEX(Amortissement[], ROW()-4,8)))</f>
        <v>112506.43738269017</v>
      </c>
      <c r="E226" s="17">
        <f ca="1">IF(ValeursEntrées,IF(ROW()-ROW(Amortissement[[#Headers],[intérêts]])=1,-IPMT(TauxIntérêt/12,1,DuréePrêt-ROWS($C$4:C226)+1,Amortissement[[#This Row],[solde
ouverture]]),IFERROR(-IPMT(TauxIntérêt/12,1,Amortissement[[#This Row],[Nombre de
mensualités restantes]],D227),0)),0)</f>
        <v>466.25654566289069</v>
      </c>
      <c r="F226" s="17">
        <f ca="1">IFERROR(IF(AND(ValeursEntrées,Amortissement[[#This Row],[date
paiement]]&lt;&gt;""),-PPMT(TauxIntérêt/12,1,DuréePrêt-ROWS($C$4:C226)+1,Amortissement[[#This Row],[solde
ouverture]]),""),0)</f>
        <v>604.86642359640371</v>
      </c>
      <c r="G226" s="17">
        <f ca="1">IF(Amortissement[[#This Row],[date
paiement]]="",0,ImpôtsFonciers)</f>
        <v>375</v>
      </c>
      <c r="H226" s="17">
        <f ca="1">IF(Amortissement[[#This Row],[date
paiement]]="",0,Amortissement[[#This Row],[intérêts]]+Amortissement[[#This Row],[remboursement principal]]+Amortissement[[#This Row],[impôts
fonciers]])</f>
        <v>1446.1229692592945</v>
      </c>
      <c r="I226" s="17">
        <f ca="1">IF(Amortissement[[#This Row],[date
paiement]]="",0,Amortissement[[#This Row],[solde
ouverture]]-Amortissement[[#This Row],[remboursement principal]])</f>
        <v>111901.57095909376</v>
      </c>
      <c r="J226" s="18">
        <f ca="1">IF(Amortissement[[#This Row],[solde de
clôture]]&gt;0,DernièreLigne-ROW(),0)</f>
        <v>137</v>
      </c>
    </row>
    <row r="227" spans="2:10" ht="15" customHeight="1" x14ac:dyDescent="0.25">
      <c r="B227" s="10">
        <f>ROWS($B$4:B227)</f>
        <v>224</v>
      </c>
      <c r="C227" s="14">
        <f ca="1">IF(ValeursEntrées,IF(Amortissement[[#This Row],[Numéro]]&lt;=DuréePrêt,IF(ROW()-ROW(Amortissement[[#Headers],[date
paiement]])=1,DébutPrêt,IF(I226&gt;0,EDATE(C226,1),"")),""),"")</f>
        <v>50108</v>
      </c>
      <c r="D227" s="17">
        <f ca="1">IF(ROW()-ROW(Amortissement[[#Headers],[solde
ouverture]])=1,MontantPrêt,IF(Amortissement[[#This Row],[date
paiement]]="",0,INDEX(Amortissement[], ROW()-4,8)))</f>
        <v>111901.57095909376</v>
      </c>
      <c r="E227" s="17">
        <f ca="1">IF(ValeursEntrées,IF(ROW()-ROW(Amortissement[[#Headers],[intérêts]])=1,-IPMT(TauxIntérêt/12,1,DuréePrêt-ROWS($C$4:C227)+1,Amortissement[[#This Row],[solde
ouverture]]),IFERROR(-IPMT(TauxIntérêt/12,1,Amortissement[[#This Row],[Nombre de
mensualités restantes]],D228),0)),0)</f>
        <v>463.72576774471821</v>
      </c>
      <c r="F227" s="17">
        <f ca="1">IFERROR(IF(AND(ValeursEntrées,Amortissement[[#This Row],[date
paiement]]&lt;&gt;""),-PPMT(TauxIntérêt/12,1,DuréePrêt-ROWS($C$4:C227)+1,Amortissement[[#This Row],[solde
ouverture]]),""),0)</f>
        <v>607.38670036138853</v>
      </c>
      <c r="G227" s="17">
        <f ca="1">IF(Amortissement[[#This Row],[date
paiement]]="",0,ImpôtsFonciers)</f>
        <v>375</v>
      </c>
      <c r="H227" s="17">
        <f ca="1">IF(Amortissement[[#This Row],[date
paiement]]="",0,Amortissement[[#This Row],[intérêts]]+Amortissement[[#This Row],[remboursement principal]]+Amortissement[[#This Row],[impôts
fonciers]])</f>
        <v>1446.1124681061067</v>
      </c>
      <c r="I227" s="17">
        <f ca="1">IF(Amortissement[[#This Row],[date
paiement]]="",0,Amortissement[[#This Row],[solde
ouverture]]-Amortissement[[#This Row],[remboursement principal]])</f>
        <v>111294.18425873238</v>
      </c>
      <c r="J227" s="18">
        <f ca="1">IF(Amortissement[[#This Row],[solde de
clôture]]&gt;0,DernièreLigne-ROW(),0)</f>
        <v>136</v>
      </c>
    </row>
    <row r="228" spans="2:10" ht="15" customHeight="1" x14ac:dyDescent="0.25">
      <c r="B228" s="10">
        <f>ROWS($B$4:B228)</f>
        <v>225</v>
      </c>
      <c r="C228" s="14">
        <f ca="1">IF(ValeursEntrées,IF(Amortissement[[#This Row],[Numéro]]&lt;=DuréePrêt,IF(ROW()-ROW(Amortissement[[#Headers],[date
paiement]])=1,DébutPrêt,IF(I227&gt;0,EDATE(C227,1),"")),""),"")</f>
        <v>50139</v>
      </c>
      <c r="D228" s="17">
        <f ca="1">IF(ROW()-ROW(Amortissement[[#Headers],[solde
ouverture]])=1,MontantPrêt,IF(Amortissement[[#This Row],[date
paiement]]="",0,INDEX(Amortissement[], ROW()-4,8)))</f>
        <v>111294.18425873238</v>
      </c>
      <c r="E228" s="17">
        <f ca="1">IF(ValeursEntrées,IF(ROW()-ROW(Amortissement[[#Headers],[intérêts]])=1,-IPMT(TauxIntérêt/12,1,DuréePrêt-ROWS($C$4:C228)+1,Amortissement[[#This Row],[solde
ouverture]]),IFERROR(-IPMT(TauxIntérêt/12,1,Amortissement[[#This Row],[Nombre de
mensualités restantes]],D229),0)),0)</f>
        <v>461.18444491855342</v>
      </c>
      <c r="F228" s="17">
        <f ca="1">IFERROR(IF(AND(ValeursEntrées,Amortissement[[#This Row],[date
paiement]]&lt;&gt;""),-PPMT(TauxIntérêt/12,1,DuréePrêt-ROWS($C$4:C228)+1,Amortissement[[#This Row],[solde
ouverture]]),""),0)</f>
        <v>609.91747827956101</v>
      </c>
      <c r="G228" s="17">
        <f ca="1">IF(Amortissement[[#This Row],[date
paiement]]="",0,ImpôtsFonciers)</f>
        <v>375</v>
      </c>
      <c r="H228" s="17">
        <f ca="1">IF(Amortissement[[#This Row],[date
paiement]]="",0,Amortissement[[#This Row],[intérêts]]+Amortissement[[#This Row],[remboursement principal]]+Amortissement[[#This Row],[impôts
fonciers]])</f>
        <v>1446.1019231981145</v>
      </c>
      <c r="I228" s="17">
        <f ca="1">IF(Amortissement[[#This Row],[date
paiement]]="",0,Amortissement[[#This Row],[solde
ouverture]]-Amortissement[[#This Row],[remboursement principal]])</f>
        <v>110684.26678045282</v>
      </c>
      <c r="J228" s="18">
        <f ca="1">IF(Amortissement[[#This Row],[solde de
clôture]]&gt;0,DernièreLigne-ROW(),0)</f>
        <v>135</v>
      </c>
    </row>
    <row r="229" spans="2:10" ht="15" customHeight="1" x14ac:dyDescent="0.25">
      <c r="B229" s="10">
        <f>ROWS($B$4:B229)</f>
        <v>226</v>
      </c>
      <c r="C229" s="14">
        <f ca="1">IF(ValeursEntrées,IF(Amortissement[[#This Row],[Numéro]]&lt;=DuréePrêt,IF(ROW()-ROW(Amortissement[[#Headers],[date
paiement]])=1,DébutPrêt,IF(I228&gt;0,EDATE(C228,1),"")),""),"")</f>
        <v>50169</v>
      </c>
      <c r="D229" s="17">
        <f ca="1">IF(ROW()-ROW(Amortissement[[#Headers],[solde
ouverture]])=1,MontantPrêt,IF(Amortissement[[#This Row],[date
paiement]]="",0,INDEX(Amortissement[], ROW()-4,8)))</f>
        <v>110684.26678045282</v>
      </c>
      <c r="E229" s="17">
        <f ca="1">IF(ValeursEntrées,IF(ROW()-ROW(Amortissement[[#Headers],[intérêts]])=1,-IPMT(TauxIntérêt/12,1,DuréePrêt-ROWS($C$4:C229)+1,Amortissement[[#This Row],[solde
ouverture]]),IFERROR(-IPMT(TauxIntérêt/12,1,Amortissement[[#This Row],[Nombre de
mensualités restantes]],D230),0)),0)</f>
        <v>458.63253324727958</v>
      </c>
      <c r="F229" s="17">
        <f ca="1">IFERROR(IF(AND(ValeursEntrées,Amortissement[[#This Row],[date
paiement]]&lt;&gt;""),-PPMT(TauxIntérêt/12,1,DuréePrêt-ROWS($C$4:C229)+1,Amortissement[[#This Row],[solde
ouverture]]),""),0)</f>
        <v>612.45880110572591</v>
      </c>
      <c r="G229" s="17">
        <f ca="1">IF(Amortissement[[#This Row],[date
paiement]]="",0,ImpôtsFonciers)</f>
        <v>375</v>
      </c>
      <c r="H229" s="17">
        <f ca="1">IF(Amortissement[[#This Row],[date
paiement]]="",0,Amortissement[[#This Row],[intérêts]]+Amortissement[[#This Row],[remboursement principal]]+Amortissement[[#This Row],[impôts
fonciers]])</f>
        <v>1446.0913343530055</v>
      </c>
      <c r="I229" s="17">
        <f ca="1">IF(Amortissement[[#This Row],[date
paiement]]="",0,Amortissement[[#This Row],[solde
ouverture]]-Amortissement[[#This Row],[remboursement principal]])</f>
        <v>110071.8079793471</v>
      </c>
      <c r="J229" s="18">
        <f ca="1">IF(Amortissement[[#This Row],[solde de
clôture]]&gt;0,DernièreLigne-ROW(),0)</f>
        <v>134</v>
      </c>
    </row>
    <row r="230" spans="2:10" ht="15" customHeight="1" x14ac:dyDescent="0.25">
      <c r="B230" s="10">
        <f>ROWS($B$4:B230)</f>
        <v>227</v>
      </c>
      <c r="C230" s="14">
        <f ca="1">IF(ValeursEntrées,IF(Amortissement[[#This Row],[Numéro]]&lt;=DuréePrêt,IF(ROW()-ROW(Amortissement[[#Headers],[date
paiement]])=1,DébutPrêt,IF(I229&gt;0,EDATE(C229,1),"")),""),"")</f>
        <v>50200</v>
      </c>
      <c r="D230" s="17">
        <f ca="1">IF(ROW()-ROW(Amortissement[[#Headers],[solde
ouverture]])=1,MontantPrêt,IF(Amortissement[[#This Row],[date
paiement]]="",0,INDEX(Amortissement[], ROW()-4,8)))</f>
        <v>110071.8079793471</v>
      </c>
      <c r="E230" s="17">
        <f ca="1">IF(ValeursEntrées,IF(ROW()-ROW(Amortissement[[#Headers],[intérêts]])=1,-IPMT(TauxIntérêt/12,1,DuréePrêt-ROWS($C$4:C230)+1,Amortissement[[#This Row],[solde
ouverture]]),IFERROR(-IPMT(TauxIntérêt/12,1,Amortissement[[#This Row],[Nombre de
mensualités restantes]],D231),0)),0)</f>
        <v>456.06998861070872</v>
      </c>
      <c r="F230" s="17">
        <f ca="1">IFERROR(IF(AND(ValeursEntrées,Amortissement[[#This Row],[date
paiement]]&lt;&gt;""),-PPMT(TauxIntérêt/12,1,DuréePrêt-ROWS($C$4:C230)+1,Amortissement[[#This Row],[solde
ouverture]]),""),0)</f>
        <v>615.01071277699998</v>
      </c>
      <c r="G230" s="17">
        <f ca="1">IF(Amortissement[[#This Row],[date
paiement]]="",0,ImpôtsFonciers)</f>
        <v>375</v>
      </c>
      <c r="H230" s="17">
        <f ca="1">IF(Amortissement[[#This Row],[date
paiement]]="",0,Amortissement[[#This Row],[intérêts]]+Amortissement[[#This Row],[remboursement principal]]+Amortissement[[#This Row],[impôts
fonciers]])</f>
        <v>1446.0807013877088</v>
      </c>
      <c r="I230" s="17">
        <f ca="1">IF(Amortissement[[#This Row],[date
paiement]]="",0,Amortissement[[#This Row],[solde
ouverture]]-Amortissement[[#This Row],[remboursement principal]])</f>
        <v>109456.79726657009</v>
      </c>
      <c r="J230" s="18">
        <f ca="1">IF(Amortissement[[#This Row],[solde de
clôture]]&gt;0,DernièreLigne-ROW(),0)</f>
        <v>133</v>
      </c>
    </row>
    <row r="231" spans="2:10" ht="15" customHeight="1" x14ac:dyDescent="0.25">
      <c r="B231" s="10">
        <f>ROWS($B$4:B231)</f>
        <v>228</v>
      </c>
      <c r="C231" s="14">
        <f ca="1">IF(ValeursEntrées,IF(Amortissement[[#This Row],[Numéro]]&lt;=DuréePrêt,IF(ROW()-ROW(Amortissement[[#Headers],[date
paiement]])=1,DébutPrêt,IF(I230&gt;0,EDATE(C230,1),"")),""),"")</f>
        <v>50230</v>
      </c>
      <c r="D231" s="17">
        <f ca="1">IF(ROW()-ROW(Amortissement[[#Headers],[solde
ouverture]])=1,MontantPrêt,IF(Amortissement[[#This Row],[date
paiement]]="",0,INDEX(Amortissement[], ROW()-4,8)))</f>
        <v>109456.79726657009</v>
      </c>
      <c r="E231" s="17">
        <f ca="1">IF(ValeursEntrées,IF(ROW()-ROW(Amortissement[[#Headers],[intérêts]])=1,-IPMT(TauxIntérêt/12,1,DuréePrêt-ROWS($C$4:C231)+1,Amortissement[[#This Row],[solde
ouverture]]),IFERROR(-IPMT(TauxIntérêt/12,1,Amortissement[[#This Row],[Nombre de
mensualités restantes]],D232),0)),0)</f>
        <v>453.49676670481881</v>
      </c>
      <c r="F231" s="17">
        <f ca="1">IFERROR(IF(AND(ValeursEntrées,Amortissement[[#This Row],[date
paiement]]&lt;&gt;""),-PPMT(TauxIntérêt/12,1,DuréePrêt-ROWS($C$4:C231)+1,Amortissement[[#This Row],[solde
ouverture]]),""),0)</f>
        <v>617.57325741357079</v>
      </c>
      <c r="G231" s="17">
        <f ca="1">IF(Amortissement[[#This Row],[date
paiement]]="",0,ImpôtsFonciers)</f>
        <v>375</v>
      </c>
      <c r="H231" s="17">
        <f ca="1">IF(Amortissement[[#This Row],[date
paiement]]="",0,Amortissement[[#This Row],[intérêts]]+Amortissement[[#This Row],[remboursement principal]]+Amortissement[[#This Row],[impôts
fonciers]])</f>
        <v>1446.0700241183895</v>
      </c>
      <c r="I231" s="17">
        <f ca="1">IF(Amortissement[[#This Row],[date
paiement]]="",0,Amortissement[[#This Row],[solde
ouverture]]-Amortissement[[#This Row],[remboursement principal]])</f>
        <v>108839.22400915652</v>
      </c>
      <c r="J231" s="18">
        <f ca="1">IF(Amortissement[[#This Row],[solde de
clôture]]&gt;0,DernièreLigne-ROW(),0)</f>
        <v>132</v>
      </c>
    </row>
    <row r="232" spans="2:10" ht="15" customHeight="1" x14ac:dyDescent="0.25">
      <c r="B232" s="10">
        <f>ROWS($B$4:B232)</f>
        <v>229</v>
      </c>
      <c r="C232" s="14">
        <f ca="1">IF(ValeursEntrées,IF(Amortissement[[#This Row],[Numéro]]&lt;=DuréePrêt,IF(ROW()-ROW(Amortissement[[#Headers],[date
paiement]])=1,DébutPrêt,IF(I231&gt;0,EDATE(C231,1),"")),""),"")</f>
        <v>50261</v>
      </c>
      <c r="D232" s="17">
        <f ca="1">IF(ROW()-ROW(Amortissement[[#Headers],[solde
ouverture]])=1,MontantPrêt,IF(Amortissement[[#This Row],[date
paiement]]="",0,INDEX(Amortissement[], ROW()-4,8)))</f>
        <v>108839.22400915652</v>
      </c>
      <c r="E232" s="17">
        <f ca="1">IF(ValeursEntrées,IF(ROW()-ROW(Amortissement[[#Headers],[intérêts]])=1,-IPMT(TauxIntérêt/12,1,DuréePrêt-ROWS($C$4:C232)+1,Amortissement[[#This Row],[solde
ouverture]]),IFERROR(-IPMT(TauxIntérêt/12,1,Amortissement[[#This Row],[Nombre de
mensualités restantes]],D233),0)),0)</f>
        <v>450.91282304098775</v>
      </c>
      <c r="F232" s="17">
        <f ca="1">IFERROR(IF(AND(ValeursEntrées,Amortissement[[#This Row],[date
paiement]]&lt;&gt;""),-PPMT(TauxIntérêt/12,1,DuréePrêt-ROWS($C$4:C232)+1,Amortissement[[#This Row],[solde
ouverture]]),""),0)</f>
        <v>620.14647931946058</v>
      </c>
      <c r="G232" s="17">
        <f ca="1">IF(Amortissement[[#This Row],[date
paiement]]="",0,ImpôtsFonciers)</f>
        <v>375</v>
      </c>
      <c r="H232" s="17">
        <f ca="1">IF(Amortissement[[#This Row],[date
paiement]]="",0,Amortissement[[#This Row],[intérêts]]+Amortissement[[#This Row],[remboursement principal]]+Amortissement[[#This Row],[impôts
fonciers]])</f>
        <v>1446.0593023604483</v>
      </c>
      <c r="I232" s="17">
        <f ca="1">IF(Amortissement[[#This Row],[date
paiement]]="",0,Amortissement[[#This Row],[solde
ouverture]]-Amortissement[[#This Row],[remboursement principal]])</f>
        <v>108219.07752983706</v>
      </c>
      <c r="J232" s="18">
        <f ca="1">IF(Amortissement[[#This Row],[solde de
clôture]]&gt;0,DernièreLigne-ROW(),0)</f>
        <v>131</v>
      </c>
    </row>
    <row r="233" spans="2:10" ht="15" customHeight="1" x14ac:dyDescent="0.25">
      <c r="B233" s="10">
        <f>ROWS($B$4:B233)</f>
        <v>230</v>
      </c>
      <c r="C233" s="14">
        <f ca="1">IF(ValeursEntrées,IF(Amortissement[[#This Row],[Numéro]]&lt;=DuréePrêt,IF(ROW()-ROW(Amortissement[[#Headers],[date
paiement]])=1,DébutPrêt,IF(I232&gt;0,EDATE(C232,1),"")),""),"")</f>
        <v>50292</v>
      </c>
      <c r="D233" s="17">
        <f ca="1">IF(ROW()-ROW(Amortissement[[#Headers],[solde
ouverture]])=1,MontantPrêt,IF(Amortissement[[#This Row],[date
paiement]]="",0,INDEX(Amortissement[], ROW()-4,8)))</f>
        <v>108219.07752983706</v>
      </c>
      <c r="E233" s="17">
        <f ca="1">IF(ValeursEntrées,IF(ROW()-ROW(Amortissement[[#Headers],[intérêts]])=1,-IPMT(TauxIntérêt/12,1,DuréePrêt-ROWS($C$4:C233)+1,Amortissement[[#This Row],[solde
ouverture]]),IFERROR(-IPMT(TauxIntérêt/12,1,Amortissement[[#This Row],[Nombre de
mensualités restantes]],D234),0)),0)</f>
        <v>448.31811294522402</v>
      </c>
      <c r="F233" s="17">
        <f ca="1">IFERROR(IF(AND(ValeursEntrées,Amortissement[[#This Row],[date
paiement]]&lt;&gt;""),-PPMT(TauxIntérêt/12,1,DuréePrêt-ROWS($C$4:C233)+1,Amortissement[[#This Row],[solde
ouverture]]),""),0)</f>
        <v>622.73042298329153</v>
      </c>
      <c r="G233" s="17">
        <f ca="1">IF(Amortissement[[#This Row],[date
paiement]]="",0,ImpôtsFonciers)</f>
        <v>375</v>
      </c>
      <c r="H233" s="17">
        <f ca="1">IF(Amortissement[[#This Row],[date
paiement]]="",0,Amortissement[[#This Row],[intérêts]]+Amortissement[[#This Row],[remboursement principal]]+Amortissement[[#This Row],[impôts
fonciers]])</f>
        <v>1446.0485359285155</v>
      </c>
      <c r="I233" s="17">
        <f ca="1">IF(Amortissement[[#This Row],[date
paiement]]="",0,Amortissement[[#This Row],[solde
ouverture]]-Amortissement[[#This Row],[remboursement principal]])</f>
        <v>107596.34710685376</v>
      </c>
      <c r="J233" s="18">
        <f ca="1">IF(Amortissement[[#This Row],[solde de
clôture]]&gt;0,DernièreLigne-ROW(),0)</f>
        <v>130</v>
      </c>
    </row>
    <row r="234" spans="2:10" ht="15" customHeight="1" x14ac:dyDescent="0.25">
      <c r="B234" s="10">
        <f>ROWS($B$4:B234)</f>
        <v>231</v>
      </c>
      <c r="C234" s="14">
        <f ca="1">IF(ValeursEntrées,IF(Amortissement[[#This Row],[Numéro]]&lt;=DuréePrêt,IF(ROW()-ROW(Amortissement[[#Headers],[date
paiement]])=1,DébutPrêt,IF(I233&gt;0,EDATE(C233,1),"")),""),"")</f>
        <v>50322</v>
      </c>
      <c r="D234" s="17">
        <f ca="1">IF(ROW()-ROW(Amortissement[[#Headers],[solde
ouverture]])=1,MontantPrêt,IF(Amortissement[[#This Row],[date
paiement]]="",0,INDEX(Amortissement[], ROW()-4,8)))</f>
        <v>107596.34710685376</v>
      </c>
      <c r="E234" s="17">
        <f ca="1">IF(ValeursEntrées,IF(ROW()-ROW(Amortissement[[#Headers],[intérêts]])=1,-IPMT(TauxIntérêt/12,1,DuréePrêt-ROWS($C$4:C234)+1,Amortissement[[#This Row],[solde
ouverture]]),IFERROR(-IPMT(TauxIntérêt/12,1,Amortissement[[#This Row],[Nombre de
mensualités restantes]],D235),0)),0)</f>
        <v>445.7125915573946</v>
      </c>
      <c r="F234" s="17">
        <f ca="1">IFERROR(IF(AND(ValeursEntrées,Amortissement[[#This Row],[date
paiement]]&lt;&gt;""),-PPMT(TauxIntérêt/12,1,DuréePrêt-ROWS($C$4:C234)+1,Amortissement[[#This Row],[solde
ouverture]]),""),0)</f>
        <v>625.32513307905538</v>
      </c>
      <c r="G234" s="17">
        <f ca="1">IF(Amortissement[[#This Row],[date
paiement]]="",0,ImpôtsFonciers)</f>
        <v>375</v>
      </c>
      <c r="H234" s="17">
        <f ca="1">IF(Amortissement[[#This Row],[date
paiement]]="",0,Amortissement[[#This Row],[intérêts]]+Amortissement[[#This Row],[remboursement principal]]+Amortissement[[#This Row],[impôts
fonciers]])</f>
        <v>1446.0377246364501</v>
      </c>
      <c r="I234" s="17">
        <f ca="1">IF(Amortissement[[#This Row],[date
paiement]]="",0,Amortissement[[#This Row],[solde
ouverture]]-Amortissement[[#This Row],[remboursement principal]])</f>
        <v>106971.02197377471</v>
      </c>
      <c r="J234" s="18">
        <f ca="1">IF(Amortissement[[#This Row],[solde de
clôture]]&gt;0,DernièreLigne-ROW(),0)</f>
        <v>129</v>
      </c>
    </row>
    <row r="235" spans="2:10" ht="15" customHeight="1" x14ac:dyDescent="0.25">
      <c r="B235" s="10">
        <f>ROWS($B$4:B235)</f>
        <v>232</v>
      </c>
      <c r="C235" s="14">
        <f ca="1">IF(ValeursEntrées,IF(Amortissement[[#This Row],[Numéro]]&lt;=DuréePrêt,IF(ROW()-ROW(Amortissement[[#Headers],[date
paiement]])=1,DébutPrêt,IF(I234&gt;0,EDATE(C234,1),"")),""),"")</f>
        <v>50353</v>
      </c>
      <c r="D235" s="17">
        <f ca="1">IF(ROW()-ROW(Amortissement[[#Headers],[solde
ouverture]])=1,MontantPrêt,IF(Amortissement[[#This Row],[date
paiement]]="",0,INDEX(Amortissement[], ROW()-4,8)))</f>
        <v>106971.02197377471</v>
      </c>
      <c r="E235" s="17">
        <f ca="1">IF(ValeursEntrées,IF(ROW()-ROW(Amortissement[[#Headers],[intérêts]])=1,-IPMT(TauxIntérêt/12,1,DuréePrêt-ROWS($C$4:C235)+1,Amortissement[[#This Row],[solde
ouverture]]),IFERROR(-IPMT(TauxIntérêt/12,1,Amortissement[[#This Row],[Nombre de
mensualités restantes]],D236),0)),0)</f>
        <v>443.0962138304493</v>
      </c>
      <c r="F235" s="17">
        <f ca="1">IFERROR(IF(AND(ValeursEntrées,Amortissement[[#This Row],[date
paiement]]&lt;&gt;""),-PPMT(TauxIntérêt/12,1,DuréePrêt-ROWS($C$4:C235)+1,Amortissement[[#This Row],[solde
ouverture]]),""),0)</f>
        <v>627.93065446688468</v>
      </c>
      <c r="G235" s="17">
        <f ca="1">IF(Amortissement[[#This Row],[date
paiement]]="",0,ImpôtsFonciers)</f>
        <v>375</v>
      </c>
      <c r="H235" s="17">
        <f ca="1">IF(Amortissement[[#This Row],[date
paiement]]="",0,Amortissement[[#This Row],[intérêts]]+Amortissement[[#This Row],[remboursement principal]]+Amortissement[[#This Row],[impôts
fonciers]])</f>
        <v>1446.026868297334</v>
      </c>
      <c r="I235" s="17">
        <f ca="1">IF(Amortissement[[#This Row],[date
paiement]]="",0,Amortissement[[#This Row],[solde
ouverture]]-Amortissement[[#This Row],[remboursement principal]])</f>
        <v>106343.09131930783</v>
      </c>
      <c r="J235" s="18">
        <f ca="1">IF(Amortissement[[#This Row],[solde de
clôture]]&gt;0,DernièreLigne-ROW(),0)</f>
        <v>128</v>
      </c>
    </row>
    <row r="236" spans="2:10" ht="15" customHeight="1" x14ac:dyDescent="0.25">
      <c r="B236" s="10">
        <f>ROWS($B$4:B236)</f>
        <v>233</v>
      </c>
      <c r="C236" s="14">
        <f ca="1">IF(ValeursEntrées,IF(Amortissement[[#This Row],[Numéro]]&lt;=DuréePrêt,IF(ROW()-ROW(Amortissement[[#Headers],[date
paiement]])=1,DébutPrêt,IF(I235&gt;0,EDATE(C235,1),"")),""),"")</f>
        <v>50383</v>
      </c>
      <c r="D236" s="17">
        <f ca="1">IF(ROW()-ROW(Amortissement[[#Headers],[solde
ouverture]])=1,MontantPrêt,IF(Amortissement[[#This Row],[date
paiement]]="",0,INDEX(Amortissement[], ROW()-4,8)))</f>
        <v>106343.09131930783</v>
      </c>
      <c r="E236" s="17">
        <f ca="1">IF(ValeursEntrées,IF(ROW()-ROW(Amortissement[[#Headers],[intérêts]])=1,-IPMT(TauxIntérêt/12,1,DuréePrêt-ROWS($C$4:C236)+1,Amortissement[[#This Row],[solde
ouverture]]),IFERROR(-IPMT(TauxIntérêt/12,1,Amortissement[[#This Row],[Nombre de
mensualités restantes]],D237),0)),0)</f>
        <v>440.46893452964167</v>
      </c>
      <c r="F236" s="17">
        <f ca="1">IFERROR(IF(AND(ValeursEntrées,Amortissement[[#This Row],[date
paiement]]&lt;&gt;""),-PPMT(TauxIntérêt/12,1,DuréePrêt-ROWS($C$4:C236)+1,Amortissement[[#This Row],[solde
ouverture]]),""),0)</f>
        <v>630.54703219382998</v>
      </c>
      <c r="G236" s="17">
        <f ca="1">IF(Amortissement[[#This Row],[date
paiement]]="",0,ImpôtsFonciers)</f>
        <v>375</v>
      </c>
      <c r="H236" s="17">
        <f ca="1">IF(Amortissement[[#This Row],[date
paiement]]="",0,Amortissement[[#This Row],[intérêts]]+Amortissement[[#This Row],[remboursement principal]]+Amortissement[[#This Row],[impôts
fonciers]])</f>
        <v>1446.0159667234716</v>
      </c>
      <c r="I236" s="17">
        <f ca="1">IF(Amortissement[[#This Row],[date
paiement]]="",0,Amortissement[[#This Row],[solde
ouverture]]-Amortissement[[#This Row],[remboursement principal]])</f>
        <v>105712.544287114</v>
      </c>
      <c r="J236" s="18">
        <f ca="1">IF(Amortissement[[#This Row],[solde de
clôture]]&gt;0,DernièreLigne-ROW(),0)</f>
        <v>127</v>
      </c>
    </row>
    <row r="237" spans="2:10" ht="15" customHeight="1" x14ac:dyDescent="0.25">
      <c r="B237" s="10">
        <f>ROWS($B$4:B237)</f>
        <v>234</v>
      </c>
      <c r="C237" s="14">
        <f ca="1">IF(ValeursEntrées,IF(Amortissement[[#This Row],[Numéro]]&lt;=DuréePrêt,IF(ROW()-ROW(Amortissement[[#Headers],[date
paiement]])=1,DébutPrêt,IF(I236&gt;0,EDATE(C236,1),"")),""),"")</f>
        <v>50414</v>
      </c>
      <c r="D237" s="17">
        <f ca="1">IF(ROW()-ROW(Amortissement[[#Headers],[solde
ouverture]])=1,MontantPrêt,IF(Amortissement[[#This Row],[date
paiement]]="",0,INDEX(Amortissement[], ROW()-4,8)))</f>
        <v>105712.544287114</v>
      </c>
      <c r="E237" s="17">
        <f ca="1">IF(ValeursEntrées,IF(ROW()-ROW(Amortissement[[#Headers],[intérêts]])=1,-IPMT(TauxIntérêt/12,1,DuréePrêt-ROWS($C$4:C237)+1,Amortissement[[#This Row],[solde
ouverture]]),IFERROR(-IPMT(TauxIntérêt/12,1,Amortissement[[#This Row],[Nombre de
mensualités restantes]],D238),0)),0)</f>
        <v>437.83070823174728</v>
      </c>
      <c r="F237" s="17">
        <f ca="1">IFERROR(IF(AND(ValeursEntrées,Amortissement[[#This Row],[date
paiement]]&lt;&gt;""),-PPMT(TauxIntérêt/12,1,DuréePrêt-ROWS($C$4:C237)+1,Amortissement[[#This Row],[solde
ouverture]]),""),0)</f>
        <v>633.17431149463755</v>
      </c>
      <c r="G237" s="17">
        <f ca="1">IF(Amortissement[[#This Row],[date
paiement]]="",0,ImpôtsFonciers)</f>
        <v>375</v>
      </c>
      <c r="H237" s="17">
        <f ca="1">IF(Amortissement[[#This Row],[date
paiement]]="",0,Amortissement[[#This Row],[intérêts]]+Amortissement[[#This Row],[remboursement principal]]+Amortissement[[#This Row],[impôts
fonciers]])</f>
        <v>1446.0050197263849</v>
      </c>
      <c r="I237" s="17">
        <f ca="1">IF(Amortissement[[#This Row],[date
paiement]]="",0,Amortissement[[#This Row],[solde
ouverture]]-Amortissement[[#This Row],[remboursement principal]])</f>
        <v>105079.36997561935</v>
      </c>
      <c r="J237" s="18">
        <f ca="1">IF(Amortissement[[#This Row],[solde de
clôture]]&gt;0,DernièreLigne-ROW(),0)</f>
        <v>126</v>
      </c>
    </row>
    <row r="238" spans="2:10" ht="15" customHeight="1" x14ac:dyDescent="0.25">
      <c r="B238" s="10">
        <f>ROWS($B$4:B238)</f>
        <v>235</v>
      </c>
      <c r="C238" s="14">
        <f ca="1">IF(ValeursEntrées,IF(Amortissement[[#This Row],[Numéro]]&lt;=DuréePrêt,IF(ROW()-ROW(Amortissement[[#Headers],[date
paiement]])=1,DébutPrêt,IF(I237&gt;0,EDATE(C237,1),"")),""),"")</f>
        <v>50445</v>
      </c>
      <c r="D238" s="17">
        <f ca="1">IF(ROW()-ROW(Amortissement[[#Headers],[solde
ouverture]])=1,MontantPrêt,IF(Amortissement[[#This Row],[date
paiement]]="",0,INDEX(Amortissement[], ROW()-4,8)))</f>
        <v>105079.36997561935</v>
      </c>
      <c r="E238" s="17">
        <f ca="1">IF(ValeursEntrées,IF(ROW()-ROW(Amortissement[[#Headers],[intérêts]])=1,-IPMT(TauxIntérêt/12,1,DuréePrêt-ROWS($C$4:C238)+1,Amortissement[[#This Row],[solde
ouverture]]),IFERROR(-IPMT(TauxIntérêt/12,1,Amortissement[[#This Row],[Nombre de
mensualités restantes]],D239),0)),0)</f>
        <v>435.1814893242784</v>
      </c>
      <c r="F238" s="17">
        <f ca="1">IFERROR(IF(AND(ValeursEntrées,Amortissement[[#This Row],[date
paiement]]&lt;&gt;""),-PPMT(TauxIntérêt/12,1,DuréePrêt-ROWS($C$4:C238)+1,Amortissement[[#This Row],[solde
ouverture]]),""),0)</f>
        <v>635.81253779253188</v>
      </c>
      <c r="G238" s="17">
        <f ca="1">IF(Amortissement[[#This Row],[date
paiement]]="",0,ImpôtsFonciers)</f>
        <v>375</v>
      </c>
      <c r="H238" s="17">
        <f ca="1">IF(Amortissement[[#This Row],[date
paiement]]="",0,Amortissement[[#This Row],[intérêts]]+Amortissement[[#This Row],[remboursement principal]]+Amortissement[[#This Row],[impôts
fonciers]])</f>
        <v>1445.9940271168102</v>
      </c>
      <c r="I238" s="17">
        <f ca="1">IF(Amortissement[[#This Row],[date
paiement]]="",0,Amortissement[[#This Row],[solde
ouverture]]-Amortissement[[#This Row],[remboursement principal]])</f>
        <v>104443.55743782682</v>
      </c>
      <c r="J238" s="18">
        <f ca="1">IF(Amortissement[[#This Row],[solde de
clôture]]&gt;0,DernièreLigne-ROW(),0)</f>
        <v>125</v>
      </c>
    </row>
    <row r="239" spans="2:10" ht="15" customHeight="1" x14ac:dyDescent="0.25">
      <c r="B239" s="10">
        <f>ROWS($B$4:B239)</f>
        <v>236</v>
      </c>
      <c r="C239" s="14">
        <f ca="1">IF(ValeursEntrées,IF(Amortissement[[#This Row],[Numéro]]&lt;=DuréePrêt,IF(ROW()-ROW(Amortissement[[#Headers],[date
paiement]])=1,DébutPrêt,IF(I238&gt;0,EDATE(C238,1),"")),""),"")</f>
        <v>50473</v>
      </c>
      <c r="D239" s="17">
        <f ca="1">IF(ROW()-ROW(Amortissement[[#Headers],[solde
ouverture]])=1,MontantPrêt,IF(Amortissement[[#This Row],[date
paiement]]="",0,INDEX(Amortissement[], ROW()-4,8)))</f>
        <v>104443.55743782682</v>
      </c>
      <c r="E239" s="17">
        <f ca="1">IF(ValeursEntrées,IF(ROW()-ROW(Amortissement[[#Headers],[intérêts]])=1,-IPMT(TauxIntérêt/12,1,DuréePrêt-ROWS($C$4:C239)+1,Amortissement[[#This Row],[solde
ouverture]]),IFERROR(-IPMT(TauxIntérêt/12,1,Amortissement[[#This Row],[Nombre de
mensualités restantes]],D240),0)),0)</f>
        <v>432.52123200469509</v>
      </c>
      <c r="F239" s="17">
        <f ca="1">IFERROR(IF(AND(ValeursEntrées,Amortissement[[#This Row],[date
paiement]]&lt;&gt;""),-PPMT(TauxIntérêt/12,1,DuréePrêt-ROWS($C$4:C239)+1,Amortissement[[#This Row],[solde
ouverture]]),""),0)</f>
        <v>638.46175670000071</v>
      </c>
      <c r="G239" s="17">
        <f ca="1">IF(Amortissement[[#This Row],[date
paiement]]="",0,ImpôtsFonciers)</f>
        <v>375</v>
      </c>
      <c r="H239" s="17">
        <f ca="1">IF(Amortissement[[#This Row],[date
paiement]]="",0,Amortissement[[#This Row],[intérêts]]+Amortissement[[#This Row],[remboursement principal]]+Amortissement[[#This Row],[impôts
fonciers]])</f>
        <v>1445.9829887046958</v>
      </c>
      <c r="I239" s="17">
        <f ca="1">IF(Amortissement[[#This Row],[date
paiement]]="",0,Amortissement[[#This Row],[solde
ouverture]]-Amortissement[[#This Row],[remboursement principal]])</f>
        <v>103805.09568112683</v>
      </c>
      <c r="J239" s="18">
        <f ca="1">IF(Amortissement[[#This Row],[solde de
clôture]]&gt;0,DernièreLigne-ROW(),0)</f>
        <v>124</v>
      </c>
    </row>
    <row r="240" spans="2:10" ht="15" customHeight="1" x14ac:dyDescent="0.25">
      <c r="B240" s="10">
        <f>ROWS($B$4:B240)</f>
        <v>237</v>
      </c>
      <c r="C240" s="14">
        <f ca="1">IF(ValeursEntrées,IF(Amortissement[[#This Row],[Numéro]]&lt;=DuréePrêt,IF(ROW()-ROW(Amortissement[[#Headers],[date
paiement]])=1,DébutPrêt,IF(I239&gt;0,EDATE(C239,1),"")),""),"")</f>
        <v>50504</v>
      </c>
      <c r="D240" s="17">
        <f ca="1">IF(ROW()-ROW(Amortissement[[#Headers],[solde
ouverture]])=1,MontantPrêt,IF(Amortissement[[#This Row],[date
paiement]]="",0,INDEX(Amortissement[], ROW()-4,8)))</f>
        <v>103805.09568112683</v>
      </c>
      <c r="E240" s="17">
        <f ca="1">IF(ValeursEntrées,IF(ROW()-ROW(Amortissement[[#Headers],[intérêts]])=1,-IPMT(TauxIntérêt/12,1,DuréePrêt-ROWS($C$4:C240)+1,Amortissement[[#This Row],[solde
ouverture]]),IFERROR(-IPMT(TauxIntérêt/12,1,Amortissement[[#This Row],[Nombre de
mensualités restantes]],D241),0)),0)</f>
        <v>429.84989027961353</v>
      </c>
      <c r="F240" s="17">
        <f ca="1">IFERROR(IF(AND(ValeursEntrées,Amortissement[[#This Row],[date
paiement]]&lt;&gt;""),-PPMT(TauxIntérêt/12,1,DuréePrêt-ROWS($C$4:C240)+1,Amortissement[[#This Row],[solde
ouverture]]),""),0)</f>
        <v>641.12201401958396</v>
      </c>
      <c r="G240" s="17">
        <f ca="1">IF(Amortissement[[#This Row],[date
paiement]]="",0,ImpôtsFonciers)</f>
        <v>375</v>
      </c>
      <c r="H240" s="17">
        <f ca="1">IF(Amortissement[[#This Row],[date
paiement]]="",0,Amortissement[[#This Row],[intérêts]]+Amortissement[[#This Row],[remboursement principal]]+Amortissement[[#This Row],[impôts
fonciers]])</f>
        <v>1445.9719042991974</v>
      </c>
      <c r="I240" s="17">
        <f ca="1">IF(Amortissement[[#This Row],[date
paiement]]="",0,Amortissement[[#This Row],[solde
ouverture]]-Amortissement[[#This Row],[remboursement principal]])</f>
        <v>103163.97366710725</v>
      </c>
      <c r="J240" s="18">
        <f ca="1">IF(Amortissement[[#This Row],[solde de
clôture]]&gt;0,DernièreLigne-ROW(),0)</f>
        <v>123</v>
      </c>
    </row>
    <row r="241" spans="2:10" ht="15" customHeight="1" x14ac:dyDescent="0.25">
      <c r="B241" s="10">
        <f>ROWS($B$4:B241)</f>
        <v>238</v>
      </c>
      <c r="C241" s="14">
        <f ca="1">IF(ValeursEntrées,IF(Amortissement[[#This Row],[Numéro]]&lt;=DuréePrêt,IF(ROW()-ROW(Amortissement[[#Headers],[date
paiement]])=1,DébutPrêt,IF(I240&gt;0,EDATE(C240,1),"")),""),"")</f>
        <v>50534</v>
      </c>
      <c r="D241" s="17">
        <f ca="1">IF(ROW()-ROW(Amortissement[[#Headers],[solde
ouverture]])=1,MontantPrêt,IF(Amortissement[[#This Row],[date
paiement]]="",0,INDEX(Amortissement[], ROW()-4,8)))</f>
        <v>103163.97366710725</v>
      </c>
      <c r="E241" s="17">
        <f ca="1">IF(ValeursEntrées,IF(ROW()-ROW(Amortissement[[#Headers],[intérêts]])=1,-IPMT(TauxIntérêt/12,1,DuréePrêt-ROWS($C$4:C241)+1,Amortissement[[#This Row],[solde
ouverture]]),IFERROR(-IPMT(TauxIntérêt/12,1,Amortissement[[#This Row],[Nombre de
mensualités restantes]],D242),0)),0)</f>
        <v>427.16741796401072</v>
      </c>
      <c r="F241" s="17">
        <f ca="1">IFERROR(IF(AND(ValeursEntrées,Amortissement[[#This Row],[date
paiement]]&lt;&gt;""),-PPMT(TauxIntérêt/12,1,DuréePrêt-ROWS($C$4:C241)+1,Amortissement[[#This Row],[solde
ouverture]]),""),0)</f>
        <v>643.79335574466575</v>
      </c>
      <c r="G241" s="17">
        <f ca="1">IF(Amortissement[[#This Row],[date
paiement]]="",0,ImpôtsFonciers)</f>
        <v>375</v>
      </c>
      <c r="H241" s="17">
        <f ca="1">IF(Amortissement[[#This Row],[date
paiement]]="",0,Amortissement[[#This Row],[intérêts]]+Amortissement[[#This Row],[remboursement principal]]+Amortissement[[#This Row],[impôts
fonciers]])</f>
        <v>1445.9607737086765</v>
      </c>
      <c r="I241" s="17">
        <f ca="1">IF(Amortissement[[#This Row],[date
paiement]]="",0,Amortissement[[#This Row],[solde
ouverture]]-Amortissement[[#This Row],[remboursement principal]])</f>
        <v>102520.18031136258</v>
      </c>
      <c r="J241" s="18">
        <f ca="1">IF(Amortissement[[#This Row],[solde de
clôture]]&gt;0,DernièreLigne-ROW(),0)</f>
        <v>122</v>
      </c>
    </row>
    <row r="242" spans="2:10" ht="15" customHeight="1" x14ac:dyDescent="0.25">
      <c r="B242" s="10">
        <f>ROWS($B$4:B242)</f>
        <v>239</v>
      </c>
      <c r="C242" s="14">
        <f ca="1">IF(ValeursEntrées,IF(Amortissement[[#This Row],[Numéro]]&lt;=DuréePrêt,IF(ROW()-ROW(Amortissement[[#Headers],[date
paiement]])=1,DébutPrêt,IF(I241&gt;0,EDATE(C241,1),"")),""),"")</f>
        <v>50565</v>
      </c>
      <c r="D242" s="17">
        <f ca="1">IF(ROW()-ROW(Amortissement[[#Headers],[solde
ouverture]])=1,MontantPrêt,IF(Amortissement[[#This Row],[date
paiement]]="",0,INDEX(Amortissement[], ROW()-4,8)))</f>
        <v>102520.18031136258</v>
      </c>
      <c r="E242" s="17">
        <f ca="1">IF(ValeursEntrées,IF(ROW()-ROW(Amortissement[[#Headers],[intérêts]])=1,-IPMT(TauxIntérêt/12,1,DuréePrêt-ROWS($C$4:C242)+1,Amortissement[[#This Row],[solde
ouverture]]),IFERROR(-IPMT(TauxIntérêt/12,1,Amortissement[[#This Row],[Nombre de
mensualités restantes]],D243),0)),0)</f>
        <v>424.4737686804263</v>
      </c>
      <c r="F242" s="17">
        <f ca="1">IFERROR(IF(AND(ValeursEntrées,Amortissement[[#This Row],[date
paiement]]&lt;&gt;""),-PPMT(TauxIntérêt/12,1,DuréePrêt-ROWS($C$4:C242)+1,Amortissement[[#This Row],[solde
ouverture]]),""),0)</f>
        <v>646.47582806026855</v>
      </c>
      <c r="G242" s="17">
        <f ca="1">IF(Amortissement[[#This Row],[date
paiement]]="",0,ImpôtsFonciers)</f>
        <v>375</v>
      </c>
      <c r="H242" s="17">
        <f ca="1">IF(Amortissement[[#This Row],[date
paiement]]="",0,Amortissement[[#This Row],[intérêts]]+Amortissement[[#This Row],[remboursement principal]]+Amortissement[[#This Row],[impôts
fonciers]])</f>
        <v>1445.9495967406949</v>
      </c>
      <c r="I242" s="17">
        <f ca="1">IF(Amortissement[[#This Row],[date
paiement]]="",0,Amortissement[[#This Row],[solde
ouverture]]-Amortissement[[#This Row],[remboursement principal]])</f>
        <v>101873.70448330231</v>
      </c>
      <c r="J242" s="18">
        <f ca="1">IF(Amortissement[[#This Row],[solde de
clôture]]&gt;0,DernièreLigne-ROW(),0)</f>
        <v>121</v>
      </c>
    </row>
    <row r="243" spans="2:10" ht="15" customHeight="1" x14ac:dyDescent="0.25">
      <c r="B243" s="10">
        <f>ROWS($B$4:B243)</f>
        <v>240</v>
      </c>
      <c r="C243" s="14">
        <f ca="1">IF(ValeursEntrées,IF(Amortissement[[#This Row],[Numéro]]&lt;=DuréePrêt,IF(ROW()-ROW(Amortissement[[#Headers],[date
paiement]])=1,DébutPrêt,IF(I242&gt;0,EDATE(C242,1),"")),""),"")</f>
        <v>50595</v>
      </c>
      <c r="D243" s="17">
        <f ca="1">IF(ROW()-ROW(Amortissement[[#Headers],[solde
ouverture]])=1,MontantPrêt,IF(Amortissement[[#This Row],[date
paiement]]="",0,INDEX(Amortissement[], ROW()-4,8)))</f>
        <v>101873.70448330231</v>
      </c>
      <c r="E243" s="17">
        <f ca="1">IF(ValeursEntrées,IF(ROW()-ROW(Amortissement[[#Headers],[intérêts]])=1,-IPMT(TauxIntérêt/12,1,DuréePrêt-ROWS($C$4:C243)+1,Amortissement[[#This Row],[solde
ouverture]]),IFERROR(-IPMT(TauxIntérêt/12,1,Amortissement[[#This Row],[Nombre de
mensualités restantes]],D244),0)),0)</f>
        <v>421.76889585816025</v>
      </c>
      <c r="F243" s="17">
        <f ca="1">IFERROR(IF(AND(ValeursEntrées,Amortissement[[#This Row],[date
paiement]]&lt;&gt;""),-PPMT(TauxIntérêt/12,1,DuréePrêt-ROWS($C$4:C243)+1,Amortissement[[#This Row],[solde
ouverture]]),""),0)</f>
        <v>649.16947734385303</v>
      </c>
      <c r="G243" s="17">
        <f ca="1">IF(Amortissement[[#This Row],[date
paiement]]="",0,ImpôtsFonciers)</f>
        <v>375</v>
      </c>
      <c r="H243" s="17">
        <f ca="1">IF(Amortissement[[#This Row],[date
paiement]]="",0,Amortissement[[#This Row],[intérêts]]+Amortissement[[#This Row],[remboursement principal]]+Amortissement[[#This Row],[impôts
fonciers]])</f>
        <v>1445.9383732020133</v>
      </c>
      <c r="I243" s="17">
        <f ca="1">IF(Amortissement[[#This Row],[date
paiement]]="",0,Amortissement[[#This Row],[solde
ouverture]]-Amortissement[[#This Row],[remboursement principal]])</f>
        <v>101224.53500595846</v>
      </c>
      <c r="J243" s="18">
        <f ca="1">IF(Amortissement[[#This Row],[solde de
clôture]]&gt;0,DernièreLigne-ROW(),0)</f>
        <v>120</v>
      </c>
    </row>
    <row r="244" spans="2:10" ht="15" customHeight="1" x14ac:dyDescent="0.25">
      <c r="B244" s="10">
        <f>ROWS($B$4:B244)</f>
        <v>241</v>
      </c>
      <c r="C244" s="14">
        <f ca="1">IF(ValeursEntrées,IF(Amortissement[[#This Row],[Numéro]]&lt;=DuréePrêt,IF(ROW()-ROW(Amortissement[[#Headers],[date
paiement]])=1,DébutPrêt,IF(I243&gt;0,EDATE(C243,1),"")),""),"")</f>
        <v>50626</v>
      </c>
      <c r="D244" s="17">
        <f ca="1">IF(ROW()-ROW(Amortissement[[#Headers],[solde
ouverture]])=1,MontantPrêt,IF(Amortissement[[#This Row],[date
paiement]]="",0,INDEX(Amortissement[], ROW()-4,8)))</f>
        <v>101224.53500595846</v>
      </c>
      <c r="E244" s="17">
        <f ca="1">IF(ValeursEntrées,IF(ROW()-ROW(Amortissement[[#Headers],[intérêts]])=1,-IPMT(TauxIntérêt/12,1,DuréePrêt-ROWS($C$4:C244)+1,Amortissement[[#This Row],[solde
ouverture]]),IFERROR(-IPMT(TauxIntérêt/12,1,Amortissement[[#This Row],[Nombre de
mensualités restantes]],D245),0)),0)</f>
        <v>419.05275273246804</v>
      </c>
      <c r="F244" s="17">
        <f ca="1">IFERROR(IF(AND(ValeursEntrées,Amortissement[[#This Row],[date
paiement]]&lt;&gt;""),-PPMT(TauxIntérêt/12,1,DuréePrêt-ROWS($C$4:C244)+1,Amortissement[[#This Row],[solde
ouverture]]),""),0)</f>
        <v>651.87435016611892</v>
      </c>
      <c r="G244" s="17">
        <f ca="1">IF(Amortissement[[#This Row],[date
paiement]]="",0,ImpôtsFonciers)</f>
        <v>375</v>
      </c>
      <c r="H244" s="17">
        <f ca="1">IF(Amortissement[[#This Row],[date
paiement]]="",0,Amortissement[[#This Row],[intérêts]]+Amortissement[[#This Row],[remboursement principal]]+Amortissement[[#This Row],[impôts
fonciers]])</f>
        <v>1445.927102898587</v>
      </c>
      <c r="I244" s="17">
        <f ca="1">IF(Amortissement[[#This Row],[date
paiement]]="",0,Amortissement[[#This Row],[solde
ouverture]]-Amortissement[[#This Row],[remboursement principal]])</f>
        <v>100572.66065579234</v>
      </c>
      <c r="J244" s="18">
        <f ca="1">IF(Amortissement[[#This Row],[solde de
clôture]]&gt;0,DernièreLigne-ROW(),0)</f>
        <v>119</v>
      </c>
    </row>
    <row r="245" spans="2:10" ht="15" customHeight="1" x14ac:dyDescent="0.25">
      <c r="B245" s="10">
        <f>ROWS($B$4:B245)</f>
        <v>242</v>
      </c>
      <c r="C245" s="14">
        <f ca="1">IF(ValeursEntrées,IF(Amortissement[[#This Row],[Numéro]]&lt;=DuréePrêt,IF(ROW()-ROW(Amortissement[[#Headers],[date
paiement]])=1,DébutPrêt,IF(I244&gt;0,EDATE(C244,1),"")),""),"")</f>
        <v>50657</v>
      </c>
      <c r="D245" s="17">
        <f ca="1">IF(ROW()-ROW(Amortissement[[#Headers],[solde
ouverture]])=1,MontantPrêt,IF(Amortissement[[#This Row],[date
paiement]]="",0,INDEX(Amortissement[], ROW()-4,8)))</f>
        <v>100572.66065579234</v>
      </c>
      <c r="E245" s="17">
        <f ca="1">IF(ValeursEntrées,IF(ROW()-ROW(Amortissement[[#Headers],[intérêts]])=1,-IPMT(TauxIntérêt/12,1,DuréePrêt-ROWS($C$4:C245)+1,Amortissement[[#This Row],[solde
ouverture]]),IFERROR(-IPMT(TauxIntérêt/12,1,Amortissement[[#This Row],[Nombre de
mensualités restantes]],D246),0)),0)</f>
        <v>416.32529234375221</v>
      </c>
      <c r="F245" s="17">
        <f ca="1">IFERROR(IF(AND(ValeursEntrées,Amortissement[[#This Row],[date
paiement]]&lt;&gt;""),-PPMT(TauxIntérêt/12,1,DuréePrêt-ROWS($C$4:C245)+1,Amortissement[[#This Row],[solde
ouverture]]),""),0)</f>
        <v>654.59049329181119</v>
      </c>
      <c r="G245" s="17">
        <f ca="1">IF(Amortissement[[#This Row],[date
paiement]]="",0,ImpôtsFonciers)</f>
        <v>375</v>
      </c>
      <c r="H245" s="17">
        <f ca="1">IF(Amortissement[[#This Row],[date
paiement]]="",0,Amortissement[[#This Row],[intérêts]]+Amortissement[[#This Row],[remboursement principal]]+Amortissement[[#This Row],[impôts
fonciers]])</f>
        <v>1445.9157856355635</v>
      </c>
      <c r="I245" s="17">
        <f ca="1">IF(Amortissement[[#This Row],[date
paiement]]="",0,Amortissement[[#This Row],[solde
ouverture]]-Amortissement[[#This Row],[remboursement principal]])</f>
        <v>99918.070162500531</v>
      </c>
      <c r="J245" s="18">
        <f ca="1">IF(Amortissement[[#This Row],[solde de
clôture]]&gt;0,DernièreLigne-ROW(),0)</f>
        <v>118</v>
      </c>
    </row>
    <row r="246" spans="2:10" ht="15" customHeight="1" x14ac:dyDescent="0.25">
      <c r="B246" s="10">
        <f>ROWS($B$4:B246)</f>
        <v>243</v>
      </c>
      <c r="C246" s="14">
        <f ca="1">IF(ValeursEntrées,IF(Amortissement[[#This Row],[Numéro]]&lt;=DuréePrêt,IF(ROW()-ROW(Amortissement[[#Headers],[date
paiement]])=1,DébutPrêt,IF(I245&gt;0,EDATE(C245,1),"")),""),"")</f>
        <v>50687</v>
      </c>
      <c r="D246" s="17">
        <f ca="1">IF(ROW()-ROW(Amortissement[[#Headers],[solde
ouverture]])=1,MontantPrêt,IF(Amortissement[[#This Row],[date
paiement]]="",0,INDEX(Amortissement[], ROW()-4,8)))</f>
        <v>99918.070162500531</v>
      </c>
      <c r="E246" s="17">
        <f ca="1">IF(ValeursEntrées,IF(ROW()-ROW(Amortissement[[#Headers],[intérêts]])=1,-IPMT(TauxIntérêt/12,1,DuréePrêt-ROWS($C$4:C246)+1,Amortissement[[#This Row],[solde
ouverture]]),IFERROR(-IPMT(TauxIntérêt/12,1,Amortissement[[#This Row],[Nombre de
mensualités restantes]],D247),0)),0)</f>
        <v>413.58646753675004</v>
      </c>
      <c r="F246" s="17">
        <f ca="1">IFERROR(IF(AND(ValeursEntrées,Amortissement[[#This Row],[date
paiement]]&lt;&gt;""),-PPMT(TauxIntérêt/12,1,DuréePrêt-ROWS($C$4:C246)+1,Amortissement[[#This Row],[solde
ouverture]]),""),0)</f>
        <v>657.31795368052724</v>
      </c>
      <c r="G246" s="17">
        <f ca="1">IF(Amortissement[[#This Row],[date
paiement]]="",0,ImpôtsFonciers)</f>
        <v>375</v>
      </c>
      <c r="H246" s="17">
        <f ca="1">IF(Amortissement[[#This Row],[date
paiement]]="",0,Amortissement[[#This Row],[intérêts]]+Amortissement[[#This Row],[remboursement principal]]+Amortissement[[#This Row],[impôts
fonciers]])</f>
        <v>1445.9044212172773</v>
      </c>
      <c r="I246" s="17">
        <f ca="1">IF(Amortissement[[#This Row],[date
paiement]]="",0,Amortissement[[#This Row],[solde
ouverture]]-Amortissement[[#This Row],[remboursement principal]])</f>
        <v>99260.752208820006</v>
      </c>
      <c r="J246" s="18">
        <f ca="1">IF(Amortissement[[#This Row],[solde de
clôture]]&gt;0,DernièreLigne-ROW(),0)</f>
        <v>117</v>
      </c>
    </row>
    <row r="247" spans="2:10" ht="15" customHeight="1" x14ac:dyDescent="0.25">
      <c r="B247" s="10">
        <f>ROWS($B$4:B247)</f>
        <v>244</v>
      </c>
      <c r="C247" s="14">
        <f ca="1">IF(ValeursEntrées,IF(Amortissement[[#This Row],[Numéro]]&lt;=DuréePrêt,IF(ROW()-ROW(Amortissement[[#Headers],[date
paiement]])=1,DébutPrêt,IF(I246&gt;0,EDATE(C246,1),"")),""),"")</f>
        <v>50718</v>
      </c>
      <c r="D247" s="17">
        <f ca="1">IF(ROW()-ROW(Amortissement[[#Headers],[solde
ouverture]])=1,MontantPrêt,IF(Amortissement[[#This Row],[date
paiement]]="",0,INDEX(Amortissement[], ROW()-4,8)))</f>
        <v>99260.752208820006</v>
      </c>
      <c r="E247" s="17">
        <f ca="1">IF(ValeursEntrées,IF(ROW()-ROW(Amortissement[[#Headers],[intérêts]])=1,-IPMT(TauxIntérêt/12,1,DuréePrêt-ROWS($C$4:C247)+1,Amortissement[[#This Row],[solde
ouverture]]),IFERROR(-IPMT(TauxIntérêt/12,1,Amortissement[[#This Row],[Nombre de
mensualités restantes]],D248),0)),0)</f>
        <v>410.83623095971865</v>
      </c>
      <c r="F247" s="17">
        <f ca="1">IFERROR(IF(AND(ValeursEntrées,Amortissement[[#This Row],[date
paiement]]&lt;&gt;""),-PPMT(TauxIntérêt/12,1,DuréePrêt-ROWS($C$4:C247)+1,Amortissement[[#This Row],[solde
ouverture]]),""),0)</f>
        <v>660.05677848752941</v>
      </c>
      <c r="G247" s="17">
        <f ca="1">IF(Amortissement[[#This Row],[date
paiement]]="",0,ImpôtsFonciers)</f>
        <v>375</v>
      </c>
      <c r="H247" s="17">
        <f ca="1">IF(Amortissement[[#This Row],[date
paiement]]="",0,Amortissement[[#This Row],[intérêts]]+Amortissement[[#This Row],[remboursement principal]]+Amortissement[[#This Row],[impôts
fonciers]])</f>
        <v>1445.893009447248</v>
      </c>
      <c r="I247" s="17">
        <f ca="1">IF(Amortissement[[#This Row],[date
paiement]]="",0,Amortissement[[#This Row],[solde
ouverture]]-Amortissement[[#This Row],[remboursement principal]])</f>
        <v>98600.695430332475</v>
      </c>
      <c r="J247" s="18">
        <f ca="1">IF(Amortissement[[#This Row],[solde de
clôture]]&gt;0,DernièreLigne-ROW(),0)</f>
        <v>116</v>
      </c>
    </row>
    <row r="248" spans="2:10" ht="15" customHeight="1" x14ac:dyDescent="0.25">
      <c r="B248" s="10">
        <f>ROWS($B$4:B248)</f>
        <v>245</v>
      </c>
      <c r="C248" s="14">
        <f ca="1">IF(ValeursEntrées,IF(Amortissement[[#This Row],[Numéro]]&lt;=DuréePrêt,IF(ROW()-ROW(Amortissement[[#Headers],[date
paiement]])=1,DébutPrêt,IF(I247&gt;0,EDATE(C247,1),"")),""),"")</f>
        <v>50748</v>
      </c>
      <c r="D248" s="17">
        <f ca="1">IF(ROW()-ROW(Amortissement[[#Headers],[solde
ouverture]])=1,MontantPrêt,IF(Amortissement[[#This Row],[date
paiement]]="",0,INDEX(Amortissement[], ROW()-4,8)))</f>
        <v>98600.695430332475</v>
      </c>
      <c r="E248" s="17">
        <f ca="1">IF(ValeursEntrées,IF(ROW()-ROW(Amortissement[[#Headers],[intérêts]])=1,-IPMT(TauxIntérêt/12,1,DuréePrêt-ROWS($C$4:C248)+1,Amortissement[[#This Row],[solde
ouverture]]),IFERROR(-IPMT(TauxIntérêt/12,1,Amortissement[[#This Row],[Nombre de
mensualités restantes]],D249),0)),0)</f>
        <v>408.07453506361628</v>
      </c>
      <c r="F248" s="17">
        <f ca="1">IFERROR(IF(AND(ValeursEntrées,Amortissement[[#This Row],[date
paiement]]&lt;&gt;""),-PPMT(TauxIntérêt/12,1,DuréePrêt-ROWS($C$4:C248)+1,Amortissement[[#This Row],[solde
ouverture]]),""),0)</f>
        <v>662.80701506456057</v>
      </c>
      <c r="G248" s="17">
        <f ca="1">IF(Amortissement[[#This Row],[date
paiement]]="",0,ImpôtsFonciers)</f>
        <v>375</v>
      </c>
      <c r="H248" s="17">
        <f ca="1">IF(Amortissement[[#This Row],[date
paiement]]="",0,Amortissement[[#This Row],[intérêts]]+Amortissement[[#This Row],[remboursement principal]]+Amortissement[[#This Row],[impôts
fonciers]])</f>
        <v>1445.881550128177</v>
      </c>
      <c r="I248" s="17">
        <f ca="1">IF(Amortissement[[#This Row],[date
paiement]]="",0,Amortissement[[#This Row],[solde
ouverture]]-Amortissement[[#This Row],[remboursement principal]])</f>
        <v>97937.888415267909</v>
      </c>
      <c r="J248" s="18">
        <f ca="1">IF(Amortissement[[#This Row],[solde de
clôture]]&gt;0,DernièreLigne-ROW(),0)</f>
        <v>115</v>
      </c>
    </row>
    <row r="249" spans="2:10" ht="15" customHeight="1" x14ac:dyDescent="0.25">
      <c r="B249" s="10">
        <f>ROWS($B$4:B249)</f>
        <v>246</v>
      </c>
      <c r="C249" s="14">
        <f ca="1">IF(ValeursEntrées,IF(Amortissement[[#This Row],[Numéro]]&lt;=DuréePrêt,IF(ROW()-ROW(Amortissement[[#Headers],[date
paiement]])=1,DébutPrêt,IF(I248&gt;0,EDATE(C248,1),"")),""),"")</f>
        <v>50779</v>
      </c>
      <c r="D249" s="17">
        <f ca="1">IF(ROW()-ROW(Amortissement[[#Headers],[solde
ouverture]])=1,MontantPrêt,IF(Amortissement[[#This Row],[date
paiement]]="",0,INDEX(Amortissement[], ROW()-4,8)))</f>
        <v>97937.888415267909</v>
      </c>
      <c r="E249" s="17">
        <f ca="1">IF(ValeursEntrées,IF(ROW()-ROW(Amortissement[[#Headers],[intérêts]])=1,-IPMT(TauxIntérêt/12,1,DuréePrêt-ROWS($C$4:C249)+1,Amortissement[[#This Row],[solde
ouverture]]),IFERROR(-IPMT(TauxIntérêt/12,1,Amortissement[[#This Row],[Nombre de
mensualités restantes]],D250),0)),0)</f>
        <v>405.3013321012802</v>
      </c>
      <c r="F249" s="17">
        <f ca="1">IFERROR(IF(AND(ValeursEntrées,Amortissement[[#This Row],[date
paiement]]&lt;&gt;""),-PPMT(TauxIntérêt/12,1,DuréePrêt-ROWS($C$4:C249)+1,Amortissement[[#This Row],[solde
ouverture]]),""),0)</f>
        <v>665.56871096066288</v>
      </c>
      <c r="G249" s="17">
        <f ca="1">IF(Amortissement[[#This Row],[date
paiement]]="",0,ImpôtsFonciers)</f>
        <v>375</v>
      </c>
      <c r="H249" s="17">
        <f ca="1">IF(Amortissement[[#This Row],[date
paiement]]="",0,Amortissement[[#This Row],[intérêts]]+Amortissement[[#This Row],[remboursement principal]]+Amortissement[[#This Row],[impôts
fonciers]])</f>
        <v>1445.8700430619431</v>
      </c>
      <c r="I249" s="17">
        <f ca="1">IF(Amortissement[[#This Row],[date
paiement]]="",0,Amortissement[[#This Row],[solde
ouverture]]-Amortissement[[#This Row],[remboursement principal]])</f>
        <v>97272.319704307243</v>
      </c>
      <c r="J249" s="18">
        <f ca="1">IF(Amortissement[[#This Row],[solde de
clôture]]&gt;0,DernièreLigne-ROW(),0)</f>
        <v>114</v>
      </c>
    </row>
    <row r="250" spans="2:10" ht="15" customHeight="1" x14ac:dyDescent="0.25">
      <c r="B250" s="10">
        <f>ROWS($B$4:B250)</f>
        <v>247</v>
      </c>
      <c r="C250" s="14">
        <f ca="1">IF(ValeursEntrées,IF(Amortissement[[#This Row],[Numéro]]&lt;=DuréePrêt,IF(ROW()-ROW(Amortissement[[#Headers],[date
paiement]])=1,DébutPrêt,IF(I249&gt;0,EDATE(C249,1),"")),""),"")</f>
        <v>50810</v>
      </c>
      <c r="D250" s="17">
        <f ca="1">IF(ROW()-ROW(Amortissement[[#Headers],[solde
ouverture]])=1,MontantPrêt,IF(Amortissement[[#This Row],[date
paiement]]="",0,INDEX(Amortissement[], ROW()-4,8)))</f>
        <v>97272.319704307243</v>
      </c>
      <c r="E250" s="17">
        <f ca="1">IF(ValeursEntrées,IF(ROW()-ROW(Amortissement[[#Headers],[intérêts]])=1,-IPMT(TauxIntérêt/12,1,DuréePrêt-ROWS($C$4:C250)+1,Amortissement[[#This Row],[solde
ouverture]]),IFERROR(-IPMT(TauxIntérêt/12,1,Amortissement[[#This Row],[Nombre de
mensualités restantes]],D251),0)),0)</f>
        <v>402.51657412660103</v>
      </c>
      <c r="F250" s="17">
        <f ca="1">IFERROR(IF(AND(ValeursEntrées,Amortissement[[#This Row],[date
paiement]]&lt;&gt;""),-PPMT(TauxIntérêt/12,1,DuréePrêt-ROWS($C$4:C250)+1,Amortissement[[#This Row],[solde
ouverture]]),""),0)</f>
        <v>668.34191392299908</v>
      </c>
      <c r="G250" s="17">
        <f ca="1">IF(Amortissement[[#This Row],[date
paiement]]="",0,ImpôtsFonciers)</f>
        <v>375</v>
      </c>
      <c r="H250" s="17">
        <f ca="1">IF(Amortissement[[#This Row],[date
paiement]]="",0,Amortissement[[#This Row],[intérêts]]+Amortissement[[#This Row],[remboursement principal]]+Amortissement[[#This Row],[impôts
fonciers]])</f>
        <v>1445.8584880496001</v>
      </c>
      <c r="I250" s="17">
        <f ca="1">IF(Amortissement[[#This Row],[date
paiement]]="",0,Amortissement[[#This Row],[solde
ouverture]]-Amortissement[[#This Row],[remboursement principal]])</f>
        <v>96603.977790384248</v>
      </c>
      <c r="J250" s="18">
        <f ca="1">IF(Amortissement[[#This Row],[solde de
clôture]]&gt;0,DernièreLigne-ROW(),0)</f>
        <v>113</v>
      </c>
    </row>
    <row r="251" spans="2:10" ht="15" customHeight="1" x14ac:dyDescent="0.25">
      <c r="B251" s="10">
        <f>ROWS($B$4:B251)</f>
        <v>248</v>
      </c>
      <c r="C251" s="14">
        <f ca="1">IF(ValeursEntrées,IF(Amortissement[[#This Row],[Numéro]]&lt;=DuréePrêt,IF(ROW()-ROW(Amortissement[[#Headers],[date
paiement]])=1,DébutPrêt,IF(I250&gt;0,EDATE(C250,1),"")),""),"")</f>
        <v>50838</v>
      </c>
      <c r="D251" s="17">
        <f ca="1">IF(ROW()-ROW(Amortissement[[#Headers],[solde
ouverture]])=1,MontantPrêt,IF(Amortissement[[#This Row],[date
paiement]]="",0,INDEX(Amortissement[], ROW()-4,8)))</f>
        <v>96603.977790384248</v>
      </c>
      <c r="E251" s="17">
        <f ca="1">IF(ValeursEntrées,IF(ROW()-ROW(Amortissement[[#Headers],[intérêts]])=1,-IPMT(TauxIntérêt/12,1,DuréePrêt-ROWS($C$4:C251)+1,Amortissement[[#This Row],[solde
ouverture]]),IFERROR(-IPMT(TauxIntérêt/12,1,Amortissement[[#This Row],[Nombre de
mensualités restantes]],D252),0)),0)</f>
        <v>399.72021299369402</v>
      </c>
      <c r="F251" s="17">
        <f ca="1">IFERROR(IF(AND(ValeursEntrées,Amortissement[[#This Row],[date
paiement]]&lt;&gt;""),-PPMT(TauxIntérêt/12,1,DuréePrêt-ROWS($C$4:C251)+1,Amortissement[[#This Row],[solde
ouverture]]),""),0)</f>
        <v>671.12667189767831</v>
      </c>
      <c r="G251" s="17">
        <f ca="1">IF(Amortissement[[#This Row],[date
paiement]]="",0,ImpôtsFonciers)</f>
        <v>375</v>
      </c>
      <c r="H251" s="17">
        <f ca="1">IF(Amortissement[[#This Row],[date
paiement]]="",0,Amortissement[[#This Row],[intérêts]]+Amortissement[[#This Row],[remboursement principal]]+Amortissement[[#This Row],[impôts
fonciers]])</f>
        <v>1445.8468848913724</v>
      </c>
      <c r="I251" s="17">
        <f ca="1">IF(Amortissement[[#This Row],[date
paiement]]="",0,Amortissement[[#This Row],[solde
ouverture]]-Amortissement[[#This Row],[remboursement principal]])</f>
        <v>95932.851118486564</v>
      </c>
      <c r="J251" s="18">
        <f ca="1">IF(Amortissement[[#This Row],[solde de
clôture]]&gt;0,DernièreLigne-ROW(),0)</f>
        <v>112</v>
      </c>
    </row>
    <row r="252" spans="2:10" ht="15" customHeight="1" x14ac:dyDescent="0.25">
      <c r="B252" s="10">
        <f>ROWS($B$4:B252)</f>
        <v>249</v>
      </c>
      <c r="C252" s="14">
        <f ca="1">IF(ValeursEntrées,IF(Amortissement[[#This Row],[Numéro]]&lt;=DuréePrêt,IF(ROW()-ROW(Amortissement[[#Headers],[date
paiement]])=1,DébutPrêt,IF(I251&gt;0,EDATE(C251,1),"")),""),"")</f>
        <v>50869</v>
      </c>
      <c r="D252" s="17">
        <f ca="1">IF(ROW()-ROW(Amortissement[[#Headers],[solde
ouverture]])=1,MontantPrêt,IF(Amortissement[[#This Row],[date
paiement]]="",0,INDEX(Amortissement[], ROW()-4,8)))</f>
        <v>95932.851118486564</v>
      </c>
      <c r="E252" s="17">
        <f ca="1">IF(ValeursEntrées,IF(ROW()-ROW(Amortissement[[#Headers],[intérêts]])=1,-IPMT(TauxIntérêt/12,1,DuréePrêt-ROWS($C$4:C252)+1,Amortissement[[#This Row],[solde
ouverture]]),IFERROR(-IPMT(TauxIntérêt/12,1,Amortissement[[#This Row],[Nombre de
mensualités restantes]],D253),0)),0)</f>
        <v>396.91220035606659</v>
      </c>
      <c r="F252" s="17">
        <f ca="1">IFERROR(IF(AND(ValeursEntrées,Amortissement[[#This Row],[date
paiement]]&lt;&gt;""),-PPMT(TauxIntérêt/12,1,DuréePrêt-ROWS($C$4:C252)+1,Amortissement[[#This Row],[solde
ouverture]]),""),0)</f>
        <v>673.92303303058509</v>
      </c>
      <c r="G252" s="17">
        <f ca="1">IF(Amortissement[[#This Row],[date
paiement]]="",0,ImpôtsFonciers)</f>
        <v>375</v>
      </c>
      <c r="H252" s="17">
        <f ca="1">IF(Amortissement[[#This Row],[date
paiement]]="",0,Amortissement[[#This Row],[intérêts]]+Amortissement[[#This Row],[remboursement principal]]+Amortissement[[#This Row],[impôts
fonciers]])</f>
        <v>1445.8352333866517</v>
      </c>
      <c r="I252" s="17">
        <f ca="1">IF(Amortissement[[#This Row],[date
paiement]]="",0,Amortissement[[#This Row],[solde
ouverture]]-Amortissement[[#This Row],[remboursement principal]])</f>
        <v>95258.928085455977</v>
      </c>
      <c r="J252" s="18">
        <f ca="1">IF(Amortissement[[#This Row],[solde de
clôture]]&gt;0,DernièreLigne-ROW(),0)</f>
        <v>111</v>
      </c>
    </row>
    <row r="253" spans="2:10" ht="15" customHeight="1" x14ac:dyDescent="0.25">
      <c r="B253" s="10">
        <f>ROWS($B$4:B253)</f>
        <v>250</v>
      </c>
      <c r="C253" s="14">
        <f ca="1">IF(ValeursEntrées,IF(Amortissement[[#This Row],[Numéro]]&lt;=DuréePrêt,IF(ROW()-ROW(Amortissement[[#Headers],[date
paiement]])=1,DébutPrêt,IF(I252&gt;0,EDATE(C252,1),"")),""),"")</f>
        <v>50899</v>
      </c>
      <c r="D253" s="17">
        <f ca="1">IF(ROW()-ROW(Amortissement[[#Headers],[solde
ouverture]])=1,MontantPrêt,IF(Amortissement[[#This Row],[date
paiement]]="",0,INDEX(Amortissement[], ROW()-4,8)))</f>
        <v>95258.928085455977</v>
      </c>
      <c r="E253" s="17">
        <f ca="1">IF(ValeursEntrées,IF(ROW()-ROW(Amortissement[[#Headers],[intérêts]])=1,-IPMT(TauxIntérêt/12,1,DuréePrêt-ROWS($C$4:C253)+1,Amortissement[[#This Row],[solde
ouverture]]),IFERROR(-IPMT(TauxIntérêt/12,1,Amortissement[[#This Row],[Nombre de
mensualités restantes]],D254),0)),0)</f>
        <v>394.0924876657823</v>
      </c>
      <c r="F253" s="17">
        <f ca="1">IFERROR(IF(AND(ValeursEntrées,Amortissement[[#This Row],[date
paiement]]&lt;&gt;""),-PPMT(TauxIntérêt/12,1,DuréePrêt-ROWS($C$4:C253)+1,Amortissement[[#This Row],[solde
ouverture]]),""),0)</f>
        <v>676.73104566821257</v>
      </c>
      <c r="G253" s="17">
        <f ca="1">IF(Amortissement[[#This Row],[date
paiement]]="",0,ImpôtsFonciers)</f>
        <v>375</v>
      </c>
      <c r="H253" s="17">
        <f ca="1">IF(Amortissement[[#This Row],[date
paiement]]="",0,Amortissement[[#This Row],[intérêts]]+Amortissement[[#This Row],[remboursement principal]]+Amortissement[[#This Row],[impôts
fonciers]])</f>
        <v>1445.8235333339949</v>
      </c>
      <c r="I253" s="17">
        <f ca="1">IF(Amortissement[[#This Row],[date
paiement]]="",0,Amortissement[[#This Row],[solde
ouverture]]-Amortissement[[#This Row],[remboursement principal]])</f>
        <v>94582.197039787759</v>
      </c>
      <c r="J253" s="18">
        <f ca="1">IF(Amortissement[[#This Row],[solde de
clôture]]&gt;0,DernièreLigne-ROW(),0)</f>
        <v>110</v>
      </c>
    </row>
    <row r="254" spans="2:10" ht="15" customHeight="1" x14ac:dyDescent="0.25">
      <c r="B254" s="10">
        <f>ROWS($B$4:B254)</f>
        <v>251</v>
      </c>
      <c r="C254" s="14">
        <f ca="1">IF(ValeursEntrées,IF(Amortissement[[#This Row],[Numéro]]&lt;=DuréePrêt,IF(ROW()-ROW(Amortissement[[#Headers],[date
paiement]])=1,DébutPrêt,IF(I253&gt;0,EDATE(C253,1),"")),""),"")</f>
        <v>50930</v>
      </c>
      <c r="D254" s="17">
        <f ca="1">IF(ROW()-ROW(Amortissement[[#Headers],[solde
ouverture]])=1,MontantPrêt,IF(Amortissement[[#This Row],[date
paiement]]="",0,INDEX(Amortissement[], ROW()-4,8)))</f>
        <v>94582.197039787759</v>
      </c>
      <c r="E254" s="17">
        <f ca="1">IF(ValeursEntrées,IF(ROW()-ROW(Amortissement[[#Headers],[intérêts]])=1,-IPMT(TauxIntérêt/12,1,DuréePrêt-ROWS($C$4:C254)+1,Amortissement[[#This Row],[solde
ouverture]]),IFERROR(-IPMT(TauxIntérêt/12,1,Amortissement[[#This Row],[Nombre de
mensualités restantes]],D255),0)),0)</f>
        <v>391.26102617262194</v>
      </c>
      <c r="F254" s="17">
        <f ca="1">IFERROR(IF(AND(ValeursEntrées,Amortissement[[#This Row],[date
paiement]]&lt;&gt;""),-PPMT(TauxIntérêt/12,1,DuréePrêt-ROWS($C$4:C254)+1,Amortissement[[#This Row],[solde
ouverture]]),""),0)</f>
        <v>679.55075835849686</v>
      </c>
      <c r="G254" s="17">
        <f ca="1">IF(Amortissement[[#This Row],[date
paiement]]="",0,ImpôtsFonciers)</f>
        <v>375</v>
      </c>
      <c r="H254" s="17">
        <f ca="1">IF(Amortissement[[#This Row],[date
paiement]]="",0,Amortissement[[#This Row],[intérêts]]+Amortissement[[#This Row],[remboursement principal]]+Amortissement[[#This Row],[impôts
fonciers]])</f>
        <v>1445.8117845311187</v>
      </c>
      <c r="I254" s="17">
        <f ca="1">IF(Amortissement[[#This Row],[date
paiement]]="",0,Amortissement[[#This Row],[solde
ouverture]]-Amortissement[[#This Row],[remboursement principal]])</f>
        <v>93902.646281429261</v>
      </c>
      <c r="J254" s="18">
        <f ca="1">IF(Amortissement[[#This Row],[solde de
clôture]]&gt;0,DernièreLigne-ROW(),0)</f>
        <v>109</v>
      </c>
    </row>
    <row r="255" spans="2:10" ht="15" customHeight="1" x14ac:dyDescent="0.25">
      <c r="B255" s="10">
        <f>ROWS($B$4:B255)</f>
        <v>252</v>
      </c>
      <c r="C255" s="14">
        <f ca="1">IF(ValeursEntrées,IF(Amortissement[[#This Row],[Numéro]]&lt;=DuréePrêt,IF(ROW()-ROW(Amortissement[[#Headers],[date
paiement]])=1,DébutPrêt,IF(I254&gt;0,EDATE(C254,1),"")),""),"")</f>
        <v>50960</v>
      </c>
      <c r="D255" s="17">
        <f ca="1">IF(ROW()-ROW(Amortissement[[#Headers],[solde
ouverture]])=1,MontantPrêt,IF(Amortissement[[#This Row],[date
paiement]]="",0,INDEX(Amortissement[], ROW()-4,8)))</f>
        <v>93902.646281429261</v>
      </c>
      <c r="E255" s="17">
        <f ca="1">IF(ValeursEntrées,IF(ROW()-ROW(Amortissement[[#Headers],[intérêts]])=1,-IPMT(TauxIntérêt/12,1,DuréePrêt-ROWS($C$4:C255)+1,Amortissement[[#This Row],[solde
ouverture]]),IFERROR(-IPMT(TauxIntérêt/12,1,Amortissement[[#This Row],[Nombre de
mensualités restantes]],D256),0)),0)</f>
        <v>388.41776692324004</v>
      </c>
      <c r="F255" s="17">
        <f ca="1">IFERROR(IF(AND(ValeursEntrées,Amortissement[[#This Row],[date
paiement]]&lt;&gt;""),-PPMT(TauxIntérêt/12,1,DuréePrêt-ROWS($C$4:C255)+1,Amortissement[[#This Row],[solde
ouverture]]),""),0)</f>
        <v>682.38221985165728</v>
      </c>
      <c r="G255" s="17">
        <f ca="1">IF(Amortissement[[#This Row],[date
paiement]]="",0,ImpôtsFonciers)</f>
        <v>375</v>
      </c>
      <c r="H255" s="17">
        <f ca="1">IF(Amortissement[[#This Row],[date
paiement]]="",0,Amortissement[[#This Row],[intérêts]]+Amortissement[[#This Row],[remboursement principal]]+Amortissement[[#This Row],[impôts
fonciers]])</f>
        <v>1445.7999867748972</v>
      </c>
      <c r="I255" s="17">
        <f ca="1">IF(Amortissement[[#This Row],[date
paiement]]="",0,Amortissement[[#This Row],[solde
ouverture]]-Amortissement[[#This Row],[remboursement principal]])</f>
        <v>93220.264061577604</v>
      </c>
      <c r="J255" s="18">
        <f ca="1">IF(Amortissement[[#This Row],[solde de
clôture]]&gt;0,DernièreLigne-ROW(),0)</f>
        <v>108</v>
      </c>
    </row>
    <row r="256" spans="2:10" ht="15" customHeight="1" x14ac:dyDescent="0.25">
      <c r="B256" s="10">
        <f>ROWS($B$4:B256)</f>
        <v>253</v>
      </c>
      <c r="C256" s="14">
        <f ca="1">IF(ValeursEntrées,IF(Amortissement[[#This Row],[Numéro]]&lt;=DuréePrêt,IF(ROW()-ROW(Amortissement[[#Headers],[date
paiement]])=1,DébutPrêt,IF(I255&gt;0,EDATE(C255,1),"")),""),"")</f>
        <v>50991</v>
      </c>
      <c r="D256" s="17">
        <f ca="1">IF(ROW()-ROW(Amortissement[[#Headers],[solde
ouverture]])=1,MontantPrêt,IF(Amortissement[[#This Row],[date
paiement]]="",0,INDEX(Amortissement[], ROW()-4,8)))</f>
        <v>93220.264061577604</v>
      </c>
      <c r="E256" s="17">
        <f ca="1">IF(ValeursEntrées,IF(ROW()-ROW(Amortissement[[#Headers],[intérêts]])=1,-IPMT(TauxIntérêt/12,1,DuréePrêt-ROWS($C$4:C256)+1,Amortissement[[#This Row],[solde
ouverture]]),IFERROR(-IPMT(TauxIntérêt/12,1,Amortissement[[#This Row],[Nombre de
mensualités restantes]],D257),0)),0)</f>
        <v>385.56266076031903</v>
      </c>
      <c r="F256" s="17">
        <f ca="1">IFERROR(IF(AND(ValeursEntrées,Amortissement[[#This Row],[date
paiement]]&lt;&gt;""),-PPMT(TauxIntérêt/12,1,DuréePrêt-ROWS($C$4:C256)+1,Amortissement[[#This Row],[solde
ouverture]]),""),0)</f>
        <v>685.22547910103913</v>
      </c>
      <c r="G256" s="17">
        <f ca="1">IF(Amortissement[[#This Row],[date
paiement]]="",0,ImpôtsFonciers)</f>
        <v>375</v>
      </c>
      <c r="H256" s="17">
        <f ca="1">IF(Amortissement[[#This Row],[date
paiement]]="",0,Amortissement[[#This Row],[intérêts]]+Amortissement[[#This Row],[remboursement principal]]+Amortissement[[#This Row],[impôts
fonciers]])</f>
        <v>1445.7881398613581</v>
      </c>
      <c r="I256" s="17">
        <f ca="1">IF(Amortissement[[#This Row],[date
paiement]]="",0,Amortissement[[#This Row],[solde
ouverture]]-Amortissement[[#This Row],[remboursement principal]])</f>
        <v>92535.038582476569</v>
      </c>
      <c r="J256" s="18">
        <f ca="1">IF(Amortissement[[#This Row],[solde de
clôture]]&gt;0,DernièreLigne-ROW(),0)</f>
        <v>107</v>
      </c>
    </row>
    <row r="257" spans="2:10" ht="15" customHeight="1" x14ac:dyDescent="0.25">
      <c r="B257" s="10">
        <f>ROWS($B$4:B257)</f>
        <v>254</v>
      </c>
      <c r="C257" s="14">
        <f ca="1">IF(ValeursEntrées,IF(Amortissement[[#This Row],[Numéro]]&lt;=DuréePrêt,IF(ROW()-ROW(Amortissement[[#Headers],[date
paiement]])=1,DébutPrêt,IF(I256&gt;0,EDATE(C256,1),"")),""),"")</f>
        <v>51022</v>
      </c>
      <c r="D257" s="17">
        <f ca="1">IF(ROW()-ROW(Amortissement[[#Headers],[solde
ouverture]])=1,MontantPrêt,IF(Amortissement[[#This Row],[date
paiement]]="",0,INDEX(Amortissement[], ROW()-4,8)))</f>
        <v>92535.038582476569</v>
      </c>
      <c r="E257" s="17">
        <f ca="1">IF(ValeursEntrées,IF(ROW()-ROW(Amortissement[[#Headers],[intérêts]])=1,-IPMT(TauxIntérêt/12,1,DuréePrêt-ROWS($C$4:C257)+1,Amortissement[[#This Row],[solde
ouverture]]),IFERROR(-IPMT(TauxIntérêt/12,1,Amortissement[[#This Row],[Nombre de
mensualités restantes]],D258),0)),0)</f>
        <v>382.69565832171918</v>
      </c>
      <c r="F257" s="17">
        <f ca="1">IFERROR(IF(AND(ValeursEntrées,Amortissement[[#This Row],[date
paiement]]&lt;&gt;""),-PPMT(TauxIntérêt/12,1,DuréePrêt-ROWS($C$4:C257)+1,Amortissement[[#This Row],[solde
ouverture]]),""),0)</f>
        <v>688.08058526396007</v>
      </c>
      <c r="G257" s="17">
        <f ca="1">IF(Amortissement[[#This Row],[date
paiement]]="",0,ImpôtsFonciers)</f>
        <v>375</v>
      </c>
      <c r="H257" s="17">
        <f ca="1">IF(Amortissement[[#This Row],[date
paiement]]="",0,Amortissement[[#This Row],[intérêts]]+Amortissement[[#This Row],[remboursement principal]]+Amortissement[[#This Row],[impôts
fonciers]])</f>
        <v>1445.7762435856794</v>
      </c>
      <c r="I257" s="17">
        <f ca="1">IF(Amortissement[[#This Row],[date
paiement]]="",0,Amortissement[[#This Row],[solde
ouverture]]-Amortissement[[#This Row],[remboursement principal]])</f>
        <v>91846.957997212608</v>
      </c>
      <c r="J257" s="18">
        <f ca="1">IF(Amortissement[[#This Row],[solde de
clôture]]&gt;0,DernièreLigne-ROW(),0)</f>
        <v>106</v>
      </c>
    </row>
    <row r="258" spans="2:10" ht="15" customHeight="1" x14ac:dyDescent="0.25">
      <c r="B258" s="10">
        <f>ROWS($B$4:B258)</f>
        <v>255</v>
      </c>
      <c r="C258" s="14">
        <f ca="1">IF(ValeursEntrées,IF(Amortissement[[#This Row],[Numéro]]&lt;=DuréePrêt,IF(ROW()-ROW(Amortissement[[#Headers],[date
paiement]])=1,DébutPrêt,IF(I257&gt;0,EDATE(C257,1),"")),""),"")</f>
        <v>51052</v>
      </c>
      <c r="D258" s="17">
        <f ca="1">IF(ROW()-ROW(Amortissement[[#Headers],[solde
ouverture]])=1,MontantPrêt,IF(Amortissement[[#This Row],[date
paiement]]="",0,INDEX(Amortissement[], ROW()-4,8)))</f>
        <v>91846.957997212608</v>
      </c>
      <c r="E258" s="17">
        <f ca="1">IF(ValeursEntrées,IF(ROW()-ROW(Amortissement[[#Headers],[intérêts]])=1,-IPMT(TauxIntérêt/12,1,DuréePrêt-ROWS($C$4:C258)+1,Amortissement[[#This Row],[solde
ouverture]]),IFERROR(-IPMT(TauxIntérêt/12,1,Amortissement[[#This Row],[Nombre de
mensualités restantes]],D259),0)),0)</f>
        <v>379.81671003962521</v>
      </c>
      <c r="F258" s="17">
        <f ca="1">IFERROR(IF(AND(ValeursEntrées,Amortissement[[#This Row],[date
paiement]]&lt;&gt;""),-PPMT(TauxIntérêt/12,1,DuréePrêt-ROWS($C$4:C258)+1,Amortissement[[#This Row],[solde
ouverture]]),""),0)</f>
        <v>690.94758770255987</v>
      </c>
      <c r="G258" s="17">
        <f ca="1">IF(Amortissement[[#This Row],[date
paiement]]="",0,ImpôtsFonciers)</f>
        <v>375</v>
      </c>
      <c r="H258" s="17">
        <f ca="1">IF(Amortissement[[#This Row],[date
paiement]]="",0,Amortissement[[#This Row],[intérêts]]+Amortissement[[#This Row],[remboursement principal]]+Amortissement[[#This Row],[impôts
fonciers]])</f>
        <v>1445.7642977421851</v>
      </c>
      <c r="I258" s="17">
        <f ca="1">IF(Amortissement[[#This Row],[date
paiement]]="",0,Amortissement[[#This Row],[solde
ouverture]]-Amortissement[[#This Row],[remboursement principal]])</f>
        <v>91156.010409510054</v>
      </c>
      <c r="J258" s="18">
        <f ca="1">IF(Amortissement[[#This Row],[solde de
clôture]]&gt;0,DernièreLigne-ROW(),0)</f>
        <v>105</v>
      </c>
    </row>
    <row r="259" spans="2:10" ht="15" customHeight="1" x14ac:dyDescent="0.25">
      <c r="B259" s="10">
        <f>ROWS($B$4:B259)</f>
        <v>256</v>
      </c>
      <c r="C259" s="14">
        <f ca="1">IF(ValeursEntrées,IF(Amortissement[[#This Row],[Numéro]]&lt;=DuréePrêt,IF(ROW()-ROW(Amortissement[[#Headers],[date
paiement]])=1,DébutPrêt,IF(I258&gt;0,EDATE(C258,1),"")),""),"")</f>
        <v>51083</v>
      </c>
      <c r="D259" s="17">
        <f ca="1">IF(ROW()-ROW(Amortissement[[#Headers],[solde
ouverture]])=1,MontantPrêt,IF(Amortissement[[#This Row],[date
paiement]]="",0,INDEX(Amortissement[], ROW()-4,8)))</f>
        <v>91156.010409510054</v>
      </c>
      <c r="E259" s="17">
        <f ca="1">IF(ValeursEntrées,IF(ROW()-ROW(Amortissement[[#Headers],[intérêts]])=1,-IPMT(TauxIntérêt/12,1,DuréePrêt-ROWS($C$4:C259)+1,Amortissement[[#This Row],[solde
ouverture]]),IFERROR(-IPMT(TauxIntérêt/12,1,Amortissement[[#This Row],[Nombre de
mensualités restantes]],D260),0)),0)</f>
        <v>376.92576613968913</v>
      </c>
      <c r="F259" s="17">
        <f ca="1">IFERROR(IF(AND(ValeursEntrées,Amortissement[[#This Row],[date
paiement]]&lt;&gt;""),-PPMT(TauxIntérêt/12,1,DuréePrêt-ROWS($C$4:C259)+1,Amortissement[[#This Row],[solde
ouverture]]),""),0)</f>
        <v>693.82653598465402</v>
      </c>
      <c r="G259" s="17">
        <f ca="1">IF(Amortissement[[#This Row],[date
paiement]]="",0,ImpôtsFonciers)</f>
        <v>375</v>
      </c>
      <c r="H259" s="17">
        <f ca="1">IF(Amortissement[[#This Row],[date
paiement]]="",0,Amortissement[[#This Row],[intérêts]]+Amortissement[[#This Row],[remboursement principal]]+Amortissement[[#This Row],[impôts
fonciers]])</f>
        <v>1445.7523021243433</v>
      </c>
      <c r="I259" s="17">
        <f ca="1">IF(Amortissement[[#This Row],[date
paiement]]="",0,Amortissement[[#This Row],[solde
ouverture]]-Amortissement[[#This Row],[remboursement principal]])</f>
        <v>90462.183873525399</v>
      </c>
      <c r="J259" s="18">
        <f ca="1">IF(Amortissement[[#This Row],[solde de
clôture]]&gt;0,DernièreLigne-ROW(),0)</f>
        <v>104</v>
      </c>
    </row>
    <row r="260" spans="2:10" ht="15" customHeight="1" x14ac:dyDescent="0.25">
      <c r="B260" s="10">
        <f>ROWS($B$4:B260)</f>
        <v>257</v>
      </c>
      <c r="C260" s="14">
        <f ca="1">IF(ValeursEntrées,IF(Amortissement[[#This Row],[Numéro]]&lt;=DuréePrêt,IF(ROW()-ROW(Amortissement[[#Headers],[date
paiement]])=1,DébutPrêt,IF(I259&gt;0,EDATE(C259,1),"")),""),"")</f>
        <v>51113</v>
      </c>
      <c r="D260" s="17">
        <f ca="1">IF(ROW()-ROW(Amortissement[[#Headers],[solde
ouverture]])=1,MontantPrêt,IF(Amortissement[[#This Row],[date
paiement]]="",0,INDEX(Amortissement[], ROW()-4,8)))</f>
        <v>90462.183873525399</v>
      </c>
      <c r="E260" s="17">
        <f ca="1">IF(ValeursEntrées,IF(ROW()-ROW(Amortissement[[#Headers],[intérêts]])=1,-IPMT(TauxIntérêt/12,1,DuréePrêt-ROWS($C$4:C260)+1,Amortissement[[#This Row],[solde
ouverture]]),IFERROR(-IPMT(TauxIntérêt/12,1,Amortissement[[#This Row],[Nombre de
mensualités restantes]],D261),0)),0)</f>
        <v>374.02277664017004</v>
      </c>
      <c r="F260" s="17">
        <f ca="1">IFERROR(IF(AND(ValeursEntrées,Amortissement[[#This Row],[date
paiement]]&lt;&gt;""),-PPMT(TauxIntérêt/12,1,DuréePrêt-ROWS($C$4:C260)+1,Amortissement[[#This Row],[solde
ouverture]]),""),0)</f>
        <v>696.71747988459003</v>
      </c>
      <c r="G260" s="17">
        <f ca="1">IF(Amortissement[[#This Row],[date
paiement]]="",0,ImpôtsFonciers)</f>
        <v>375</v>
      </c>
      <c r="H260" s="17">
        <f ca="1">IF(Amortissement[[#This Row],[date
paiement]]="",0,Amortissement[[#This Row],[intérêts]]+Amortissement[[#This Row],[remboursement principal]]+Amortissement[[#This Row],[impôts
fonciers]])</f>
        <v>1445.7402565247601</v>
      </c>
      <c r="I260" s="17">
        <f ca="1">IF(Amortissement[[#This Row],[date
paiement]]="",0,Amortissement[[#This Row],[solde
ouverture]]-Amortissement[[#This Row],[remboursement principal]])</f>
        <v>89765.466393640803</v>
      </c>
      <c r="J260" s="18">
        <f ca="1">IF(Amortissement[[#This Row],[solde de
clôture]]&gt;0,DernièreLigne-ROW(),0)</f>
        <v>103</v>
      </c>
    </row>
    <row r="261" spans="2:10" ht="15" customHeight="1" x14ac:dyDescent="0.25">
      <c r="B261" s="10">
        <f>ROWS($B$4:B261)</f>
        <v>258</v>
      </c>
      <c r="C261" s="14">
        <f ca="1">IF(ValeursEntrées,IF(Amortissement[[#This Row],[Numéro]]&lt;=DuréePrêt,IF(ROW()-ROW(Amortissement[[#Headers],[date
paiement]])=1,DébutPrêt,IF(I260&gt;0,EDATE(C260,1),"")),""),"")</f>
        <v>51144</v>
      </c>
      <c r="D261" s="17">
        <f ca="1">IF(ROW()-ROW(Amortissement[[#Headers],[solde
ouverture]])=1,MontantPrêt,IF(Amortissement[[#This Row],[date
paiement]]="",0,INDEX(Amortissement[], ROW()-4,8)))</f>
        <v>89765.466393640803</v>
      </c>
      <c r="E261" s="17">
        <f ca="1">IF(ValeursEntrées,IF(ROW()-ROW(Amortissement[[#Headers],[intérêts]])=1,-IPMT(TauxIntérêt/12,1,DuréePrêt-ROWS($C$4:C261)+1,Amortissement[[#This Row],[solde
ouverture]]),IFERROR(-IPMT(TauxIntérêt/12,1,Amortissement[[#This Row],[Nombre de
mensualités restantes]],D262),0)),0)</f>
        <v>371.10769135106955</v>
      </c>
      <c r="F261" s="17">
        <f ca="1">IFERROR(IF(AND(ValeursEntrées,Amortissement[[#This Row],[date
paiement]]&lt;&gt;""),-PPMT(TauxIntérêt/12,1,DuréePrêt-ROWS($C$4:C261)+1,Amortissement[[#This Row],[solde
ouverture]]),""),0)</f>
        <v>699.62046938410901</v>
      </c>
      <c r="G261" s="17">
        <f ca="1">IF(Amortissement[[#This Row],[date
paiement]]="",0,ImpôtsFonciers)</f>
        <v>375</v>
      </c>
      <c r="H261" s="17">
        <f ca="1">IF(Amortissement[[#This Row],[date
paiement]]="",0,Amortissement[[#This Row],[intérêts]]+Amortissement[[#This Row],[remboursement principal]]+Amortissement[[#This Row],[impôts
fonciers]])</f>
        <v>1445.7281607351786</v>
      </c>
      <c r="I261" s="17">
        <f ca="1">IF(Amortissement[[#This Row],[date
paiement]]="",0,Amortissement[[#This Row],[solde
ouverture]]-Amortissement[[#This Row],[remboursement principal]])</f>
        <v>89065.84592425669</v>
      </c>
      <c r="J261" s="18">
        <f ca="1">IF(Amortissement[[#This Row],[solde de
clôture]]&gt;0,DernièreLigne-ROW(),0)</f>
        <v>102</v>
      </c>
    </row>
    <row r="262" spans="2:10" ht="15" customHeight="1" x14ac:dyDescent="0.25">
      <c r="B262" s="10">
        <f>ROWS($B$4:B262)</f>
        <v>259</v>
      </c>
      <c r="C262" s="14">
        <f ca="1">IF(ValeursEntrées,IF(Amortissement[[#This Row],[Numéro]]&lt;=DuréePrêt,IF(ROW()-ROW(Amortissement[[#Headers],[date
paiement]])=1,DébutPrêt,IF(I261&gt;0,EDATE(C261,1),"")),""),"")</f>
        <v>51175</v>
      </c>
      <c r="D262" s="17">
        <f ca="1">IF(ROW()-ROW(Amortissement[[#Headers],[solde
ouverture]])=1,MontantPrêt,IF(Amortissement[[#This Row],[date
paiement]]="",0,INDEX(Amortissement[], ROW()-4,8)))</f>
        <v>89065.84592425669</v>
      </c>
      <c r="E262" s="17">
        <f ca="1">IF(ValeursEntrées,IF(ROW()-ROW(Amortissement[[#Headers],[intérêts]])=1,-IPMT(TauxIntérêt/12,1,DuréePrêt-ROWS($C$4:C262)+1,Amortissement[[#This Row],[solde
ouverture]]),IFERROR(-IPMT(TauxIntérêt/12,1,Amortissement[[#This Row],[Nombre de
mensualités restantes]],D263),0)),0)</f>
        <v>368.18045987326451</v>
      </c>
      <c r="F262" s="17">
        <f ca="1">IFERROR(IF(AND(ValeursEntrées,Amortissement[[#This Row],[date
paiement]]&lt;&gt;""),-PPMT(TauxIntérêt/12,1,DuréePrêt-ROWS($C$4:C262)+1,Amortissement[[#This Row],[solde
ouverture]]),""),0)</f>
        <v>702.5355546732095</v>
      </c>
      <c r="G262" s="17">
        <f ca="1">IF(Amortissement[[#This Row],[date
paiement]]="",0,ImpôtsFonciers)</f>
        <v>375</v>
      </c>
      <c r="H262" s="17">
        <f ca="1">IF(Amortissement[[#This Row],[date
paiement]]="",0,Amortissement[[#This Row],[intérêts]]+Amortissement[[#This Row],[remboursement principal]]+Amortissement[[#This Row],[impôts
fonciers]])</f>
        <v>1445.7160145464741</v>
      </c>
      <c r="I262" s="17">
        <f ca="1">IF(Amortissement[[#This Row],[date
paiement]]="",0,Amortissement[[#This Row],[solde
ouverture]]-Amortissement[[#This Row],[remboursement principal]])</f>
        <v>88363.310369583487</v>
      </c>
      <c r="J262" s="18">
        <f ca="1">IF(Amortissement[[#This Row],[solde de
clôture]]&gt;0,DernièreLigne-ROW(),0)</f>
        <v>101</v>
      </c>
    </row>
    <row r="263" spans="2:10" ht="15" customHeight="1" x14ac:dyDescent="0.25">
      <c r="B263" s="10">
        <f>ROWS($B$4:B263)</f>
        <v>260</v>
      </c>
      <c r="C263" s="14">
        <f ca="1">IF(ValeursEntrées,IF(Amortissement[[#This Row],[Numéro]]&lt;=DuréePrêt,IF(ROW()-ROW(Amortissement[[#Headers],[date
paiement]])=1,DébutPrêt,IF(I262&gt;0,EDATE(C262,1),"")),""),"")</f>
        <v>51204</v>
      </c>
      <c r="D263" s="17">
        <f ca="1">IF(ROW()-ROW(Amortissement[[#Headers],[solde
ouverture]])=1,MontantPrêt,IF(Amortissement[[#This Row],[date
paiement]]="",0,INDEX(Amortissement[], ROW()-4,8)))</f>
        <v>88363.310369583487</v>
      </c>
      <c r="E263" s="17">
        <f ca="1">IF(ValeursEntrées,IF(ROW()-ROW(Amortissement[[#Headers],[intérêts]])=1,-IPMT(TauxIntérêt/12,1,DuréePrêt-ROWS($C$4:C263)+1,Amortissement[[#This Row],[solde
ouverture]]),IFERROR(-IPMT(TauxIntérêt/12,1,Amortissement[[#This Row],[Nombre de
mensualités restantes]],D264),0)),0)</f>
        <v>365.2410315976353</v>
      </c>
      <c r="F263" s="17">
        <f ca="1">IFERROR(IF(AND(ValeursEntrées,Amortissement[[#This Row],[date
paiement]]&lt;&gt;""),-PPMT(TauxIntérêt/12,1,DuréePrêt-ROWS($C$4:C263)+1,Amortissement[[#This Row],[solde
ouverture]]),""),0)</f>
        <v>705.4627861510146</v>
      </c>
      <c r="G263" s="17">
        <f ca="1">IF(Amortissement[[#This Row],[date
paiement]]="",0,ImpôtsFonciers)</f>
        <v>375</v>
      </c>
      <c r="H263" s="17">
        <f ca="1">IF(Amortissement[[#This Row],[date
paiement]]="",0,Amortissement[[#This Row],[intérêts]]+Amortissement[[#This Row],[remboursement principal]]+Amortissement[[#This Row],[impôts
fonciers]])</f>
        <v>1445.70381774865</v>
      </c>
      <c r="I263" s="17">
        <f ca="1">IF(Amortissement[[#This Row],[date
paiement]]="",0,Amortissement[[#This Row],[solde
ouverture]]-Amortissement[[#This Row],[remboursement principal]])</f>
        <v>87657.847583432478</v>
      </c>
      <c r="J263" s="18">
        <f ca="1">IF(Amortissement[[#This Row],[solde de
clôture]]&gt;0,DernièreLigne-ROW(),0)</f>
        <v>100</v>
      </c>
    </row>
    <row r="264" spans="2:10" ht="15" customHeight="1" x14ac:dyDescent="0.25">
      <c r="B264" s="10">
        <f>ROWS($B$4:B264)</f>
        <v>261</v>
      </c>
      <c r="C264" s="14">
        <f ca="1">IF(ValeursEntrées,IF(Amortissement[[#This Row],[Numéro]]&lt;=DuréePrêt,IF(ROW()-ROW(Amortissement[[#Headers],[date
paiement]])=1,DébutPrêt,IF(I263&gt;0,EDATE(C263,1),"")),""),"")</f>
        <v>51235</v>
      </c>
      <c r="D264" s="17">
        <f ca="1">IF(ROW()-ROW(Amortissement[[#Headers],[solde
ouverture]])=1,MontantPrêt,IF(Amortissement[[#This Row],[date
paiement]]="",0,INDEX(Amortissement[], ROW()-4,8)))</f>
        <v>87657.847583432478</v>
      </c>
      <c r="E264" s="17">
        <f ca="1">IF(ValeursEntrées,IF(ROW()-ROW(Amortissement[[#Headers],[intérêts]])=1,-IPMT(TauxIntérêt/12,1,DuréePrêt-ROWS($C$4:C264)+1,Amortissement[[#This Row],[solde
ouverture]]),IFERROR(-IPMT(TauxIntérêt/12,1,Amortissement[[#This Row],[Nombre de
mensualités restantes]],D265),0)),0)</f>
        <v>362.28935570419094</v>
      </c>
      <c r="F264" s="17">
        <f ca="1">IFERROR(IF(AND(ValeursEntrées,Amortissement[[#This Row],[date
paiement]]&lt;&gt;""),-PPMT(TauxIntérêt/12,1,DuréePrêt-ROWS($C$4:C264)+1,Amortissement[[#This Row],[solde
ouverture]]),""),0)</f>
        <v>708.40221442664392</v>
      </c>
      <c r="G264" s="17">
        <f ca="1">IF(Amortissement[[#This Row],[date
paiement]]="",0,ImpôtsFonciers)</f>
        <v>375</v>
      </c>
      <c r="H264" s="17">
        <f ca="1">IF(Amortissement[[#This Row],[date
paiement]]="",0,Amortissement[[#This Row],[intérêts]]+Amortissement[[#This Row],[remboursement principal]]+Amortissement[[#This Row],[impôts
fonciers]])</f>
        <v>1445.6915701308349</v>
      </c>
      <c r="I264" s="17">
        <f ca="1">IF(Amortissement[[#This Row],[date
paiement]]="",0,Amortissement[[#This Row],[solde
ouverture]]-Amortissement[[#This Row],[remboursement principal]])</f>
        <v>86949.445369005829</v>
      </c>
      <c r="J264" s="18">
        <f ca="1">IF(Amortissement[[#This Row],[solde de
clôture]]&gt;0,DernièreLigne-ROW(),0)</f>
        <v>99</v>
      </c>
    </row>
    <row r="265" spans="2:10" ht="15" customHeight="1" x14ac:dyDescent="0.25">
      <c r="B265" s="10">
        <f>ROWS($B$4:B265)</f>
        <v>262</v>
      </c>
      <c r="C265" s="14">
        <f ca="1">IF(ValeursEntrées,IF(Amortissement[[#This Row],[Numéro]]&lt;=DuréePrêt,IF(ROW()-ROW(Amortissement[[#Headers],[date
paiement]])=1,DébutPrêt,IF(I264&gt;0,EDATE(C264,1),"")),""),"")</f>
        <v>51265</v>
      </c>
      <c r="D265" s="17">
        <f ca="1">IF(ROW()-ROW(Amortissement[[#Headers],[solde
ouverture]])=1,MontantPrêt,IF(Amortissement[[#This Row],[date
paiement]]="",0,INDEX(Amortissement[], ROW()-4,8)))</f>
        <v>86949.445369005829</v>
      </c>
      <c r="E265" s="17">
        <f ca="1">IF(ValeursEntrées,IF(ROW()-ROW(Amortissement[[#Headers],[intérêts]])=1,-IPMT(TauxIntérêt/12,1,DuréePrêt-ROWS($C$4:C265)+1,Amortissement[[#This Row],[solde
ouverture]]),IFERROR(-IPMT(TauxIntérêt/12,1,Amortissement[[#This Row],[Nombre de
mensualités restantes]],D266),0)),0)</f>
        <v>359.32538116119059</v>
      </c>
      <c r="F265" s="17">
        <f ca="1">IFERROR(IF(AND(ValeursEntrées,Amortissement[[#This Row],[date
paiement]]&lt;&gt;""),-PPMT(TauxIntérêt/12,1,DuréePrêt-ROWS($C$4:C265)+1,Amortissement[[#This Row],[solde
ouverture]]),""),0)</f>
        <v>711.35389032008823</v>
      </c>
      <c r="G265" s="17">
        <f ca="1">IF(Amortissement[[#This Row],[date
paiement]]="",0,ImpôtsFonciers)</f>
        <v>375</v>
      </c>
      <c r="H265" s="17">
        <f ca="1">IF(Amortissement[[#This Row],[date
paiement]]="",0,Amortissement[[#This Row],[intérêts]]+Amortissement[[#This Row],[remboursement principal]]+Amortissement[[#This Row],[impôts
fonciers]])</f>
        <v>1445.6792714812789</v>
      </c>
      <c r="I265" s="17">
        <f ca="1">IF(Amortissement[[#This Row],[date
paiement]]="",0,Amortissement[[#This Row],[solde
ouverture]]-Amortissement[[#This Row],[remboursement principal]])</f>
        <v>86238.091478685747</v>
      </c>
      <c r="J265" s="18">
        <f ca="1">IF(Amortissement[[#This Row],[solde de
clôture]]&gt;0,DernièreLigne-ROW(),0)</f>
        <v>98</v>
      </c>
    </row>
    <row r="266" spans="2:10" ht="15" customHeight="1" x14ac:dyDescent="0.25">
      <c r="B266" s="10">
        <f>ROWS($B$4:B266)</f>
        <v>263</v>
      </c>
      <c r="C266" s="14">
        <f ca="1">IF(ValeursEntrées,IF(Amortissement[[#This Row],[Numéro]]&lt;=DuréePrêt,IF(ROW()-ROW(Amortissement[[#Headers],[date
paiement]])=1,DébutPrêt,IF(I265&gt;0,EDATE(C265,1),"")),""),"")</f>
        <v>51296</v>
      </c>
      <c r="D266" s="17">
        <f ca="1">IF(ROW()-ROW(Amortissement[[#Headers],[solde
ouverture]])=1,MontantPrêt,IF(Amortissement[[#This Row],[date
paiement]]="",0,INDEX(Amortissement[], ROW()-4,8)))</f>
        <v>86238.091478685747</v>
      </c>
      <c r="E266" s="17">
        <f ca="1">IF(ValeursEntrées,IF(ROW()-ROW(Amortissement[[#Headers],[intérêts]])=1,-IPMT(TauxIntérêt/12,1,DuréePrêt-ROWS($C$4:C266)+1,Amortissement[[#This Row],[solde
ouverture]]),IFERROR(-IPMT(TauxIntérêt/12,1,Amortissement[[#This Row],[Nombre de
mensualités restantes]],D267),0)),0)</f>
        <v>356.34905672426106</v>
      </c>
      <c r="F266" s="17">
        <f ca="1">IFERROR(IF(AND(ValeursEntrées,Amortissement[[#This Row],[date
paiement]]&lt;&gt;""),-PPMT(TauxIntérêt/12,1,DuréePrêt-ROWS($C$4:C266)+1,Amortissement[[#This Row],[solde
ouverture]]),""),0)</f>
        <v>714.31786486308874</v>
      </c>
      <c r="G266" s="17">
        <f ca="1">IF(Amortissement[[#This Row],[date
paiement]]="",0,ImpôtsFonciers)</f>
        <v>375</v>
      </c>
      <c r="H266" s="17">
        <f ca="1">IF(Amortissement[[#This Row],[date
paiement]]="",0,Amortissement[[#This Row],[intérêts]]+Amortissement[[#This Row],[remboursement principal]]+Amortissement[[#This Row],[impôts
fonciers]])</f>
        <v>1445.6669215873499</v>
      </c>
      <c r="I266" s="17">
        <f ca="1">IF(Amortissement[[#This Row],[date
paiement]]="",0,Amortissement[[#This Row],[solde
ouverture]]-Amortissement[[#This Row],[remboursement principal]])</f>
        <v>85523.773613822661</v>
      </c>
      <c r="J266" s="18">
        <f ca="1">IF(Amortissement[[#This Row],[solde de
clôture]]&gt;0,DernièreLigne-ROW(),0)</f>
        <v>97</v>
      </c>
    </row>
    <row r="267" spans="2:10" ht="15" customHeight="1" x14ac:dyDescent="0.25">
      <c r="B267" s="10">
        <f>ROWS($B$4:B267)</f>
        <v>264</v>
      </c>
      <c r="C267" s="14">
        <f ca="1">IF(ValeursEntrées,IF(Amortissement[[#This Row],[Numéro]]&lt;=DuréePrêt,IF(ROW()-ROW(Amortissement[[#Headers],[date
paiement]])=1,DébutPrêt,IF(I266&gt;0,EDATE(C266,1),"")),""),"")</f>
        <v>51326</v>
      </c>
      <c r="D267" s="17">
        <f ca="1">IF(ROW()-ROW(Amortissement[[#Headers],[solde
ouverture]])=1,MontantPrêt,IF(Amortissement[[#This Row],[date
paiement]]="",0,INDEX(Amortissement[], ROW()-4,8)))</f>
        <v>85523.773613822661</v>
      </c>
      <c r="E267" s="17">
        <f ca="1">IF(ValeursEntrées,IF(ROW()-ROW(Amortissement[[#Headers],[intérêts]])=1,-IPMT(TauxIntérêt/12,1,DuréePrêt-ROWS($C$4:C267)+1,Amortissement[[#This Row],[solde
ouverture]]),IFERROR(-IPMT(TauxIntérêt/12,1,Amortissement[[#This Row],[Nombre de
mensualités restantes]],D268),0)),0)</f>
        <v>353.360330935511</v>
      </c>
      <c r="F267" s="17">
        <f ca="1">IFERROR(IF(AND(ValeursEntrées,Amortissement[[#This Row],[date
paiement]]&lt;&gt;""),-PPMT(TauxIntérêt/12,1,DuréePrêt-ROWS($C$4:C267)+1,Amortissement[[#This Row],[solde
ouverture]]),""),0)</f>
        <v>717.29418930001827</v>
      </c>
      <c r="G267" s="17">
        <f ca="1">IF(Amortissement[[#This Row],[date
paiement]]="",0,ImpôtsFonciers)</f>
        <v>375</v>
      </c>
      <c r="H267" s="17">
        <f ca="1">IF(Amortissement[[#This Row],[date
paiement]]="",0,Amortissement[[#This Row],[intérêts]]+Amortissement[[#This Row],[remboursement principal]]+Amortissement[[#This Row],[impôts
fonciers]])</f>
        <v>1445.6545202355292</v>
      </c>
      <c r="I267" s="17">
        <f ca="1">IF(Amortissement[[#This Row],[date
paiement]]="",0,Amortissement[[#This Row],[solde
ouverture]]-Amortissement[[#This Row],[remboursement principal]])</f>
        <v>84806.479424522637</v>
      </c>
      <c r="J267" s="18">
        <f ca="1">IF(Amortissement[[#This Row],[solde de
clôture]]&gt;0,DernièreLigne-ROW(),0)</f>
        <v>96</v>
      </c>
    </row>
    <row r="268" spans="2:10" ht="15" customHeight="1" x14ac:dyDescent="0.25">
      <c r="B268" s="10">
        <f>ROWS($B$4:B268)</f>
        <v>265</v>
      </c>
      <c r="C268" s="14">
        <f ca="1">IF(ValeursEntrées,IF(Amortissement[[#This Row],[Numéro]]&lt;=DuréePrêt,IF(ROW()-ROW(Amortissement[[#Headers],[date
paiement]])=1,DébutPrêt,IF(I267&gt;0,EDATE(C267,1),"")),""),"")</f>
        <v>51357</v>
      </c>
      <c r="D268" s="17">
        <f ca="1">IF(ROW()-ROW(Amortissement[[#Headers],[solde
ouverture]])=1,MontantPrêt,IF(Amortissement[[#This Row],[date
paiement]]="",0,INDEX(Amortissement[], ROW()-4,8)))</f>
        <v>84806.479424522637</v>
      </c>
      <c r="E268" s="17">
        <f ca="1">IF(ValeursEntrées,IF(ROW()-ROW(Amortissement[[#Headers],[intérêts]])=1,-IPMT(TauxIntérêt/12,1,DuréePrêt-ROWS($C$4:C268)+1,Amortissement[[#This Row],[solde
ouverture]]),IFERROR(-IPMT(TauxIntérêt/12,1,Amortissement[[#This Row],[Nombre de
mensualités restantes]],D269),0)),0)</f>
        <v>350.35915212264109</v>
      </c>
      <c r="F268" s="17">
        <f ca="1">IFERROR(IF(AND(ValeursEntrées,Amortissement[[#This Row],[date
paiement]]&lt;&gt;""),-PPMT(TauxIntérêt/12,1,DuréePrêt-ROWS($C$4:C268)+1,Amortissement[[#This Row],[solde
ouverture]]),""),0)</f>
        <v>720.28291508876816</v>
      </c>
      <c r="G268" s="17">
        <f ca="1">IF(Amortissement[[#This Row],[date
paiement]]="",0,ImpôtsFonciers)</f>
        <v>375</v>
      </c>
      <c r="H268" s="17">
        <f ca="1">IF(Amortissement[[#This Row],[date
paiement]]="",0,Amortissement[[#This Row],[intérêts]]+Amortissement[[#This Row],[remboursement principal]]+Amortissement[[#This Row],[impôts
fonciers]])</f>
        <v>1445.6420672114093</v>
      </c>
      <c r="I268" s="17">
        <f ca="1">IF(Amortissement[[#This Row],[date
paiement]]="",0,Amortissement[[#This Row],[solde
ouverture]]-Amortissement[[#This Row],[remboursement principal]])</f>
        <v>84086.196509433867</v>
      </c>
      <c r="J268" s="18">
        <f ca="1">IF(Amortissement[[#This Row],[solde de
clôture]]&gt;0,DernièreLigne-ROW(),0)</f>
        <v>95</v>
      </c>
    </row>
    <row r="269" spans="2:10" ht="15" customHeight="1" x14ac:dyDescent="0.25">
      <c r="B269" s="10">
        <f>ROWS($B$4:B269)</f>
        <v>266</v>
      </c>
      <c r="C269" s="14">
        <f ca="1">IF(ValeursEntrées,IF(Amortissement[[#This Row],[Numéro]]&lt;=DuréePrêt,IF(ROW()-ROW(Amortissement[[#Headers],[date
paiement]])=1,DébutPrêt,IF(I268&gt;0,EDATE(C268,1),"")),""),"")</f>
        <v>51388</v>
      </c>
      <c r="D269" s="17">
        <f ca="1">IF(ROW()-ROW(Amortissement[[#Headers],[solde
ouverture]])=1,MontantPrêt,IF(Amortissement[[#This Row],[date
paiement]]="",0,INDEX(Amortissement[], ROW()-4,8)))</f>
        <v>84086.196509433867</v>
      </c>
      <c r="E269" s="17">
        <f ca="1">IF(ValeursEntrées,IF(ROW()-ROW(Amortissement[[#Headers],[intérêts]])=1,-IPMT(TauxIntérêt/12,1,DuréePrêt-ROWS($C$4:C269)+1,Amortissement[[#This Row],[solde
ouverture]]),IFERROR(-IPMT(TauxIntérêt/12,1,Amortissement[[#This Row],[Nombre de
mensualités restantes]],D270),0)),0)</f>
        <v>347.34546839805097</v>
      </c>
      <c r="F269" s="17">
        <f ca="1">IFERROR(IF(AND(ValeursEntrées,Amortissement[[#This Row],[date
paiement]]&lt;&gt;""),-PPMT(TauxIntérêt/12,1,DuréePrêt-ROWS($C$4:C269)+1,Amortissement[[#This Row],[solde
ouverture]]),""),0)</f>
        <v>723.28409390163813</v>
      </c>
      <c r="G269" s="17">
        <f ca="1">IF(Amortissement[[#This Row],[date
paiement]]="",0,ImpôtsFonciers)</f>
        <v>375</v>
      </c>
      <c r="H269" s="17">
        <f ca="1">IF(Amortissement[[#This Row],[date
paiement]]="",0,Amortissement[[#This Row],[intérêts]]+Amortissement[[#This Row],[remboursement principal]]+Amortissement[[#This Row],[impôts
fonciers]])</f>
        <v>1445.629562299689</v>
      </c>
      <c r="I269" s="17">
        <f ca="1">IF(Amortissement[[#This Row],[date
paiement]]="",0,Amortissement[[#This Row],[solde
ouverture]]-Amortissement[[#This Row],[remboursement principal]])</f>
        <v>83362.912415532235</v>
      </c>
      <c r="J269" s="18">
        <f ca="1">IF(Amortissement[[#This Row],[solde de
clôture]]&gt;0,DernièreLigne-ROW(),0)</f>
        <v>94</v>
      </c>
    </row>
    <row r="270" spans="2:10" ht="15" customHeight="1" x14ac:dyDescent="0.25">
      <c r="B270" s="10">
        <f>ROWS($B$4:B270)</f>
        <v>267</v>
      </c>
      <c r="C270" s="14">
        <f ca="1">IF(ValeursEntrées,IF(Amortissement[[#This Row],[Numéro]]&lt;=DuréePrêt,IF(ROW()-ROW(Amortissement[[#Headers],[date
paiement]])=1,DébutPrêt,IF(I269&gt;0,EDATE(C269,1),"")),""),"")</f>
        <v>51418</v>
      </c>
      <c r="D270" s="17">
        <f ca="1">IF(ROW()-ROW(Amortissement[[#Headers],[solde
ouverture]])=1,MontantPrêt,IF(Amortissement[[#This Row],[date
paiement]]="",0,INDEX(Amortissement[], ROW()-4,8)))</f>
        <v>83362.912415532235</v>
      </c>
      <c r="E270" s="17">
        <f ca="1">IF(ValeursEntrées,IF(ROW()-ROW(Amortissement[[#Headers],[intérêts]])=1,-IPMT(TauxIntérêt/12,1,DuréePrêt-ROWS($C$4:C270)+1,Amortissement[[#This Row],[solde
ouverture]]),IFERROR(-IPMT(TauxIntérêt/12,1,Amortissement[[#This Row],[Nombre de
mensualités restantes]],D271),0)),0)</f>
        <v>344.31922765794172</v>
      </c>
      <c r="F270" s="17">
        <f ca="1">IFERROR(IF(AND(ValeursEntrées,Amortissement[[#This Row],[date
paiement]]&lt;&gt;""),-PPMT(TauxIntérêt/12,1,DuréePrêt-ROWS($C$4:C270)+1,Amortissement[[#This Row],[solde
ouverture]]),""),0)</f>
        <v>726.29777762622825</v>
      </c>
      <c r="G270" s="17">
        <f ca="1">IF(Amortissement[[#This Row],[date
paiement]]="",0,ImpôtsFonciers)</f>
        <v>375</v>
      </c>
      <c r="H270" s="17">
        <f ca="1">IF(Amortissement[[#This Row],[date
paiement]]="",0,Amortissement[[#This Row],[intérêts]]+Amortissement[[#This Row],[remboursement principal]]+Amortissement[[#This Row],[impôts
fonciers]])</f>
        <v>1445.6170052841699</v>
      </c>
      <c r="I270" s="17">
        <f ca="1">IF(Amortissement[[#This Row],[date
paiement]]="",0,Amortissement[[#This Row],[solde
ouverture]]-Amortissement[[#This Row],[remboursement principal]])</f>
        <v>82636.614637906008</v>
      </c>
      <c r="J270" s="18">
        <f ca="1">IF(Amortissement[[#This Row],[solde de
clôture]]&gt;0,DernièreLigne-ROW(),0)</f>
        <v>93</v>
      </c>
    </row>
    <row r="271" spans="2:10" ht="15" customHeight="1" x14ac:dyDescent="0.25">
      <c r="B271" s="10">
        <f>ROWS($B$4:B271)</f>
        <v>268</v>
      </c>
      <c r="C271" s="14">
        <f ca="1">IF(ValeursEntrées,IF(Amortissement[[#This Row],[Numéro]]&lt;=DuréePrêt,IF(ROW()-ROW(Amortissement[[#Headers],[date
paiement]])=1,DébutPrêt,IF(I270&gt;0,EDATE(C270,1),"")),""),"")</f>
        <v>51449</v>
      </c>
      <c r="D271" s="17">
        <f ca="1">IF(ROW()-ROW(Amortissement[[#Headers],[solde
ouverture]])=1,MontantPrêt,IF(Amortissement[[#This Row],[date
paiement]]="",0,INDEX(Amortissement[], ROW()-4,8)))</f>
        <v>82636.614637906008</v>
      </c>
      <c r="E271" s="17">
        <f ca="1">IF(ValeursEntrées,IF(ROW()-ROW(Amortissement[[#Headers],[intérêts]])=1,-IPMT(TauxIntérêt/12,1,DuréePrêt-ROWS($C$4:C271)+1,Amortissement[[#This Row],[solde
ouverture]]),IFERROR(-IPMT(TauxIntérêt/12,1,Amortissement[[#This Row],[Nombre de
mensualités restantes]],D272),0)),0)</f>
        <v>341.28037758141528</v>
      </c>
      <c r="F271" s="17">
        <f ca="1">IFERROR(IF(AND(ValeursEntrées,Amortissement[[#This Row],[date
paiement]]&lt;&gt;""),-PPMT(TauxIntérêt/12,1,DuréePrêt-ROWS($C$4:C271)+1,Amortissement[[#This Row],[solde
ouverture]]),""),0)</f>
        <v>729.32401836633744</v>
      </c>
      <c r="G271" s="17">
        <f ca="1">IF(Amortissement[[#This Row],[date
paiement]]="",0,ImpôtsFonciers)</f>
        <v>375</v>
      </c>
      <c r="H271" s="17">
        <f ca="1">IF(Amortissement[[#This Row],[date
paiement]]="",0,Amortissement[[#This Row],[intérêts]]+Amortissement[[#This Row],[remboursement principal]]+Amortissement[[#This Row],[impôts
fonciers]])</f>
        <v>1445.6043959477527</v>
      </c>
      <c r="I271" s="17">
        <f ca="1">IF(Amortissement[[#This Row],[date
paiement]]="",0,Amortissement[[#This Row],[solde
ouverture]]-Amortissement[[#This Row],[remboursement principal]])</f>
        <v>81907.290619539664</v>
      </c>
      <c r="J271" s="18">
        <f ca="1">IF(Amortissement[[#This Row],[solde de
clôture]]&gt;0,DernièreLigne-ROW(),0)</f>
        <v>92</v>
      </c>
    </row>
    <row r="272" spans="2:10" ht="15" customHeight="1" x14ac:dyDescent="0.25">
      <c r="B272" s="10">
        <f>ROWS($B$4:B272)</f>
        <v>269</v>
      </c>
      <c r="C272" s="14">
        <f ca="1">IF(ValeursEntrées,IF(Amortissement[[#This Row],[Numéro]]&lt;=DuréePrêt,IF(ROW()-ROW(Amortissement[[#Headers],[date
paiement]])=1,DébutPrêt,IF(I271&gt;0,EDATE(C271,1),"")),""),"")</f>
        <v>51479</v>
      </c>
      <c r="D272" s="17">
        <f ca="1">IF(ROW()-ROW(Amortissement[[#Headers],[solde
ouverture]])=1,MontantPrêt,IF(Amortissement[[#This Row],[date
paiement]]="",0,INDEX(Amortissement[], ROW()-4,8)))</f>
        <v>81907.290619539664</v>
      </c>
      <c r="E272" s="17">
        <f ca="1">IF(ValeursEntrées,IF(ROW()-ROW(Amortissement[[#Headers],[intérêts]])=1,-IPMT(TauxIntérêt/12,1,DuréePrêt-ROWS($C$4:C272)+1,Amortissement[[#This Row],[solde
ouverture]]),IFERROR(-IPMT(TauxIntérêt/12,1,Amortissement[[#This Row],[Nombre de
mensualités restantes]],D273),0)),0)</f>
        <v>338.22886562956995</v>
      </c>
      <c r="F272" s="17">
        <f ca="1">IFERROR(IF(AND(ValeursEntrées,Amortissement[[#This Row],[date
paiement]]&lt;&gt;""),-PPMT(TauxIntérêt/12,1,DuréePrêt-ROWS($C$4:C272)+1,Amortissement[[#This Row],[solde
ouverture]]),""),0)</f>
        <v>732.36286844286394</v>
      </c>
      <c r="G272" s="17">
        <f ca="1">IF(Amortissement[[#This Row],[date
paiement]]="",0,ImpôtsFonciers)</f>
        <v>375</v>
      </c>
      <c r="H272" s="17">
        <f ca="1">IF(Amortissement[[#This Row],[date
paiement]]="",0,Amortissement[[#This Row],[intérêts]]+Amortissement[[#This Row],[remboursement principal]]+Amortissement[[#This Row],[impôts
fonciers]])</f>
        <v>1445.5917340724338</v>
      </c>
      <c r="I272" s="17">
        <f ca="1">IF(Amortissement[[#This Row],[date
paiement]]="",0,Amortissement[[#This Row],[solde
ouverture]]-Amortissement[[#This Row],[remboursement principal]])</f>
        <v>81174.927751096795</v>
      </c>
      <c r="J272" s="18">
        <f ca="1">IF(Amortissement[[#This Row],[solde de
clôture]]&gt;0,DernièreLigne-ROW(),0)</f>
        <v>91</v>
      </c>
    </row>
    <row r="273" spans="2:10" ht="15" customHeight="1" x14ac:dyDescent="0.25">
      <c r="B273" s="10">
        <f>ROWS($B$4:B273)</f>
        <v>270</v>
      </c>
      <c r="C273" s="14">
        <f ca="1">IF(ValeursEntrées,IF(Amortissement[[#This Row],[Numéro]]&lt;=DuréePrêt,IF(ROW()-ROW(Amortissement[[#Headers],[date
paiement]])=1,DébutPrêt,IF(I272&gt;0,EDATE(C272,1),"")),""),"")</f>
        <v>51510</v>
      </c>
      <c r="D273" s="17">
        <f ca="1">IF(ROW()-ROW(Amortissement[[#Headers],[solde
ouverture]])=1,MontantPrêt,IF(Amortissement[[#This Row],[date
paiement]]="",0,INDEX(Amortissement[], ROW()-4,8)))</f>
        <v>81174.927751096795</v>
      </c>
      <c r="E273" s="17">
        <f ca="1">IF(ValeursEntrées,IF(ROW()-ROW(Amortissement[[#Headers],[intérêts]])=1,-IPMT(TauxIntérêt/12,1,DuréePrêt-ROWS($C$4:C273)+1,Amortissement[[#This Row],[solde
ouverture]]),IFERROR(-IPMT(TauxIntérêt/12,1,Amortissement[[#This Row],[Nombre de
mensualités restantes]],D274),0)),0)</f>
        <v>335.16463904459204</v>
      </c>
      <c r="F273" s="17">
        <f ca="1">IFERROR(IF(AND(ValeursEntrées,Amortissement[[#This Row],[date
paiement]]&lt;&gt;""),-PPMT(TauxIntérêt/12,1,DuréePrêt-ROWS($C$4:C273)+1,Amortissement[[#This Row],[solde
ouverture]]),""),0)</f>
        <v>735.41438039470904</v>
      </c>
      <c r="G273" s="17">
        <f ca="1">IF(Amortissement[[#This Row],[date
paiement]]="",0,ImpôtsFonciers)</f>
        <v>375</v>
      </c>
      <c r="H273" s="17">
        <f ca="1">IF(Amortissement[[#This Row],[date
paiement]]="",0,Amortissement[[#This Row],[intérêts]]+Amortissement[[#This Row],[remboursement principal]]+Amortissement[[#This Row],[impôts
fonciers]])</f>
        <v>1445.5790194393012</v>
      </c>
      <c r="I273" s="17">
        <f ca="1">IF(Amortissement[[#This Row],[date
paiement]]="",0,Amortissement[[#This Row],[solde
ouverture]]-Amortissement[[#This Row],[remboursement principal]])</f>
        <v>80439.513370702087</v>
      </c>
      <c r="J273" s="18">
        <f ca="1">IF(Amortissement[[#This Row],[solde de
clôture]]&gt;0,DernièreLigne-ROW(),0)</f>
        <v>90</v>
      </c>
    </row>
    <row r="274" spans="2:10" ht="15" customHeight="1" x14ac:dyDescent="0.25">
      <c r="B274" s="10">
        <f>ROWS($B$4:B274)</f>
        <v>271</v>
      </c>
      <c r="C274" s="14">
        <f ca="1">IF(ValeursEntrées,IF(Amortissement[[#This Row],[Numéro]]&lt;=DuréePrêt,IF(ROW()-ROW(Amortissement[[#Headers],[date
paiement]])=1,DébutPrêt,IF(I273&gt;0,EDATE(C273,1),"")),""),"")</f>
        <v>51541</v>
      </c>
      <c r="D274" s="17">
        <f ca="1">IF(ROW()-ROW(Amortissement[[#Headers],[solde
ouverture]])=1,MontantPrêt,IF(Amortissement[[#This Row],[date
paiement]]="",0,INDEX(Amortissement[], ROW()-4,8)))</f>
        <v>80439.513370702087</v>
      </c>
      <c r="E274" s="17">
        <f ca="1">IF(ValeursEntrées,IF(ROW()-ROW(Amortissement[[#Headers],[intérêts]])=1,-IPMT(TauxIntérêt/12,1,DuréePrêt-ROWS($C$4:C274)+1,Amortissement[[#This Row],[solde
ouverture]]),IFERROR(-IPMT(TauxIntérêt/12,1,Amortissement[[#This Row],[Nombre de
mensualités restantes]],D275),0)),0)</f>
        <v>332.08764484884335</v>
      </c>
      <c r="F274" s="17">
        <f ca="1">IFERROR(IF(AND(ValeursEntrées,Amortissement[[#This Row],[date
paiement]]&lt;&gt;""),-PPMT(TauxIntérêt/12,1,DuréePrêt-ROWS($C$4:C274)+1,Amortissement[[#This Row],[solde
ouverture]]),""),0)</f>
        <v>738.47860697968702</v>
      </c>
      <c r="G274" s="17">
        <f ca="1">IF(Amortissement[[#This Row],[date
paiement]]="",0,ImpôtsFonciers)</f>
        <v>375</v>
      </c>
      <c r="H274" s="17">
        <f ca="1">IF(Amortissement[[#This Row],[date
paiement]]="",0,Amortissement[[#This Row],[intérêts]]+Amortissement[[#This Row],[remboursement principal]]+Amortissement[[#This Row],[impôts
fonciers]])</f>
        <v>1445.5662518285303</v>
      </c>
      <c r="I274" s="17">
        <f ca="1">IF(Amortissement[[#This Row],[date
paiement]]="",0,Amortissement[[#This Row],[solde
ouverture]]-Amortissement[[#This Row],[remboursement principal]])</f>
        <v>79701.034763722404</v>
      </c>
      <c r="J274" s="18">
        <f ca="1">IF(Amortissement[[#This Row],[solde de
clôture]]&gt;0,DernièreLigne-ROW(),0)</f>
        <v>89</v>
      </c>
    </row>
    <row r="275" spans="2:10" ht="15" customHeight="1" x14ac:dyDescent="0.25">
      <c r="B275" s="10">
        <f>ROWS($B$4:B275)</f>
        <v>272</v>
      </c>
      <c r="C275" s="14">
        <f ca="1">IF(ValeursEntrées,IF(Amortissement[[#This Row],[Numéro]]&lt;=DuréePrêt,IF(ROW()-ROW(Amortissement[[#Headers],[date
paiement]])=1,DébutPrêt,IF(I274&gt;0,EDATE(C274,1),"")),""),"")</f>
        <v>51569</v>
      </c>
      <c r="D275" s="17">
        <f ca="1">IF(ROW()-ROW(Amortissement[[#Headers],[solde
ouverture]])=1,MontantPrêt,IF(Amortissement[[#This Row],[date
paiement]]="",0,INDEX(Amortissement[], ROW()-4,8)))</f>
        <v>79701.034763722404</v>
      </c>
      <c r="E275" s="17">
        <f ca="1">IF(ValeursEntrées,IF(ROW()-ROW(Amortissement[[#Headers],[intérêts]])=1,-IPMT(TauxIntérêt/12,1,DuréePrêt-ROWS($C$4:C275)+1,Amortissement[[#This Row],[solde
ouverture]]),IFERROR(-IPMT(TauxIntérêt/12,1,Amortissement[[#This Row],[Nombre de
mensualités restantes]],D276),0)),0)</f>
        <v>328.99782984394568</v>
      </c>
      <c r="F275" s="17">
        <f ca="1">IFERROR(IF(AND(ValeursEntrées,Amortissement[[#This Row],[date
paiement]]&lt;&gt;""),-PPMT(TauxIntérêt/12,1,DuréePrêt-ROWS($C$4:C275)+1,Amortissement[[#This Row],[solde
ouverture]]),""),0)</f>
        <v>741.55560117543587</v>
      </c>
      <c r="G275" s="17">
        <f ca="1">IF(Amortissement[[#This Row],[date
paiement]]="",0,ImpôtsFonciers)</f>
        <v>375</v>
      </c>
      <c r="H275" s="17">
        <f ca="1">IF(Amortissement[[#This Row],[date
paiement]]="",0,Amortissement[[#This Row],[intérêts]]+Amortissement[[#This Row],[remboursement principal]]+Amortissement[[#This Row],[impôts
fonciers]])</f>
        <v>1445.5534310193816</v>
      </c>
      <c r="I275" s="17">
        <f ca="1">IF(Amortissement[[#This Row],[date
paiement]]="",0,Amortissement[[#This Row],[solde
ouverture]]-Amortissement[[#This Row],[remboursement principal]])</f>
        <v>78959.479162546966</v>
      </c>
      <c r="J275" s="18">
        <f ca="1">IF(Amortissement[[#This Row],[solde de
clôture]]&gt;0,DernièreLigne-ROW(),0)</f>
        <v>88</v>
      </c>
    </row>
    <row r="276" spans="2:10" ht="15" customHeight="1" x14ac:dyDescent="0.25">
      <c r="B276" s="10">
        <f>ROWS($B$4:B276)</f>
        <v>273</v>
      </c>
      <c r="C276" s="14">
        <f ca="1">IF(ValeursEntrées,IF(Amortissement[[#This Row],[Numéro]]&lt;=DuréePrêt,IF(ROW()-ROW(Amortissement[[#Headers],[date
paiement]])=1,DébutPrêt,IF(I275&gt;0,EDATE(C275,1),"")),""),"")</f>
        <v>51600</v>
      </c>
      <c r="D276" s="17">
        <f ca="1">IF(ROW()-ROW(Amortissement[[#Headers],[solde
ouverture]])=1,MontantPrêt,IF(Amortissement[[#This Row],[date
paiement]]="",0,INDEX(Amortissement[], ROW()-4,8)))</f>
        <v>78959.479162546966</v>
      </c>
      <c r="E276" s="17">
        <f ca="1">IF(ValeursEntrées,IF(ROW()-ROW(Amortissement[[#Headers],[intérêts]])=1,-IPMT(TauxIntérêt/12,1,DuréePrêt-ROWS($C$4:C276)+1,Amortissement[[#This Row],[solde
ouverture]]),IFERROR(-IPMT(TauxIntérêt/12,1,Amortissement[[#This Row],[Nombre de
mensualités restantes]],D277),0)),0)</f>
        <v>325.89514060986102</v>
      </c>
      <c r="F276" s="17">
        <f ca="1">IFERROR(IF(AND(ValeursEntrées,Amortissement[[#This Row],[date
paiement]]&lt;&gt;""),-PPMT(TauxIntérêt/12,1,DuréePrêt-ROWS($C$4:C276)+1,Amortissement[[#This Row],[solde
ouverture]]),""),0)</f>
        <v>744.64541618033354</v>
      </c>
      <c r="G276" s="17">
        <f ca="1">IF(Amortissement[[#This Row],[date
paiement]]="",0,ImpôtsFonciers)</f>
        <v>375</v>
      </c>
      <c r="H276" s="17">
        <f ca="1">IF(Amortissement[[#This Row],[date
paiement]]="",0,Amortissement[[#This Row],[intérêts]]+Amortissement[[#This Row],[remboursement principal]]+Amortissement[[#This Row],[impôts
fonciers]])</f>
        <v>1445.5405567901946</v>
      </c>
      <c r="I276" s="17">
        <f ca="1">IF(Amortissement[[#This Row],[date
paiement]]="",0,Amortissement[[#This Row],[solde
ouverture]]-Amortissement[[#This Row],[remboursement principal]])</f>
        <v>78214.833746366639</v>
      </c>
      <c r="J276" s="18">
        <f ca="1">IF(Amortissement[[#This Row],[solde de
clôture]]&gt;0,DernièreLigne-ROW(),0)</f>
        <v>87</v>
      </c>
    </row>
    <row r="277" spans="2:10" ht="15" customHeight="1" x14ac:dyDescent="0.25">
      <c r="B277" s="10">
        <f>ROWS($B$4:B277)</f>
        <v>274</v>
      </c>
      <c r="C277" s="14">
        <f ca="1">IF(ValeursEntrées,IF(Amortissement[[#This Row],[Numéro]]&lt;=DuréePrêt,IF(ROW()-ROW(Amortissement[[#Headers],[date
paiement]])=1,DébutPrêt,IF(I276&gt;0,EDATE(C276,1),"")),""),"")</f>
        <v>51630</v>
      </c>
      <c r="D277" s="17">
        <f ca="1">IF(ROW()-ROW(Amortissement[[#Headers],[solde
ouverture]])=1,MontantPrêt,IF(Amortissement[[#This Row],[date
paiement]]="",0,INDEX(Amortissement[], ROW()-4,8)))</f>
        <v>78214.833746366639</v>
      </c>
      <c r="E277" s="17">
        <f ca="1">IF(ValeursEntrées,IF(ROW()-ROW(Amortissement[[#Headers],[intérêts]])=1,-IPMT(TauxIntérêt/12,1,DuréePrêt-ROWS($C$4:C277)+1,Amortissement[[#This Row],[solde
ouverture]]),IFERROR(-IPMT(TauxIntérêt/12,1,Amortissement[[#This Row],[Nombre de
mensualités restantes]],D278),0)),0)</f>
        <v>322.7795235039676</v>
      </c>
      <c r="F277" s="17">
        <f ca="1">IFERROR(IF(AND(ValeursEntrées,Amortissement[[#This Row],[date
paiement]]&lt;&gt;""),-PPMT(TauxIntérêt/12,1,DuréePrêt-ROWS($C$4:C277)+1,Amortissement[[#This Row],[solde
ouverture]]),""),0)</f>
        <v>747.74810541441821</v>
      </c>
      <c r="G277" s="17">
        <f ca="1">IF(Amortissement[[#This Row],[date
paiement]]="",0,ImpôtsFonciers)</f>
        <v>375</v>
      </c>
      <c r="H277" s="17">
        <f ca="1">IF(Amortissement[[#This Row],[date
paiement]]="",0,Amortissement[[#This Row],[intérêts]]+Amortissement[[#This Row],[remboursement principal]]+Amortissement[[#This Row],[impôts
fonciers]])</f>
        <v>1445.5276289183857</v>
      </c>
      <c r="I277" s="17">
        <f ca="1">IF(Amortissement[[#This Row],[date
paiement]]="",0,Amortissement[[#This Row],[solde
ouverture]]-Amortissement[[#This Row],[remboursement principal]])</f>
        <v>77467.085640952224</v>
      </c>
      <c r="J277" s="18">
        <f ca="1">IF(Amortissement[[#This Row],[solde de
clôture]]&gt;0,DernièreLigne-ROW(),0)</f>
        <v>86</v>
      </c>
    </row>
    <row r="278" spans="2:10" ht="15" customHeight="1" x14ac:dyDescent="0.25">
      <c r="B278" s="10">
        <f>ROWS($B$4:B278)</f>
        <v>275</v>
      </c>
      <c r="C278" s="14">
        <f ca="1">IF(ValeursEntrées,IF(Amortissement[[#This Row],[Numéro]]&lt;=DuréePrêt,IF(ROW()-ROW(Amortissement[[#Headers],[date
paiement]])=1,DébutPrêt,IF(I277&gt;0,EDATE(C277,1),"")),""),"")</f>
        <v>51661</v>
      </c>
      <c r="D278" s="17">
        <f ca="1">IF(ROW()-ROW(Amortissement[[#Headers],[solde
ouverture]])=1,MontantPrêt,IF(Amortissement[[#This Row],[date
paiement]]="",0,INDEX(Amortissement[], ROW()-4,8)))</f>
        <v>77467.085640952224</v>
      </c>
      <c r="E278" s="17">
        <f ca="1">IF(ValeursEntrées,IF(ROW()-ROW(Amortissement[[#Headers],[intérêts]])=1,-IPMT(TauxIntérêt/12,1,DuréePrêt-ROWS($C$4:C278)+1,Amortissement[[#This Row],[solde
ouverture]]),IFERROR(-IPMT(TauxIntérêt/12,1,Amortissement[[#This Row],[Nombre de
mensualités restantes]],D279),0)),0)</f>
        <v>319.65092466013294</v>
      </c>
      <c r="F278" s="17">
        <f ca="1">IFERROR(IF(AND(ValeursEntrées,Amortissement[[#This Row],[date
paiement]]&lt;&gt;""),-PPMT(TauxIntérêt/12,1,DuréePrêt-ROWS($C$4:C278)+1,Amortissement[[#This Row],[solde
ouverture]]),""),0)</f>
        <v>750.86372252031174</v>
      </c>
      <c r="G278" s="17">
        <f ca="1">IF(Amortissement[[#This Row],[date
paiement]]="",0,ImpôtsFonciers)</f>
        <v>375</v>
      </c>
      <c r="H278" s="17">
        <f ca="1">IF(Amortissement[[#This Row],[date
paiement]]="",0,Amortissement[[#This Row],[intérêts]]+Amortissement[[#This Row],[remboursement principal]]+Amortissement[[#This Row],[impôts
fonciers]])</f>
        <v>1445.5146471804446</v>
      </c>
      <c r="I278" s="17">
        <f ca="1">IF(Amortissement[[#This Row],[date
paiement]]="",0,Amortissement[[#This Row],[solde
ouverture]]-Amortissement[[#This Row],[remboursement principal]])</f>
        <v>76716.221918431911</v>
      </c>
      <c r="J278" s="18">
        <f ca="1">IF(Amortissement[[#This Row],[solde de
clôture]]&gt;0,DernièreLigne-ROW(),0)</f>
        <v>85</v>
      </c>
    </row>
    <row r="279" spans="2:10" ht="15" customHeight="1" x14ac:dyDescent="0.25">
      <c r="B279" s="10">
        <f>ROWS($B$4:B279)</f>
        <v>276</v>
      </c>
      <c r="C279" s="14">
        <f ca="1">IF(ValeursEntrées,IF(Amortissement[[#This Row],[Numéro]]&lt;=DuréePrêt,IF(ROW()-ROW(Amortissement[[#Headers],[date
paiement]])=1,DébutPrêt,IF(I278&gt;0,EDATE(C278,1),"")),""),"")</f>
        <v>51691</v>
      </c>
      <c r="D279" s="17">
        <f ca="1">IF(ROW()-ROW(Amortissement[[#Headers],[solde
ouverture]])=1,MontantPrêt,IF(Amortissement[[#This Row],[date
paiement]]="",0,INDEX(Amortissement[], ROW()-4,8)))</f>
        <v>76716.221918431911</v>
      </c>
      <c r="E279" s="17">
        <f ca="1">IF(ValeursEntrées,IF(ROW()-ROW(Amortissement[[#Headers],[intérêts]])=1,-IPMT(TauxIntérêt/12,1,DuréePrêt-ROWS($C$4:C279)+1,Amortissement[[#This Row],[solde
ouverture]]),IFERROR(-IPMT(TauxIntérêt/12,1,Amortissement[[#This Row],[Nombre de
mensualités restantes]],D280),0)),0)</f>
        <v>316.50928998778238</v>
      </c>
      <c r="F279" s="17">
        <f ca="1">IFERROR(IF(AND(ValeursEntrées,Amortissement[[#This Row],[date
paiement]]&lt;&gt;""),-PPMT(TauxIntérêt/12,1,DuréePrêt-ROWS($C$4:C279)+1,Amortissement[[#This Row],[solde
ouverture]]),""),0)</f>
        <v>753.99232136414628</v>
      </c>
      <c r="G279" s="17">
        <f ca="1">IF(Amortissement[[#This Row],[date
paiement]]="",0,ImpôtsFonciers)</f>
        <v>375</v>
      </c>
      <c r="H279" s="17">
        <f ca="1">IF(Amortissement[[#This Row],[date
paiement]]="",0,Amortissement[[#This Row],[intérêts]]+Amortissement[[#This Row],[remboursement principal]]+Amortissement[[#This Row],[impôts
fonciers]])</f>
        <v>1445.5016113519287</v>
      </c>
      <c r="I279" s="17">
        <f ca="1">IF(Amortissement[[#This Row],[date
paiement]]="",0,Amortissement[[#This Row],[solde
ouverture]]-Amortissement[[#This Row],[remboursement principal]])</f>
        <v>75962.229597067766</v>
      </c>
      <c r="J279" s="18">
        <f ca="1">IF(Amortissement[[#This Row],[solde de
clôture]]&gt;0,DernièreLigne-ROW(),0)</f>
        <v>84</v>
      </c>
    </row>
    <row r="280" spans="2:10" ht="15" customHeight="1" x14ac:dyDescent="0.25">
      <c r="B280" s="10">
        <f>ROWS($B$4:B280)</f>
        <v>277</v>
      </c>
      <c r="C280" s="14">
        <f ca="1">IF(ValeursEntrées,IF(Amortissement[[#This Row],[Numéro]]&lt;=DuréePrêt,IF(ROW()-ROW(Amortissement[[#Headers],[date
paiement]])=1,DébutPrêt,IF(I279&gt;0,EDATE(C279,1),"")),""),"")</f>
        <v>51722</v>
      </c>
      <c r="D280" s="17">
        <f ca="1">IF(ROW()-ROW(Amortissement[[#Headers],[solde
ouverture]])=1,MontantPrêt,IF(Amortissement[[#This Row],[date
paiement]]="",0,INDEX(Amortissement[], ROW()-4,8)))</f>
        <v>75962.229597067766</v>
      </c>
      <c r="E280" s="17">
        <f ca="1">IF(ValeursEntrées,IF(ROW()-ROW(Amortissement[[#Headers],[intérêts]])=1,-IPMT(TauxIntérêt/12,1,DuréePrêt-ROWS($C$4:C280)+1,Amortissement[[#This Row],[solde
ouverture]]),IFERROR(-IPMT(TauxIntérêt/12,1,Amortissement[[#This Row],[Nombre de
mensualités restantes]],D281),0)),0)</f>
        <v>313.35456517096361</v>
      </c>
      <c r="F280" s="17">
        <f ca="1">IFERROR(IF(AND(ValeursEntrées,Amortissement[[#This Row],[date
paiement]]&lt;&gt;""),-PPMT(TauxIntérêt/12,1,DuréePrêt-ROWS($C$4:C280)+1,Amortissement[[#This Row],[solde
ouverture]]),""),0)</f>
        <v>757.13395603649678</v>
      </c>
      <c r="G280" s="17">
        <f ca="1">IF(Amortissement[[#This Row],[date
paiement]]="",0,ImpôtsFonciers)</f>
        <v>375</v>
      </c>
      <c r="H280" s="17">
        <f ca="1">IF(Amortissement[[#This Row],[date
paiement]]="",0,Amortissement[[#This Row],[intérêts]]+Amortissement[[#This Row],[remboursement principal]]+Amortissement[[#This Row],[impôts
fonciers]])</f>
        <v>1445.4885212074605</v>
      </c>
      <c r="I280" s="17">
        <f ca="1">IF(Amortissement[[#This Row],[date
paiement]]="",0,Amortissement[[#This Row],[solde
ouverture]]-Amortissement[[#This Row],[remboursement principal]])</f>
        <v>75205.095641031265</v>
      </c>
      <c r="J280" s="18">
        <f ca="1">IF(Amortissement[[#This Row],[solde de
clôture]]&gt;0,DernièreLigne-ROW(),0)</f>
        <v>83</v>
      </c>
    </row>
    <row r="281" spans="2:10" ht="15" customHeight="1" x14ac:dyDescent="0.25">
      <c r="B281" s="10">
        <f>ROWS($B$4:B281)</f>
        <v>278</v>
      </c>
      <c r="C281" s="14">
        <f ca="1">IF(ValeursEntrées,IF(Amortissement[[#This Row],[Numéro]]&lt;=DuréePrêt,IF(ROW()-ROW(Amortissement[[#Headers],[date
paiement]])=1,DébutPrêt,IF(I280&gt;0,EDATE(C280,1),"")),""),"")</f>
        <v>51753</v>
      </c>
      <c r="D281" s="17">
        <f ca="1">IF(ROW()-ROW(Amortissement[[#Headers],[solde
ouverture]])=1,MontantPrêt,IF(Amortissement[[#This Row],[date
paiement]]="",0,INDEX(Amortissement[], ROW()-4,8)))</f>
        <v>75205.095641031265</v>
      </c>
      <c r="E281" s="17">
        <f ca="1">IF(ValeursEntrées,IF(ROW()-ROW(Amortissement[[#Headers],[intérêts]])=1,-IPMT(TauxIntérêt/12,1,DuréePrêt-ROWS($C$4:C281)+1,Amortissement[[#This Row],[solde
ouverture]]),IFERROR(-IPMT(TauxIntérêt/12,1,Amortissement[[#This Row],[Nombre de
mensualités restantes]],D282),0)),0)</f>
        <v>310.18669566740812</v>
      </c>
      <c r="F281" s="17">
        <f ca="1">IFERROR(IF(AND(ValeursEntrées,Amortissement[[#This Row],[date
paiement]]&lt;&gt;""),-PPMT(TauxIntérêt/12,1,DuréePrêt-ROWS($C$4:C281)+1,Amortissement[[#This Row],[solde
ouverture]]),""),0)</f>
        <v>760.28868085331555</v>
      </c>
      <c r="G281" s="17">
        <f ca="1">IF(Amortissement[[#This Row],[date
paiement]]="",0,ImpôtsFonciers)</f>
        <v>375</v>
      </c>
      <c r="H281" s="17">
        <f ca="1">IF(Amortissement[[#This Row],[date
paiement]]="",0,Amortissement[[#This Row],[intérêts]]+Amortissement[[#This Row],[remboursement principal]]+Amortissement[[#This Row],[impôts
fonciers]])</f>
        <v>1445.4753765207238</v>
      </c>
      <c r="I281" s="17">
        <f ca="1">IF(Amortissement[[#This Row],[date
paiement]]="",0,Amortissement[[#This Row],[solde
ouverture]]-Amortissement[[#This Row],[remboursement principal]])</f>
        <v>74444.806960177943</v>
      </c>
      <c r="J281" s="18">
        <f ca="1">IF(Amortissement[[#This Row],[solde de
clôture]]&gt;0,DernièreLigne-ROW(),0)</f>
        <v>82</v>
      </c>
    </row>
    <row r="282" spans="2:10" ht="15" customHeight="1" x14ac:dyDescent="0.25">
      <c r="B282" s="10">
        <f>ROWS($B$4:B282)</f>
        <v>279</v>
      </c>
      <c r="C282" s="14">
        <f ca="1">IF(ValeursEntrées,IF(Amortissement[[#This Row],[Numéro]]&lt;=DuréePrêt,IF(ROW()-ROW(Amortissement[[#Headers],[date
paiement]])=1,DébutPrêt,IF(I281&gt;0,EDATE(C281,1),"")),""),"")</f>
        <v>51783</v>
      </c>
      <c r="D282" s="17">
        <f ca="1">IF(ROW()-ROW(Amortissement[[#Headers],[solde
ouverture]])=1,MontantPrêt,IF(Amortissement[[#This Row],[date
paiement]]="",0,INDEX(Amortissement[], ROW()-4,8)))</f>
        <v>74444.806960177943</v>
      </c>
      <c r="E282" s="17">
        <f ca="1">IF(ValeursEntrées,IF(ROW()-ROW(Amortissement[[#Headers],[intérêts]])=1,-IPMT(TauxIntérêt/12,1,DuréePrêt-ROWS($C$4:C282)+1,Amortissement[[#This Row],[solde
ouverture]]),IFERROR(-IPMT(TauxIntérêt/12,1,Amortissement[[#This Row],[Nombre de
mensualités restantes]],D283),0)),0)</f>
        <v>307.00562670758779</v>
      </c>
      <c r="F282" s="17">
        <f ca="1">IFERROR(IF(AND(ValeursEntrées,Amortissement[[#This Row],[date
paiement]]&lt;&gt;""),-PPMT(TauxIntérêt/12,1,DuréePrêt-ROWS($C$4:C282)+1,Amortissement[[#This Row],[solde
ouverture]]),""),0)</f>
        <v>763.45655035687093</v>
      </c>
      <c r="G282" s="17">
        <f ca="1">IF(Amortissement[[#This Row],[date
paiement]]="",0,ImpôtsFonciers)</f>
        <v>375</v>
      </c>
      <c r="H282" s="17">
        <f ca="1">IF(Amortissement[[#This Row],[date
paiement]]="",0,Amortissement[[#This Row],[intérêts]]+Amortissement[[#This Row],[remboursement principal]]+Amortissement[[#This Row],[impôts
fonciers]])</f>
        <v>1445.4621770644587</v>
      </c>
      <c r="I282" s="17">
        <f ca="1">IF(Amortissement[[#This Row],[date
paiement]]="",0,Amortissement[[#This Row],[solde
ouverture]]-Amortissement[[#This Row],[remboursement principal]])</f>
        <v>73681.350409821069</v>
      </c>
      <c r="J282" s="18">
        <f ca="1">IF(Amortissement[[#This Row],[solde de
clôture]]&gt;0,DernièreLigne-ROW(),0)</f>
        <v>81</v>
      </c>
    </row>
    <row r="283" spans="2:10" ht="15" customHeight="1" x14ac:dyDescent="0.25">
      <c r="B283" s="10">
        <f>ROWS($B$4:B283)</f>
        <v>280</v>
      </c>
      <c r="C283" s="14">
        <f ca="1">IF(ValeursEntrées,IF(Amortissement[[#This Row],[Numéro]]&lt;=DuréePrêt,IF(ROW()-ROW(Amortissement[[#Headers],[date
paiement]])=1,DébutPrêt,IF(I282&gt;0,EDATE(C282,1),"")),""),"")</f>
        <v>51814</v>
      </c>
      <c r="D283" s="17">
        <f ca="1">IF(ROW()-ROW(Amortissement[[#Headers],[solde
ouverture]])=1,MontantPrêt,IF(Amortissement[[#This Row],[date
paiement]]="",0,INDEX(Amortissement[], ROW()-4,8)))</f>
        <v>73681.350409821069</v>
      </c>
      <c r="E283" s="17">
        <f ca="1">IF(ValeursEntrées,IF(ROW()-ROW(Amortissement[[#Headers],[intérêts]])=1,-IPMT(TauxIntérêt/12,1,DuréePrêt-ROWS($C$4:C283)+1,Amortissement[[#This Row],[solde
ouverture]]),IFERROR(-IPMT(TauxIntérêt/12,1,Amortissement[[#This Row],[Nombre de
mensualités restantes]],D284),0)),0)</f>
        <v>303.81130329376822</v>
      </c>
      <c r="F283" s="17">
        <f ca="1">IFERROR(IF(AND(ValeursEntrées,Amortissement[[#This Row],[date
paiement]]&lt;&gt;""),-PPMT(TauxIntérêt/12,1,DuréePrêt-ROWS($C$4:C283)+1,Amortissement[[#This Row],[solde
ouverture]]),""),0)</f>
        <v>766.63761931669126</v>
      </c>
      <c r="G283" s="17">
        <f ca="1">IF(Amortissement[[#This Row],[date
paiement]]="",0,ImpôtsFonciers)</f>
        <v>375</v>
      </c>
      <c r="H283" s="17">
        <f ca="1">IF(Amortissement[[#This Row],[date
paiement]]="",0,Amortissement[[#This Row],[intérêts]]+Amortissement[[#This Row],[remboursement principal]]+Amortissement[[#This Row],[impôts
fonciers]])</f>
        <v>1445.4489226104595</v>
      </c>
      <c r="I283" s="17">
        <f ca="1">IF(Amortissement[[#This Row],[date
paiement]]="",0,Amortissement[[#This Row],[solde
ouverture]]-Amortissement[[#This Row],[remboursement principal]])</f>
        <v>72914.712790504374</v>
      </c>
      <c r="J283" s="18">
        <f ca="1">IF(Amortissement[[#This Row],[solde de
clôture]]&gt;0,DernièreLigne-ROW(),0)</f>
        <v>80</v>
      </c>
    </row>
    <row r="284" spans="2:10" ht="15" customHeight="1" x14ac:dyDescent="0.25">
      <c r="B284" s="10">
        <f>ROWS($B$4:B284)</f>
        <v>281</v>
      </c>
      <c r="C284" s="14">
        <f ca="1">IF(ValeursEntrées,IF(Amortissement[[#This Row],[Numéro]]&lt;=DuréePrêt,IF(ROW()-ROW(Amortissement[[#Headers],[date
paiement]])=1,DébutPrêt,IF(I283&gt;0,EDATE(C283,1),"")),""),"")</f>
        <v>51844</v>
      </c>
      <c r="D284" s="17">
        <f ca="1">IF(ROW()-ROW(Amortissement[[#Headers],[solde
ouverture]])=1,MontantPrêt,IF(Amortissement[[#This Row],[date
paiement]]="",0,INDEX(Amortissement[], ROW()-4,8)))</f>
        <v>72914.712790504374</v>
      </c>
      <c r="E284" s="17">
        <f ca="1">IF(ValeursEntrées,IF(ROW()-ROW(Amortissement[[#Headers],[intérêts]])=1,-IPMT(TauxIntérêt/12,1,DuréePrêt-ROWS($C$4:C284)+1,Amortissement[[#This Row],[solde
ouverture]]),IFERROR(-IPMT(TauxIntérêt/12,1,Amortissement[[#This Row],[Nombre de
mensualités restantes]],D285),0)),0)</f>
        <v>300.60367019905777</v>
      </c>
      <c r="F284" s="17">
        <f ca="1">IFERROR(IF(AND(ValeursEntrées,Amortissement[[#This Row],[date
paiement]]&lt;&gt;""),-PPMT(TauxIntérêt/12,1,DuréePrêt-ROWS($C$4:C284)+1,Amortissement[[#This Row],[solde
ouverture]]),""),0)</f>
        <v>769.83194273051083</v>
      </c>
      <c r="G284" s="17">
        <f ca="1">IF(Amortissement[[#This Row],[date
paiement]]="",0,ImpôtsFonciers)</f>
        <v>375</v>
      </c>
      <c r="H284" s="17">
        <f ca="1">IF(Amortissement[[#This Row],[date
paiement]]="",0,Amortissement[[#This Row],[intérêts]]+Amortissement[[#This Row],[remboursement principal]]+Amortissement[[#This Row],[impôts
fonciers]])</f>
        <v>1445.4356129295686</v>
      </c>
      <c r="I284" s="17">
        <f ca="1">IF(Amortissement[[#This Row],[date
paiement]]="",0,Amortissement[[#This Row],[solde
ouverture]]-Amortissement[[#This Row],[remboursement principal]])</f>
        <v>72144.880847773864</v>
      </c>
      <c r="J284" s="18">
        <f ca="1">IF(Amortissement[[#This Row],[solde de
clôture]]&gt;0,DernièreLigne-ROW(),0)</f>
        <v>79</v>
      </c>
    </row>
    <row r="285" spans="2:10" ht="15" customHeight="1" x14ac:dyDescent="0.25">
      <c r="B285" s="10">
        <f>ROWS($B$4:B285)</f>
        <v>282</v>
      </c>
      <c r="C285" s="14">
        <f ca="1">IF(ValeursEntrées,IF(Amortissement[[#This Row],[Numéro]]&lt;=DuréePrêt,IF(ROW()-ROW(Amortissement[[#Headers],[date
paiement]])=1,DébutPrêt,IF(I284&gt;0,EDATE(C284,1),"")),""),"")</f>
        <v>51875</v>
      </c>
      <c r="D285" s="17">
        <f ca="1">IF(ROW()-ROW(Amortissement[[#Headers],[solde
ouverture]])=1,MontantPrêt,IF(Amortissement[[#This Row],[date
paiement]]="",0,INDEX(Amortissement[], ROW()-4,8)))</f>
        <v>72144.880847773864</v>
      </c>
      <c r="E285" s="17">
        <f ca="1">IF(ValeursEntrées,IF(ROW()-ROW(Amortissement[[#Headers],[intérêts]])=1,-IPMT(TauxIntérêt/12,1,DuréePrêt-ROWS($C$4:C285)+1,Amortissement[[#This Row],[solde
ouverture]]),IFERROR(-IPMT(TauxIntérêt/12,1,Amortissement[[#This Row],[Nombre de
mensualités restantes]],D286),0)),0)</f>
        <v>297.38267196645268</v>
      </c>
      <c r="F285" s="17">
        <f ca="1">IFERROR(IF(AND(ValeursEntrées,Amortissement[[#This Row],[date
paiement]]&lt;&gt;""),-PPMT(TauxIntérêt/12,1,DuréePrêt-ROWS($C$4:C285)+1,Amortissement[[#This Row],[solde
ouverture]]),""),0)</f>
        <v>773.03957582522128</v>
      </c>
      <c r="G285" s="17">
        <f ca="1">IF(Amortissement[[#This Row],[date
paiement]]="",0,ImpôtsFonciers)</f>
        <v>375</v>
      </c>
      <c r="H285" s="17">
        <f ca="1">IF(Amortissement[[#This Row],[date
paiement]]="",0,Amortissement[[#This Row],[intérêts]]+Amortissement[[#This Row],[remboursement principal]]+Amortissement[[#This Row],[impôts
fonciers]])</f>
        <v>1445.422247791674</v>
      </c>
      <c r="I285" s="17">
        <f ca="1">IF(Amortissement[[#This Row],[date
paiement]]="",0,Amortissement[[#This Row],[solde
ouverture]]-Amortissement[[#This Row],[remboursement principal]])</f>
        <v>71371.841271948637</v>
      </c>
      <c r="J285" s="18">
        <f ca="1">IF(Amortissement[[#This Row],[solde de
clôture]]&gt;0,DernièreLigne-ROW(),0)</f>
        <v>78</v>
      </c>
    </row>
    <row r="286" spans="2:10" ht="15" customHeight="1" x14ac:dyDescent="0.25">
      <c r="B286" s="10">
        <f>ROWS($B$4:B286)</f>
        <v>283</v>
      </c>
      <c r="C286" s="14">
        <f ca="1">IF(ValeursEntrées,IF(Amortissement[[#This Row],[Numéro]]&lt;=DuréePrêt,IF(ROW()-ROW(Amortissement[[#Headers],[date
paiement]])=1,DébutPrêt,IF(I285&gt;0,EDATE(C285,1),"")),""),"")</f>
        <v>51906</v>
      </c>
      <c r="D286" s="17">
        <f ca="1">IF(ROW()-ROW(Amortissement[[#Headers],[solde
ouverture]])=1,MontantPrêt,IF(Amortissement[[#This Row],[date
paiement]]="",0,INDEX(Amortissement[], ROW()-4,8)))</f>
        <v>71371.841271948637</v>
      </c>
      <c r="E286" s="17">
        <f ca="1">IF(ValeursEntrées,IF(ROW()-ROW(Amortissement[[#Headers],[intérêts]])=1,-IPMT(TauxIntérêt/12,1,DuréePrêt-ROWS($C$4:C286)+1,Amortissement[[#This Row],[solde
ouverture]]),IFERROR(-IPMT(TauxIntérêt/12,1,Amortissement[[#This Row],[Nombre de
mensualités restantes]],D287),0)),0)</f>
        <v>294.14825290787837</v>
      </c>
      <c r="F286" s="17">
        <f ca="1">IFERROR(IF(AND(ValeursEntrées,Amortissement[[#This Row],[date
paiement]]&lt;&gt;""),-PPMT(TauxIntérêt/12,1,DuréePrêt-ROWS($C$4:C286)+1,Amortissement[[#This Row],[solde
ouverture]]),""),0)</f>
        <v>776.26057405782615</v>
      </c>
      <c r="G286" s="17">
        <f ca="1">IF(Amortissement[[#This Row],[date
paiement]]="",0,ImpôtsFonciers)</f>
        <v>375</v>
      </c>
      <c r="H286" s="17">
        <f ca="1">IF(Amortissement[[#This Row],[date
paiement]]="",0,Amortissement[[#This Row],[intérêts]]+Amortissement[[#This Row],[remboursement principal]]+Amortissement[[#This Row],[impôts
fonciers]])</f>
        <v>1445.4088269657045</v>
      </c>
      <c r="I286" s="17">
        <f ca="1">IF(Amortissement[[#This Row],[date
paiement]]="",0,Amortissement[[#This Row],[solde
ouverture]]-Amortissement[[#This Row],[remboursement principal]])</f>
        <v>70595.580697890808</v>
      </c>
      <c r="J286" s="18">
        <f ca="1">IF(Amortissement[[#This Row],[solde de
clôture]]&gt;0,DernièreLigne-ROW(),0)</f>
        <v>77</v>
      </c>
    </row>
    <row r="287" spans="2:10" ht="15" customHeight="1" x14ac:dyDescent="0.25">
      <c r="B287" s="10">
        <f>ROWS($B$4:B287)</f>
        <v>284</v>
      </c>
      <c r="C287" s="14">
        <f ca="1">IF(ValeursEntrées,IF(Amortissement[[#This Row],[Numéro]]&lt;=DuréePrêt,IF(ROW()-ROW(Amortissement[[#Headers],[date
paiement]])=1,DébutPrêt,IF(I286&gt;0,EDATE(C286,1),"")),""),"")</f>
        <v>51934</v>
      </c>
      <c r="D287" s="17">
        <f ca="1">IF(ROW()-ROW(Amortissement[[#Headers],[solde
ouverture]])=1,MontantPrêt,IF(Amortissement[[#This Row],[date
paiement]]="",0,INDEX(Amortissement[], ROW()-4,8)))</f>
        <v>70595.580697890808</v>
      </c>
      <c r="E287" s="17">
        <f ca="1">IF(ValeursEntrées,IF(ROW()-ROW(Amortissement[[#Headers],[intérêts]])=1,-IPMT(TauxIntérêt/12,1,DuréePrêt-ROWS($C$4:C287)+1,Amortissement[[#This Row],[solde
ouverture]]),IFERROR(-IPMT(TauxIntérêt/12,1,Amortissement[[#This Row],[Nombre de
mensualités restantes]],D288),0)),0)</f>
        <v>290.90035710322667</v>
      </c>
      <c r="F287" s="17">
        <f ca="1">IFERROR(IF(AND(ValeursEntrées,Amortissement[[#This Row],[date
paiement]]&lt;&gt;""),-PPMT(TauxIntérêt/12,1,DuréePrêt-ROWS($C$4:C287)+1,Amortissement[[#This Row],[solde
ouverture]]),""),0)</f>
        <v>779.49499311640034</v>
      </c>
      <c r="G287" s="17">
        <f ca="1">IF(Amortissement[[#This Row],[date
paiement]]="",0,ImpôtsFonciers)</f>
        <v>375</v>
      </c>
      <c r="H287" s="17">
        <f ca="1">IF(Amortissement[[#This Row],[date
paiement]]="",0,Amortissement[[#This Row],[intérêts]]+Amortissement[[#This Row],[remboursement principal]]+Amortissement[[#This Row],[impôts
fonciers]])</f>
        <v>1445.3953502196271</v>
      </c>
      <c r="I287" s="17">
        <f ca="1">IF(Amortissement[[#This Row],[date
paiement]]="",0,Amortissement[[#This Row],[solde
ouverture]]-Amortissement[[#This Row],[remboursement principal]])</f>
        <v>69816.085704774407</v>
      </c>
      <c r="J287" s="18">
        <f ca="1">IF(Amortissement[[#This Row],[solde de
clôture]]&gt;0,DernièreLigne-ROW(),0)</f>
        <v>76</v>
      </c>
    </row>
    <row r="288" spans="2:10" ht="15" customHeight="1" x14ac:dyDescent="0.25">
      <c r="B288" s="10">
        <f>ROWS($B$4:B288)</f>
        <v>285</v>
      </c>
      <c r="C288" s="14">
        <f ca="1">IF(ValeursEntrées,IF(Amortissement[[#This Row],[Numéro]]&lt;=DuréePrêt,IF(ROW()-ROW(Amortissement[[#Headers],[date
paiement]])=1,DébutPrêt,IF(I287&gt;0,EDATE(C287,1),"")),""),"")</f>
        <v>51965</v>
      </c>
      <c r="D288" s="17">
        <f ca="1">IF(ROW()-ROW(Amortissement[[#Headers],[solde
ouverture]])=1,MontantPrêt,IF(Amortissement[[#This Row],[date
paiement]]="",0,INDEX(Amortissement[], ROW()-4,8)))</f>
        <v>69816.085704774407</v>
      </c>
      <c r="E288" s="17">
        <f ca="1">IF(ValeursEntrées,IF(ROW()-ROW(Amortissement[[#Headers],[intérêts]])=1,-IPMT(TauxIntérêt/12,1,DuréePrêt-ROWS($C$4:C288)+1,Amortissement[[#This Row],[solde
ouverture]]),IFERROR(-IPMT(TauxIntérêt/12,1,Amortissement[[#This Row],[Nombre de
mensualités restantes]],D289),0)),0)</f>
        <v>287.63892839938893</v>
      </c>
      <c r="F288" s="17">
        <f ca="1">IFERROR(IF(AND(ValeursEntrées,Amortissement[[#This Row],[date
paiement]]&lt;&gt;""),-PPMT(TauxIntérêt/12,1,DuréePrêt-ROWS($C$4:C288)+1,Amortissement[[#This Row],[solde
ouverture]]),""),0)</f>
        <v>782.7428889210521</v>
      </c>
      <c r="G288" s="17">
        <f ca="1">IF(Amortissement[[#This Row],[date
paiement]]="",0,ImpôtsFonciers)</f>
        <v>375</v>
      </c>
      <c r="H288" s="17">
        <f ca="1">IF(Amortissement[[#This Row],[date
paiement]]="",0,Amortissement[[#This Row],[intérêts]]+Amortissement[[#This Row],[remboursement principal]]+Amortissement[[#This Row],[impôts
fonciers]])</f>
        <v>1445.3818173204411</v>
      </c>
      <c r="I288" s="17">
        <f ca="1">IF(Amortissement[[#This Row],[date
paiement]]="",0,Amortissement[[#This Row],[solde
ouverture]]-Amortissement[[#This Row],[remboursement principal]])</f>
        <v>69033.34281585335</v>
      </c>
      <c r="J288" s="18">
        <f ca="1">IF(Amortissement[[#This Row],[solde de
clôture]]&gt;0,DernièreLigne-ROW(),0)</f>
        <v>75</v>
      </c>
    </row>
    <row r="289" spans="2:10" ht="15" customHeight="1" x14ac:dyDescent="0.25">
      <c r="B289" s="10">
        <f>ROWS($B$4:B289)</f>
        <v>286</v>
      </c>
      <c r="C289" s="14">
        <f ca="1">IF(ValeursEntrées,IF(Amortissement[[#This Row],[Numéro]]&lt;=DuréePrêt,IF(ROW()-ROW(Amortissement[[#Headers],[date
paiement]])=1,DébutPrêt,IF(I288&gt;0,EDATE(C288,1),"")),""),"")</f>
        <v>51995</v>
      </c>
      <c r="D289" s="17">
        <f ca="1">IF(ROW()-ROW(Amortissement[[#Headers],[solde
ouverture]])=1,MontantPrêt,IF(Amortissement[[#This Row],[date
paiement]]="",0,INDEX(Amortissement[], ROW()-4,8)))</f>
        <v>69033.34281585335</v>
      </c>
      <c r="E289" s="17">
        <f ca="1">IF(ValeursEntrées,IF(ROW()-ROW(Amortissement[[#Headers],[intérêts]])=1,-IPMT(TauxIntérêt/12,1,DuréePrêt-ROWS($C$4:C289)+1,Amortissement[[#This Row],[solde
ouverture]]),IFERROR(-IPMT(TauxIntérêt/12,1,Amortissement[[#This Row],[Nombre de
mensualités restantes]],D290),0)),0)</f>
        <v>284.36391040928527</v>
      </c>
      <c r="F289" s="17">
        <f ca="1">IFERROR(IF(AND(ValeursEntrées,Amortissement[[#This Row],[date
paiement]]&lt;&gt;""),-PPMT(TauxIntérêt/12,1,DuréePrêt-ROWS($C$4:C289)+1,Amortissement[[#This Row],[solde
ouverture]]),""),0)</f>
        <v>786.00431762488984</v>
      </c>
      <c r="G289" s="17">
        <f ca="1">IF(Amortissement[[#This Row],[date
paiement]]="",0,ImpôtsFonciers)</f>
        <v>375</v>
      </c>
      <c r="H289" s="17">
        <f ca="1">IF(Amortissement[[#This Row],[date
paiement]]="",0,Amortissement[[#This Row],[intérêts]]+Amortissement[[#This Row],[remboursement principal]]+Amortissement[[#This Row],[impôts
fonciers]])</f>
        <v>1445.368228034175</v>
      </c>
      <c r="I289" s="17">
        <f ca="1">IF(Amortissement[[#This Row],[date
paiement]]="",0,Amortissement[[#This Row],[solde
ouverture]]-Amortissement[[#This Row],[remboursement principal]])</f>
        <v>68247.338498228462</v>
      </c>
      <c r="J289" s="18">
        <f ca="1">IF(Amortissement[[#This Row],[solde de
clôture]]&gt;0,DernièreLigne-ROW(),0)</f>
        <v>74</v>
      </c>
    </row>
    <row r="290" spans="2:10" ht="15" customHeight="1" x14ac:dyDescent="0.25">
      <c r="B290" s="10">
        <f>ROWS($B$4:B290)</f>
        <v>287</v>
      </c>
      <c r="C290" s="14">
        <f ca="1">IF(ValeursEntrées,IF(Amortissement[[#This Row],[Numéro]]&lt;=DuréePrêt,IF(ROW()-ROW(Amortissement[[#Headers],[date
paiement]])=1,DébutPrêt,IF(I289&gt;0,EDATE(C289,1),"")),""),"")</f>
        <v>52026</v>
      </c>
      <c r="D290" s="17">
        <f ca="1">IF(ROW()-ROW(Amortissement[[#Headers],[solde
ouverture]])=1,MontantPrêt,IF(Amortissement[[#This Row],[date
paiement]]="",0,INDEX(Amortissement[], ROW()-4,8)))</f>
        <v>68247.338498228462</v>
      </c>
      <c r="E290" s="17">
        <f ca="1">IF(ValeursEntrées,IF(ROW()-ROW(Amortissement[[#Headers],[intérêts]])=1,-IPMT(TauxIntérêt/12,1,DuréePrêt-ROWS($C$4:C290)+1,Amortissement[[#This Row],[solde
ouverture]]),IFERROR(-IPMT(TauxIntérêt/12,1,Amortissement[[#This Row],[Nombre de
mensualités restantes]],D291),0)),0)</f>
        <v>281.07524651088943</v>
      </c>
      <c r="F290" s="17">
        <f ca="1">IFERROR(IF(AND(ValeursEntrées,Amortissement[[#This Row],[date
paiement]]&lt;&gt;""),-PPMT(TauxIntérêt/12,1,DuréePrêt-ROWS($C$4:C290)+1,Amortissement[[#This Row],[solde
ouverture]]),""),0)</f>
        <v>789.27933561499356</v>
      </c>
      <c r="G290" s="17">
        <f ca="1">IF(Amortissement[[#This Row],[date
paiement]]="",0,ImpôtsFonciers)</f>
        <v>375</v>
      </c>
      <c r="H290" s="17">
        <f ca="1">IF(Amortissement[[#This Row],[date
paiement]]="",0,Amortissement[[#This Row],[intérêts]]+Amortissement[[#This Row],[remboursement principal]]+Amortissement[[#This Row],[impôts
fonciers]])</f>
        <v>1445.3545821258831</v>
      </c>
      <c r="I290" s="17">
        <f ca="1">IF(Amortissement[[#This Row],[date
paiement]]="",0,Amortissement[[#This Row],[solde
ouverture]]-Amortissement[[#This Row],[remboursement principal]])</f>
        <v>67458.05916261347</v>
      </c>
      <c r="J290" s="18">
        <f ca="1">IF(Amortissement[[#This Row],[solde de
clôture]]&gt;0,DernièreLigne-ROW(),0)</f>
        <v>73</v>
      </c>
    </row>
    <row r="291" spans="2:10" ht="15" customHeight="1" x14ac:dyDescent="0.25">
      <c r="B291" s="10">
        <f>ROWS($B$4:B291)</f>
        <v>288</v>
      </c>
      <c r="C291" s="14">
        <f ca="1">IF(ValeursEntrées,IF(Amortissement[[#This Row],[Numéro]]&lt;=DuréePrêt,IF(ROW()-ROW(Amortissement[[#Headers],[date
paiement]])=1,DébutPrêt,IF(I290&gt;0,EDATE(C290,1),"")),""),"")</f>
        <v>52056</v>
      </c>
      <c r="D291" s="17">
        <f ca="1">IF(ROW()-ROW(Amortissement[[#Headers],[solde
ouverture]])=1,MontantPrêt,IF(Amortissement[[#This Row],[date
paiement]]="",0,INDEX(Amortissement[], ROW()-4,8)))</f>
        <v>67458.05916261347</v>
      </c>
      <c r="E291" s="17">
        <f ca="1">IF(ValeursEntrées,IF(ROW()-ROW(Amortissement[[#Headers],[intérêts]])=1,-IPMT(TauxIntérêt/12,1,DuréePrêt-ROWS($C$4:C291)+1,Amortissement[[#This Row],[solde
ouverture]]),IFERROR(-IPMT(TauxIntérêt/12,1,Amortissement[[#This Row],[Nombre de
mensualités restantes]],D292),0)),0)</f>
        <v>277.77287984625036</v>
      </c>
      <c r="F291" s="17">
        <f ca="1">IFERROR(IF(AND(ValeursEntrées,Amortissement[[#This Row],[date
paiement]]&lt;&gt;""),-PPMT(TauxIntérêt/12,1,DuréePrêt-ROWS($C$4:C291)+1,Amortissement[[#This Row],[solde
ouverture]]),""),0)</f>
        <v>792.5679995133894</v>
      </c>
      <c r="G291" s="17">
        <f ca="1">IF(Amortissement[[#This Row],[date
paiement]]="",0,ImpôtsFonciers)</f>
        <v>375</v>
      </c>
      <c r="H291" s="17">
        <f ca="1">IF(Amortissement[[#This Row],[date
paiement]]="",0,Amortissement[[#This Row],[intérêts]]+Amortissement[[#This Row],[remboursement principal]]+Amortissement[[#This Row],[impôts
fonciers]])</f>
        <v>1445.3408793596398</v>
      </c>
      <c r="I291" s="17">
        <f ca="1">IF(Amortissement[[#This Row],[date
paiement]]="",0,Amortissement[[#This Row],[solde
ouverture]]-Amortissement[[#This Row],[remboursement principal]])</f>
        <v>66665.491163100087</v>
      </c>
      <c r="J291" s="18">
        <f ca="1">IF(Amortissement[[#This Row],[solde de
clôture]]&gt;0,DernièreLigne-ROW(),0)</f>
        <v>72</v>
      </c>
    </row>
    <row r="292" spans="2:10" ht="15" customHeight="1" x14ac:dyDescent="0.25">
      <c r="B292" s="10">
        <f>ROWS($B$4:B292)</f>
        <v>289</v>
      </c>
      <c r="C292" s="14">
        <f ca="1">IF(ValeursEntrées,IF(Amortissement[[#This Row],[Numéro]]&lt;=DuréePrêt,IF(ROW()-ROW(Amortissement[[#Headers],[date
paiement]])=1,DébutPrêt,IF(I291&gt;0,EDATE(C291,1),"")),""),"")</f>
        <v>52087</v>
      </c>
      <c r="D292" s="17">
        <f ca="1">IF(ROW()-ROW(Amortissement[[#Headers],[solde
ouverture]])=1,MontantPrêt,IF(Amortissement[[#This Row],[date
paiement]]="",0,INDEX(Amortissement[], ROW()-4,8)))</f>
        <v>66665.491163100087</v>
      </c>
      <c r="E292" s="17">
        <f ca="1">IF(ValeursEntrées,IF(ROW()-ROW(Amortissement[[#Headers],[intérêts]])=1,-IPMT(TauxIntérêt/12,1,DuréePrêt-ROWS($C$4:C292)+1,Amortissement[[#This Row],[solde
ouverture]]),IFERROR(-IPMT(TauxIntérêt/12,1,Amortissement[[#This Row],[Nombre de
mensualités restantes]],D293),0)),0)</f>
        <v>274.45675332050854</v>
      </c>
      <c r="F292" s="17">
        <f ca="1">IFERROR(IF(AND(ValeursEntrées,Amortissement[[#This Row],[date
paiement]]&lt;&gt;""),-PPMT(TauxIntérêt/12,1,DuréePrêt-ROWS($C$4:C292)+1,Amortissement[[#This Row],[solde
ouverture]]),""),0)</f>
        <v>795.87036617802869</v>
      </c>
      <c r="G292" s="17">
        <f ca="1">IF(Amortissement[[#This Row],[date
paiement]]="",0,ImpôtsFonciers)</f>
        <v>375</v>
      </c>
      <c r="H292" s="17">
        <f ca="1">IF(Amortissement[[#This Row],[date
paiement]]="",0,Amortissement[[#This Row],[intérêts]]+Amortissement[[#This Row],[remboursement principal]]+Amortissement[[#This Row],[impôts
fonciers]])</f>
        <v>1445.3271194985373</v>
      </c>
      <c r="I292" s="17">
        <f ca="1">IF(Amortissement[[#This Row],[date
paiement]]="",0,Amortissement[[#This Row],[solde
ouverture]]-Amortissement[[#This Row],[remboursement principal]])</f>
        <v>65869.620796922056</v>
      </c>
      <c r="J292" s="18">
        <f ca="1">IF(Amortissement[[#This Row],[solde de
clôture]]&gt;0,DernièreLigne-ROW(),0)</f>
        <v>71</v>
      </c>
    </row>
    <row r="293" spans="2:10" ht="15" customHeight="1" x14ac:dyDescent="0.25">
      <c r="B293" s="10">
        <f>ROWS($B$4:B293)</f>
        <v>290</v>
      </c>
      <c r="C293" s="14">
        <f ca="1">IF(ValeursEntrées,IF(Amortissement[[#This Row],[Numéro]]&lt;=DuréePrêt,IF(ROW()-ROW(Amortissement[[#Headers],[date
paiement]])=1,DébutPrêt,IF(I292&gt;0,EDATE(C292,1),"")),""),"")</f>
        <v>52118</v>
      </c>
      <c r="D293" s="17">
        <f ca="1">IF(ROW()-ROW(Amortissement[[#Headers],[solde
ouverture]])=1,MontantPrêt,IF(Amortissement[[#This Row],[date
paiement]]="",0,INDEX(Amortissement[], ROW()-4,8)))</f>
        <v>65869.620796922056</v>
      </c>
      <c r="E293" s="17">
        <f ca="1">IF(ValeursEntrées,IF(ROW()-ROW(Amortissement[[#Headers],[intérêts]])=1,-IPMT(TauxIntérêt/12,1,DuréePrêt-ROWS($C$4:C293)+1,Amortissement[[#This Row],[solde
ouverture]]),IFERROR(-IPMT(TauxIntérêt/12,1,Amortissement[[#This Row],[Nombre de
mensualités restantes]],D294),0)),0)</f>
        <v>271.12680960090955</v>
      </c>
      <c r="F293" s="17">
        <f ca="1">IFERROR(IF(AND(ValeursEntrées,Amortissement[[#This Row],[date
paiement]]&lt;&gt;""),-PPMT(TauxIntérêt/12,1,DuréePrêt-ROWS($C$4:C293)+1,Amortissement[[#This Row],[solde
ouverture]]),""),0)</f>
        <v>799.18649270377034</v>
      </c>
      <c r="G293" s="17">
        <f ca="1">IF(Amortissement[[#This Row],[date
paiement]]="",0,ImpôtsFonciers)</f>
        <v>375</v>
      </c>
      <c r="H293" s="17">
        <f ca="1">IF(Amortissement[[#This Row],[date
paiement]]="",0,Amortissement[[#This Row],[intérêts]]+Amortissement[[#This Row],[remboursement principal]]+Amortissement[[#This Row],[impôts
fonciers]])</f>
        <v>1445.3133023046798</v>
      </c>
      <c r="I293" s="17">
        <f ca="1">IF(Amortissement[[#This Row],[date
paiement]]="",0,Amortissement[[#This Row],[solde
ouverture]]-Amortissement[[#This Row],[remboursement principal]])</f>
        <v>65070.434304218288</v>
      </c>
      <c r="J293" s="18">
        <f ca="1">IF(Amortissement[[#This Row],[solde de
clôture]]&gt;0,DernièreLigne-ROW(),0)</f>
        <v>70</v>
      </c>
    </row>
    <row r="294" spans="2:10" ht="15" customHeight="1" x14ac:dyDescent="0.25">
      <c r="B294" s="10">
        <f>ROWS($B$4:B294)</f>
        <v>291</v>
      </c>
      <c r="C294" s="14">
        <f ca="1">IF(ValeursEntrées,IF(Amortissement[[#This Row],[Numéro]]&lt;=DuréePrêt,IF(ROW()-ROW(Amortissement[[#Headers],[date
paiement]])=1,DébutPrêt,IF(I293&gt;0,EDATE(C293,1),"")),""),"")</f>
        <v>52148</v>
      </c>
      <c r="D294" s="17">
        <f ca="1">IF(ROW()-ROW(Amortissement[[#Headers],[solde
ouverture]])=1,MontantPrêt,IF(Amortissement[[#This Row],[date
paiement]]="",0,INDEX(Amortissement[], ROW()-4,8)))</f>
        <v>65070.434304218288</v>
      </c>
      <c r="E294" s="17">
        <f ca="1">IF(ValeursEntrées,IF(ROW()-ROW(Amortissement[[#Headers],[intérêts]])=1,-IPMT(TauxIntérêt/12,1,DuréePrêt-ROWS($C$4:C294)+1,Amortissement[[#This Row],[solde
ouverture]]),IFERROR(-IPMT(TauxIntérêt/12,1,Amortissement[[#This Row],[Nombre de
mensualités restantes]],D295),0)),0)</f>
        <v>267.78299111581214</v>
      </c>
      <c r="F294" s="17">
        <f ca="1">IFERROR(IF(AND(ValeursEntrées,Amortissement[[#This Row],[date
paiement]]&lt;&gt;""),-PPMT(TauxIntérêt/12,1,DuréePrêt-ROWS($C$4:C294)+1,Amortissement[[#This Row],[solde
ouverture]]),""),0)</f>
        <v>802.51643642336933</v>
      </c>
      <c r="G294" s="17">
        <f ca="1">IF(Amortissement[[#This Row],[date
paiement]]="",0,ImpôtsFonciers)</f>
        <v>375</v>
      </c>
      <c r="H294" s="17">
        <f ca="1">IF(Amortissement[[#This Row],[date
paiement]]="",0,Amortissement[[#This Row],[intérêts]]+Amortissement[[#This Row],[remboursement principal]]+Amortissement[[#This Row],[impôts
fonciers]])</f>
        <v>1445.2994275391816</v>
      </c>
      <c r="I294" s="17">
        <f ca="1">IF(Amortissement[[#This Row],[date
paiement]]="",0,Amortissement[[#This Row],[solde
ouverture]]-Amortissement[[#This Row],[remboursement principal]])</f>
        <v>64267.917867794917</v>
      </c>
      <c r="J294" s="18">
        <f ca="1">IF(Amortissement[[#This Row],[solde de
clôture]]&gt;0,DernièreLigne-ROW(),0)</f>
        <v>69</v>
      </c>
    </row>
    <row r="295" spans="2:10" ht="15" customHeight="1" x14ac:dyDescent="0.25">
      <c r="B295" s="10">
        <f>ROWS($B$4:B295)</f>
        <v>292</v>
      </c>
      <c r="C295" s="14">
        <f ca="1">IF(ValeursEntrées,IF(Amortissement[[#This Row],[Numéro]]&lt;=DuréePrêt,IF(ROW()-ROW(Amortissement[[#Headers],[date
paiement]])=1,DébutPrêt,IF(I294&gt;0,EDATE(C294,1),"")),""),"")</f>
        <v>52179</v>
      </c>
      <c r="D295" s="17">
        <f ca="1">IF(ROW()-ROW(Amortissement[[#Headers],[solde
ouverture]])=1,MontantPrêt,IF(Amortissement[[#This Row],[date
paiement]]="",0,INDEX(Amortissement[], ROW()-4,8)))</f>
        <v>64267.917867794917</v>
      </c>
      <c r="E295" s="17">
        <f ca="1">IF(ValeursEntrées,IF(ROW()-ROW(Amortissement[[#Headers],[intérêts]])=1,-IPMT(TauxIntérêt/12,1,DuréePrêt-ROWS($C$4:C295)+1,Amortissement[[#This Row],[solde
ouverture]]),IFERROR(-IPMT(TauxIntérêt/12,1,Amortissement[[#This Row],[Nombre de
mensualités restantes]],D296),0)),0)</f>
        <v>264.42524005369353</v>
      </c>
      <c r="F295" s="17">
        <f ca="1">IFERROR(IF(AND(ValeursEntrées,Amortissement[[#This Row],[date
paiement]]&lt;&gt;""),-PPMT(TauxIntérêt/12,1,DuréePrêt-ROWS($C$4:C295)+1,Amortissement[[#This Row],[solde
ouverture]]),""),0)</f>
        <v>805.86025490846669</v>
      </c>
      <c r="G295" s="17">
        <f ca="1">IF(Amortissement[[#This Row],[date
paiement]]="",0,ImpôtsFonciers)</f>
        <v>375</v>
      </c>
      <c r="H295" s="17">
        <f ca="1">IF(Amortissement[[#This Row],[date
paiement]]="",0,Amortissement[[#This Row],[intérêts]]+Amortissement[[#This Row],[remboursement principal]]+Amortissement[[#This Row],[impôts
fonciers]])</f>
        <v>1445.2854949621601</v>
      </c>
      <c r="I295" s="17">
        <f ca="1">IF(Amortissement[[#This Row],[date
paiement]]="",0,Amortissement[[#This Row],[solde
ouverture]]-Amortissement[[#This Row],[remboursement principal]])</f>
        <v>63462.057612886449</v>
      </c>
      <c r="J295" s="18">
        <f ca="1">IF(Amortissement[[#This Row],[solde de
clôture]]&gt;0,DernièreLigne-ROW(),0)</f>
        <v>68</v>
      </c>
    </row>
    <row r="296" spans="2:10" ht="15" customHeight="1" x14ac:dyDescent="0.25">
      <c r="B296" s="10">
        <f>ROWS($B$4:B296)</f>
        <v>293</v>
      </c>
      <c r="C296" s="14">
        <f ca="1">IF(ValeursEntrées,IF(Amortissement[[#This Row],[Numéro]]&lt;=DuréePrêt,IF(ROW()-ROW(Amortissement[[#Headers],[date
paiement]])=1,DébutPrêt,IF(I295&gt;0,EDATE(C295,1),"")),""),"")</f>
        <v>52209</v>
      </c>
      <c r="D296" s="17">
        <f ca="1">IF(ROW()-ROW(Amortissement[[#Headers],[solde
ouverture]])=1,MontantPrêt,IF(Amortissement[[#This Row],[date
paiement]]="",0,INDEX(Amortissement[], ROW()-4,8)))</f>
        <v>63462.057612886449</v>
      </c>
      <c r="E296" s="17">
        <f ca="1">IF(ValeursEntrées,IF(ROW()-ROW(Amortissement[[#Headers],[intérêts]])=1,-IPMT(TauxIntérêt/12,1,DuréePrêt-ROWS($C$4:C296)+1,Amortissement[[#This Row],[solde
ouverture]]),IFERROR(-IPMT(TauxIntérêt/12,1,Amortissement[[#This Row],[Nombre de
mensualités restantes]],D297),0)),0)</f>
        <v>261.05349836214941</v>
      </c>
      <c r="F296" s="17">
        <f ca="1">IFERROR(IF(AND(ValeursEntrées,Amortissement[[#This Row],[date
paiement]]&lt;&gt;""),-PPMT(TauxIntérêt/12,1,DuréePrêt-ROWS($C$4:C296)+1,Amortissement[[#This Row],[solde
ouverture]]),""),0)</f>
        <v>809.21800597058541</v>
      </c>
      <c r="G296" s="17">
        <f ca="1">IF(Amortissement[[#This Row],[date
paiement]]="",0,ImpôtsFonciers)</f>
        <v>375</v>
      </c>
      <c r="H296" s="17">
        <f ca="1">IF(Amortissement[[#This Row],[date
paiement]]="",0,Amortissement[[#This Row],[intérêts]]+Amortissement[[#This Row],[remboursement principal]]+Amortissement[[#This Row],[impôts
fonciers]])</f>
        <v>1445.2715043327348</v>
      </c>
      <c r="I296" s="17">
        <f ca="1">IF(Amortissement[[#This Row],[date
paiement]]="",0,Amortissement[[#This Row],[solde
ouverture]]-Amortissement[[#This Row],[remboursement principal]])</f>
        <v>62652.839606915863</v>
      </c>
      <c r="J296" s="18">
        <f ca="1">IF(Amortissement[[#This Row],[solde de
clôture]]&gt;0,DernièreLigne-ROW(),0)</f>
        <v>67</v>
      </c>
    </row>
    <row r="297" spans="2:10" ht="15" customHeight="1" x14ac:dyDescent="0.25">
      <c r="B297" s="10">
        <f>ROWS($B$4:B297)</f>
        <v>294</v>
      </c>
      <c r="C297" s="14">
        <f ca="1">IF(ValeursEntrées,IF(Amortissement[[#This Row],[Numéro]]&lt;=DuréePrêt,IF(ROW()-ROW(Amortissement[[#Headers],[date
paiement]])=1,DébutPrêt,IF(I296&gt;0,EDATE(C296,1),"")),""),"")</f>
        <v>52240</v>
      </c>
      <c r="D297" s="17">
        <f ca="1">IF(ROW()-ROW(Amortissement[[#Headers],[solde
ouverture]])=1,MontantPrêt,IF(Amortissement[[#This Row],[date
paiement]]="",0,INDEX(Amortissement[], ROW()-4,8)))</f>
        <v>62652.839606915863</v>
      </c>
      <c r="E297" s="17">
        <f ca="1">IF(ValeursEntrées,IF(ROW()-ROW(Amortissement[[#Headers],[intérêts]])=1,-IPMT(TauxIntérêt/12,1,DuréePrêt-ROWS($C$4:C297)+1,Amortissement[[#This Row],[solde
ouverture]]),IFERROR(-IPMT(TauxIntérêt/12,1,Amortissement[[#This Row],[Nombre de
mensualités restantes]],D298),0)),0)</f>
        <v>257.66770774689053</v>
      </c>
      <c r="F297" s="17">
        <f ca="1">IFERROR(IF(AND(ValeursEntrées,Amortissement[[#This Row],[date
paiement]]&lt;&gt;""),-PPMT(TauxIntérêt/12,1,DuréePrêt-ROWS($C$4:C297)+1,Amortissement[[#This Row],[solde
ouverture]]),""),0)</f>
        <v>812.58974766212964</v>
      </c>
      <c r="G297" s="17">
        <f ca="1">IF(Amortissement[[#This Row],[date
paiement]]="",0,ImpôtsFonciers)</f>
        <v>375</v>
      </c>
      <c r="H297" s="17">
        <f ca="1">IF(Amortissement[[#This Row],[date
paiement]]="",0,Amortissement[[#This Row],[intérêts]]+Amortissement[[#This Row],[remboursement principal]]+Amortissement[[#This Row],[impôts
fonciers]])</f>
        <v>1445.2574554090202</v>
      </c>
      <c r="I297" s="17">
        <f ca="1">IF(Amortissement[[#This Row],[date
paiement]]="",0,Amortissement[[#This Row],[solde
ouverture]]-Amortissement[[#This Row],[remboursement principal]])</f>
        <v>61840.24985925373</v>
      </c>
      <c r="J297" s="18">
        <f ca="1">IF(Amortissement[[#This Row],[solde de
clôture]]&gt;0,DernièreLigne-ROW(),0)</f>
        <v>66</v>
      </c>
    </row>
    <row r="298" spans="2:10" ht="15" customHeight="1" x14ac:dyDescent="0.25">
      <c r="B298" s="10">
        <f>ROWS($B$4:B298)</f>
        <v>295</v>
      </c>
      <c r="C298" s="14">
        <f ca="1">IF(ValeursEntrées,IF(Amortissement[[#This Row],[Numéro]]&lt;=DuréePrêt,IF(ROW()-ROW(Amortissement[[#Headers],[date
paiement]])=1,DébutPrêt,IF(I297&gt;0,EDATE(C297,1),"")),""),"")</f>
        <v>52271</v>
      </c>
      <c r="D298" s="17">
        <f ca="1">IF(ROW()-ROW(Amortissement[[#Headers],[solde
ouverture]])=1,MontantPrêt,IF(Amortissement[[#This Row],[date
paiement]]="",0,INDEX(Amortissement[], ROW()-4,8)))</f>
        <v>61840.24985925373</v>
      </c>
      <c r="E298" s="17">
        <f ca="1">IF(ValeursEntrées,IF(ROW()-ROW(Amortissement[[#Headers],[intérêts]])=1,-IPMT(TauxIntérêt/12,1,DuréePrêt-ROWS($C$4:C298)+1,Amortissement[[#This Row],[solde
ouverture]]),IFERROR(-IPMT(TauxIntérêt/12,1,Amortissement[[#This Row],[Nombre de
mensualités restantes]],D299),0)),0)</f>
        <v>254.26780967073475</v>
      </c>
      <c r="F298" s="17">
        <f ca="1">IFERROR(IF(AND(ValeursEntrées,Amortissement[[#This Row],[date
paiement]]&lt;&gt;""),-PPMT(TauxIntérêt/12,1,DuréePrêt-ROWS($C$4:C298)+1,Amortissement[[#This Row],[solde
ouverture]]),""),0)</f>
        <v>815.97553827738852</v>
      </c>
      <c r="G298" s="17">
        <f ca="1">IF(Amortissement[[#This Row],[date
paiement]]="",0,ImpôtsFonciers)</f>
        <v>375</v>
      </c>
      <c r="H298" s="17">
        <f ca="1">IF(Amortissement[[#This Row],[date
paiement]]="",0,Amortissement[[#This Row],[intérêts]]+Amortissement[[#This Row],[remboursement principal]]+Amortissement[[#This Row],[impôts
fonciers]])</f>
        <v>1445.2433479481233</v>
      </c>
      <c r="I298" s="17">
        <f ca="1">IF(Amortissement[[#This Row],[date
paiement]]="",0,Amortissement[[#This Row],[solde
ouverture]]-Amortissement[[#This Row],[remboursement principal]])</f>
        <v>61024.274320976343</v>
      </c>
      <c r="J298" s="18">
        <f ca="1">IF(Amortissement[[#This Row],[solde de
clôture]]&gt;0,DernièreLigne-ROW(),0)</f>
        <v>65</v>
      </c>
    </row>
    <row r="299" spans="2:10" ht="15" customHeight="1" x14ac:dyDescent="0.25">
      <c r="B299" s="10">
        <f>ROWS($B$4:B299)</f>
        <v>296</v>
      </c>
      <c r="C299" s="14">
        <f ca="1">IF(ValeursEntrées,IF(Amortissement[[#This Row],[Numéro]]&lt;=DuréePrêt,IF(ROW()-ROW(Amortissement[[#Headers],[date
paiement]])=1,DébutPrêt,IF(I298&gt;0,EDATE(C298,1),"")),""),"")</f>
        <v>52299</v>
      </c>
      <c r="D299" s="17">
        <f ca="1">IF(ROW()-ROW(Amortissement[[#Headers],[solde
ouverture]])=1,MontantPrêt,IF(Amortissement[[#This Row],[date
paiement]]="",0,INDEX(Amortissement[], ROW()-4,8)))</f>
        <v>61024.274320976343</v>
      </c>
      <c r="E299" s="17">
        <f ca="1">IF(ValeursEntrées,IF(ROW()-ROW(Amortissement[[#Headers],[intérêts]])=1,-IPMT(TauxIntérêt/12,1,DuréePrêt-ROWS($C$4:C299)+1,Amortissement[[#This Row],[solde
ouverture]]),IFERROR(-IPMT(TauxIntérêt/12,1,Amortissement[[#This Row],[Nombre de
mensualités restantes]],D300),0)),0)</f>
        <v>250.85374535259501</v>
      </c>
      <c r="F299" s="17">
        <f ca="1">IFERROR(IF(AND(ValeursEntrées,Amortissement[[#This Row],[date
paiement]]&lt;&gt;""),-PPMT(TauxIntérêt/12,1,DuréePrêt-ROWS($C$4:C299)+1,Amortissement[[#This Row],[solde
ouverture]]),""),0)</f>
        <v>819.37543635354427</v>
      </c>
      <c r="G299" s="17">
        <f ca="1">IF(Amortissement[[#This Row],[date
paiement]]="",0,ImpôtsFonciers)</f>
        <v>375</v>
      </c>
      <c r="H299" s="17">
        <f ca="1">IF(Amortissement[[#This Row],[date
paiement]]="",0,Amortissement[[#This Row],[intérêts]]+Amortissement[[#This Row],[remboursement principal]]+Amortissement[[#This Row],[impôts
fonciers]])</f>
        <v>1445.2291817061393</v>
      </c>
      <c r="I299" s="17">
        <f ca="1">IF(Amortissement[[#This Row],[date
paiement]]="",0,Amortissement[[#This Row],[solde
ouverture]]-Amortissement[[#This Row],[remboursement principal]])</f>
        <v>60204.898884622802</v>
      </c>
      <c r="J299" s="18">
        <f ca="1">IF(Amortissement[[#This Row],[solde de
clôture]]&gt;0,DernièreLigne-ROW(),0)</f>
        <v>64</v>
      </c>
    </row>
    <row r="300" spans="2:10" ht="15" customHeight="1" x14ac:dyDescent="0.25">
      <c r="B300" s="10">
        <f>ROWS($B$4:B300)</f>
        <v>297</v>
      </c>
      <c r="C300" s="14">
        <f ca="1">IF(ValeursEntrées,IF(Amortissement[[#This Row],[Numéro]]&lt;=DuréePrêt,IF(ROW()-ROW(Amortissement[[#Headers],[date
paiement]])=1,DébutPrêt,IF(I299&gt;0,EDATE(C299,1),"")),""),"")</f>
        <v>52330</v>
      </c>
      <c r="D300" s="17">
        <f ca="1">IF(ROW()-ROW(Amortissement[[#Headers],[solde
ouverture]])=1,MontantPrêt,IF(Amortissement[[#This Row],[date
paiement]]="",0,INDEX(Amortissement[], ROW()-4,8)))</f>
        <v>60204.898884622802</v>
      </c>
      <c r="E300" s="17">
        <f ca="1">IF(ValeursEntrées,IF(ROW()-ROW(Amortissement[[#Headers],[intérêts]])=1,-IPMT(TauxIntérêt/12,1,DuréePrêt-ROWS($C$4:C300)+1,Amortissement[[#This Row],[solde
ouverture]]),IFERROR(-IPMT(TauxIntérêt/12,1,Amortissement[[#This Row],[Nombre de
mensualités restantes]],D301),0)),0)</f>
        <v>247.42545576646299</v>
      </c>
      <c r="F300" s="17">
        <f ca="1">IFERROR(IF(AND(ValeursEntrées,Amortissement[[#This Row],[date
paiement]]&lt;&gt;""),-PPMT(TauxIntérêt/12,1,DuréePrêt-ROWS($C$4:C300)+1,Amortissement[[#This Row],[solde
ouverture]]),""),0)</f>
        <v>822.78950067168387</v>
      </c>
      <c r="G300" s="17">
        <f ca="1">IF(Amortissement[[#This Row],[date
paiement]]="",0,ImpôtsFonciers)</f>
        <v>375</v>
      </c>
      <c r="H300" s="17">
        <f ca="1">IF(Amortissement[[#This Row],[date
paiement]]="",0,Amortissement[[#This Row],[intérêts]]+Amortissement[[#This Row],[remboursement principal]]+Amortissement[[#This Row],[impôts
fonciers]])</f>
        <v>1445.2149564381468</v>
      </c>
      <c r="I300" s="17">
        <f ca="1">IF(Amortissement[[#This Row],[date
paiement]]="",0,Amortissement[[#This Row],[solde
ouverture]]-Amortissement[[#This Row],[remboursement principal]])</f>
        <v>59382.109383951116</v>
      </c>
      <c r="J300" s="18">
        <f ca="1">IF(Amortissement[[#This Row],[solde de
clôture]]&gt;0,DernièreLigne-ROW(),0)</f>
        <v>63</v>
      </c>
    </row>
    <row r="301" spans="2:10" ht="15" customHeight="1" x14ac:dyDescent="0.25">
      <c r="B301" s="10">
        <f>ROWS($B$4:B301)</f>
        <v>298</v>
      </c>
      <c r="C301" s="14">
        <f ca="1">IF(ValeursEntrées,IF(Amortissement[[#This Row],[Numéro]]&lt;=DuréePrêt,IF(ROW()-ROW(Amortissement[[#Headers],[date
paiement]])=1,DébutPrêt,IF(I300&gt;0,EDATE(C300,1),"")),""),"")</f>
        <v>52360</v>
      </c>
      <c r="D301" s="17">
        <f ca="1">IF(ROW()-ROW(Amortissement[[#Headers],[solde
ouverture]])=1,MontantPrêt,IF(Amortissement[[#This Row],[date
paiement]]="",0,INDEX(Amortissement[], ROW()-4,8)))</f>
        <v>59382.109383951116</v>
      </c>
      <c r="E301" s="17">
        <f ca="1">IF(ValeursEntrées,IF(ROW()-ROW(Amortissement[[#Headers],[intérêts]])=1,-IPMT(TauxIntérêt/12,1,DuréePrêt-ROWS($C$4:C301)+1,Amortissement[[#This Row],[solde
ouverture]]),IFERROR(-IPMT(TauxIntérêt/12,1,Amortissement[[#This Row],[Nombre de
mensualités restantes]],D302),0)),0)</f>
        <v>243.98288164038874</v>
      </c>
      <c r="F301" s="17">
        <f ca="1">IFERROR(IF(AND(ValeursEntrées,Amortissement[[#This Row],[date
paiement]]&lt;&gt;""),-PPMT(TauxIntérêt/12,1,DuréePrêt-ROWS($C$4:C301)+1,Amortissement[[#This Row],[solde
ouverture]]),""),0)</f>
        <v>826.21779025781575</v>
      </c>
      <c r="G301" s="17">
        <f ca="1">IF(Amortissement[[#This Row],[date
paiement]]="",0,ImpôtsFonciers)</f>
        <v>375</v>
      </c>
      <c r="H301" s="17">
        <f ca="1">IF(Amortissement[[#This Row],[date
paiement]]="",0,Amortissement[[#This Row],[intérêts]]+Amortissement[[#This Row],[remboursement principal]]+Amortissement[[#This Row],[impôts
fonciers]])</f>
        <v>1445.2006718982045</v>
      </c>
      <c r="I301" s="17">
        <f ca="1">IF(Amortissement[[#This Row],[date
paiement]]="",0,Amortissement[[#This Row],[solde
ouverture]]-Amortissement[[#This Row],[remboursement principal]])</f>
        <v>58555.891593693297</v>
      </c>
      <c r="J301" s="18">
        <f ca="1">IF(Amortissement[[#This Row],[solde de
clôture]]&gt;0,DernièreLigne-ROW(),0)</f>
        <v>62</v>
      </c>
    </row>
    <row r="302" spans="2:10" ht="15" customHeight="1" x14ac:dyDescent="0.25">
      <c r="B302" s="10">
        <f>ROWS($B$4:B302)</f>
        <v>299</v>
      </c>
      <c r="C302" s="14">
        <f ca="1">IF(ValeursEntrées,IF(Amortissement[[#This Row],[Numéro]]&lt;=DuréePrêt,IF(ROW()-ROW(Amortissement[[#Headers],[date
paiement]])=1,DébutPrêt,IF(I301&gt;0,EDATE(C301,1),"")),""),"")</f>
        <v>52391</v>
      </c>
      <c r="D302" s="17">
        <f ca="1">IF(ROW()-ROW(Amortissement[[#Headers],[solde
ouverture]])=1,MontantPrêt,IF(Amortissement[[#This Row],[date
paiement]]="",0,INDEX(Amortissement[], ROW()-4,8)))</f>
        <v>58555.891593693297</v>
      </c>
      <c r="E302" s="17">
        <f ca="1">IF(ValeursEntrées,IF(ROW()-ROW(Amortissement[[#Headers],[intérêts]])=1,-IPMT(TauxIntérêt/12,1,DuréePrêt-ROWS($C$4:C302)+1,Amortissement[[#This Row],[solde
ouverture]]),IFERROR(-IPMT(TauxIntérêt/12,1,Amortissement[[#This Row],[Nombre de
mensualités restantes]],D303),0)),0)</f>
        <v>240.52596345545587</v>
      </c>
      <c r="F302" s="17">
        <f ca="1">IFERROR(IF(AND(ValeursEntrées,Amortissement[[#This Row],[date
paiement]]&lt;&gt;""),-PPMT(TauxIntérêt/12,1,DuréePrêt-ROWS($C$4:C302)+1,Amortissement[[#This Row],[solde
ouverture]]),""),0)</f>
        <v>829.66036438388983</v>
      </c>
      <c r="G302" s="17">
        <f ca="1">IF(Amortissement[[#This Row],[date
paiement]]="",0,ImpôtsFonciers)</f>
        <v>375</v>
      </c>
      <c r="H302" s="17">
        <f ca="1">IF(Amortissement[[#This Row],[date
paiement]]="",0,Amortissement[[#This Row],[intérêts]]+Amortissement[[#This Row],[remboursement principal]]+Amortissement[[#This Row],[impôts
fonciers]])</f>
        <v>1445.1863278393457</v>
      </c>
      <c r="I302" s="17">
        <f ca="1">IF(Amortissement[[#This Row],[date
paiement]]="",0,Amortissement[[#This Row],[solde
ouverture]]-Amortissement[[#This Row],[remboursement principal]])</f>
        <v>57726.231229309407</v>
      </c>
      <c r="J302" s="18">
        <f ca="1">IF(Amortissement[[#This Row],[solde de
clôture]]&gt;0,DernièreLigne-ROW(),0)</f>
        <v>61</v>
      </c>
    </row>
    <row r="303" spans="2:10" ht="15" customHeight="1" x14ac:dyDescent="0.25">
      <c r="B303" s="10">
        <f>ROWS($B$4:B303)</f>
        <v>300</v>
      </c>
      <c r="C303" s="14">
        <f ca="1">IF(ValeursEntrées,IF(Amortissement[[#This Row],[Numéro]]&lt;=DuréePrêt,IF(ROW()-ROW(Amortissement[[#Headers],[date
paiement]])=1,DébutPrêt,IF(I302&gt;0,EDATE(C302,1),"")),""),"")</f>
        <v>52421</v>
      </c>
      <c r="D303" s="17">
        <f ca="1">IF(ROW()-ROW(Amortissement[[#Headers],[solde
ouverture]])=1,MontantPrêt,IF(Amortissement[[#This Row],[date
paiement]]="",0,INDEX(Amortissement[], ROW()-4,8)))</f>
        <v>57726.231229309407</v>
      </c>
      <c r="E303" s="17">
        <f ca="1">IF(ValeursEntrées,IF(ROW()-ROW(Amortissement[[#Headers],[intérêts]])=1,-IPMT(TauxIntérêt/12,1,DuréePrêt-ROWS($C$4:C303)+1,Amortissement[[#This Row],[solde
ouverture]]),IFERROR(-IPMT(TauxIntérêt/12,1,Amortissement[[#This Row],[Nombre de
mensualités restantes]],D304),0)),0)</f>
        <v>237.05464144475241</v>
      </c>
      <c r="F303" s="17">
        <f ca="1">IFERROR(IF(AND(ValeursEntrées,Amortissement[[#This Row],[date
paiement]]&lt;&gt;""),-PPMT(TauxIntérêt/12,1,DuréePrêt-ROWS($C$4:C303)+1,Amortissement[[#This Row],[solde
ouverture]]),""),0)</f>
        <v>833.11728256882282</v>
      </c>
      <c r="G303" s="17">
        <f ca="1">IF(Amortissement[[#This Row],[date
paiement]]="",0,ImpôtsFonciers)</f>
        <v>375</v>
      </c>
      <c r="H303" s="17">
        <f ca="1">IF(Amortissement[[#This Row],[date
paiement]]="",0,Amortissement[[#This Row],[intérêts]]+Amortissement[[#This Row],[remboursement principal]]+Amortissement[[#This Row],[impôts
fonciers]])</f>
        <v>1445.1719240135753</v>
      </c>
      <c r="I303" s="17">
        <f ca="1">IF(Amortissement[[#This Row],[date
paiement]]="",0,Amortissement[[#This Row],[solde
ouverture]]-Amortissement[[#This Row],[remboursement principal]])</f>
        <v>56893.113946740581</v>
      </c>
      <c r="J303" s="18">
        <f ca="1">IF(Amortissement[[#This Row],[solde de
clôture]]&gt;0,DernièreLigne-ROW(),0)</f>
        <v>60</v>
      </c>
    </row>
    <row r="304" spans="2:10" ht="15" customHeight="1" x14ac:dyDescent="0.25">
      <c r="B304" s="10">
        <f>ROWS($B$4:B304)</f>
        <v>301</v>
      </c>
      <c r="C304" s="14">
        <f ca="1">IF(ValeursEntrées,IF(Amortissement[[#This Row],[Numéro]]&lt;=DuréePrêt,IF(ROW()-ROW(Amortissement[[#Headers],[date
paiement]])=1,DébutPrêt,IF(I303&gt;0,EDATE(C303,1),"")),""),"")</f>
        <v>52452</v>
      </c>
      <c r="D304" s="17">
        <f ca="1">IF(ROW()-ROW(Amortissement[[#Headers],[solde
ouverture]])=1,MontantPrêt,IF(Amortissement[[#This Row],[date
paiement]]="",0,INDEX(Amortissement[], ROW()-4,8)))</f>
        <v>56893.113946740581</v>
      </c>
      <c r="E304" s="17">
        <f ca="1">IF(ValeursEntrées,IF(ROW()-ROW(Amortissement[[#Headers],[intérêts]])=1,-IPMT(TauxIntérêt/12,1,DuréePrêt-ROWS($C$4:C304)+1,Amortissement[[#This Row],[solde
ouverture]]),IFERROR(-IPMT(TauxIntérêt/12,1,Amortissement[[#This Row],[Nombre de
mensualités restantes]],D305),0)),0)</f>
        <v>233.56885559233771</v>
      </c>
      <c r="F304" s="17">
        <f ca="1">IFERROR(IF(AND(ValeursEntrées,Amortissement[[#This Row],[date
paiement]]&lt;&gt;""),-PPMT(TauxIntérêt/12,1,DuréePrêt-ROWS($C$4:C304)+1,Amortissement[[#This Row],[solde
ouverture]]),""),0)</f>
        <v>836.5886045795263</v>
      </c>
      <c r="G304" s="17">
        <f ca="1">IF(Amortissement[[#This Row],[date
paiement]]="",0,ImpôtsFonciers)</f>
        <v>375</v>
      </c>
      <c r="H304" s="17">
        <f ca="1">IF(Amortissement[[#This Row],[date
paiement]]="",0,Amortissement[[#This Row],[intérêts]]+Amortissement[[#This Row],[remboursement principal]]+Amortissement[[#This Row],[impôts
fonciers]])</f>
        <v>1445.1574601718639</v>
      </c>
      <c r="I304" s="17">
        <f ca="1">IF(Amortissement[[#This Row],[date
paiement]]="",0,Amortissement[[#This Row],[solde
ouverture]]-Amortissement[[#This Row],[remboursement principal]])</f>
        <v>56056.525342161054</v>
      </c>
      <c r="J304" s="18">
        <f ca="1">IF(Amortissement[[#This Row],[solde de
clôture]]&gt;0,DernièreLigne-ROW(),0)</f>
        <v>59</v>
      </c>
    </row>
    <row r="305" spans="2:10" ht="15" customHeight="1" x14ac:dyDescent="0.25">
      <c r="B305" s="10">
        <f>ROWS($B$4:B305)</f>
        <v>302</v>
      </c>
      <c r="C305" s="14">
        <f ca="1">IF(ValeursEntrées,IF(Amortissement[[#This Row],[Numéro]]&lt;=DuréePrêt,IF(ROW()-ROW(Amortissement[[#Headers],[date
paiement]])=1,DébutPrêt,IF(I304&gt;0,EDATE(C304,1),"")),""),"")</f>
        <v>52483</v>
      </c>
      <c r="D305" s="17">
        <f ca="1">IF(ROW()-ROW(Amortissement[[#Headers],[solde
ouverture]])=1,MontantPrêt,IF(Amortissement[[#This Row],[date
paiement]]="",0,INDEX(Amortissement[], ROW()-4,8)))</f>
        <v>56056.525342161054</v>
      </c>
      <c r="E305" s="17">
        <f ca="1">IF(ValeursEntrées,IF(ROW()-ROW(Amortissement[[#Headers],[intérêts]])=1,-IPMT(TauxIntérêt/12,1,DuréePrêt-ROWS($C$4:C305)+1,Amortissement[[#This Row],[solde
ouverture]]),IFERROR(-IPMT(TauxIntérêt/12,1,Amortissement[[#This Row],[Nombre de
mensualités restantes]],D306),0)),0)</f>
        <v>230.06854563220463</v>
      </c>
      <c r="F305" s="17">
        <f ca="1">IFERROR(IF(AND(ValeursEntrées,Amortissement[[#This Row],[date
paiement]]&lt;&gt;""),-PPMT(TauxIntérêt/12,1,DuréePrêt-ROWS($C$4:C305)+1,Amortissement[[#This Row],[solde
ouverture]]),""),0)</f>
        <v>840.07439043194097</v>
      </c>
      <c r="G305" s="17">
        <f ca="1">IF(Amortissement[[#This Row],[date
paiement]]="",0,ImpôtsFonciers)</f>
        <v>375</v>
      </c>
      <c r="H305" s="17">
        <f ca="1">IF(Amortissement[[#This Row],[date
paiement]]="",0,Amortissement[[#This Row],[intérêts]]+Amortissement[[#This Row],[remboursement principal]]+Amortissement[[#This Row],[impôts
fonciers]])</f>
        <v>1445.1429360641455</v>
      </c>
      <c r="I305" s="17">
        <f ca="1">IF(Amortissement[[#This Row],[date
paiement]]="",0,Amortissement[[#This Row],[solde
ouverture]]-Amortissement[[#This Row],[remboursement principal]])</f>
        <v>55216.450951729115</v>
      </c>
      <c r="J305" s="18">
        <f ca="1">IF(Amortissement[[#This Row],[solde de
clôture]]&gt;0,DernièreLigne-ROW(),0)</f>
        <v>58</v>
      </c>
    </row>
    <row r="306" spans="2:10" ht="15" customHeight="1" x14ac:dyDescent="0.25">
      <c r="B306" s="10">
        <f>ROWS($B$4:B306)</f>
        <v>303</v>
      </c>
      <c r="C306" s="14">
        <f ca="1">IF(ValeursEntrées,IF(Amortissement[[#This Row],[Numéro]]&lt;=DuréePrêt,IF(ROW()-ROW(Amortissement[[#Headers],[date
paiement]])=1,DébutPrêt,IF(I305&gt;0,EDATE(C305,1),"")),""),"")</f>
        <v>52513</v>
      </c>
      <c r="D306" s="17">
        <f ca="1">IF(ROW()-ROW(Amortissement[[#Headers],[solde
ouverture]])=1,MontantPrêt,IF(Amortissement[[#This Row],[date
paiement]]="",0,INDEX(Amortissement[], ROW()-4,8)))</f>
        <v>55216.450951729115</v>
      </c>
      <c r="E306" s="17">
        <f ca="1">IF(ValeursEntrées,IF(ROW()-ROW(Amortissement[[#Headers],[intérêts]])=1,-IPMT(TauxIntérêt/12,1,DuréePrêt-ROWS($C$4:C306)+1,Amortissement[[#This Row],[solde
ouverture]]),IFERROR(-IPMT(TauxIntérêt/12,1,Amortissement[[#This Row],[Nombre de
mensualités restantes]],D307),0)),0)</f>
        <v>226.55365104723765</v>
      </c>
      <c r="F306" s="17">
        <f ca="1">IFERROR(IF(AND(ValeursEntrées,Amortissement[[#This Row],[date
paiement]]&lt;&gt;""),-PPMT(TauxIntérêt/12,1,DuréePrêt-ROWS($C$4:C306)+1,Amortissement[[#This Row],[solde
ouverture]]),""),0)</f>
        <v>843.57470039207385</v>
      </c>
      <c r="G306" s="17">
        <f ca="1">IF(Amortissement[[#This Row],[date
paiement]]="",0,ImpôtsFonciers)</f>
        <v>375</v>
      </c>
      <c r="H306" s="17">
        <f ca="1">IF(Amortissement[[#This Row],[date
paiement]]="",0,Amortissement[[#This Row],[intérêts]]+Amortissement[[#This Row],[remboursement principal]]+Amortissement[[#This Row],[impôts
fonciers]])</f>
        <v>1445.1283514393115</v>
      </c>
      <c r="I306" s="17">
        <f ca="1">IF(Amortissement[[#This Row],[date
paiement]]="",0,Amortissement[[#This Row],[solde
ouverture]]-Amortissement[[#This Row],[remboursement principal]])</f>
        <v>54372.876251337038</v>
      </c>
      <c r="J306" s="18">
        <f ca="1">IF(Amortissement[[#This Row],[solde de
clôture]]&gt;0,DernièreLigne-ROW(),0)</f>
        <v>57</v>
      </c>
    </row>
    <row r="307" spans="2:10" ht="15" customHeight="1" x14ac:dyDescent="0.25">
      <c r="B307" s="10">
        <f>ROWS($B$4:B307)</f>
        <v>304</v>
      </c>
      <c r="C307" s="14">
        <f ca="1">IF(ValeursEntrées,IF(Amortissement[[#This Row],[Numéro]]&lt;=DuréePrêt,IF(ROW()-ROW(Amortissement[[#Headers],[date
paiement]])=1,DébutPrêt,IF(I306&gt;0,EDATE(C306,1),"")),""),"")</f>
        <v>52544</v>
      </c>
      <c r="D307" s="17">
        <f ca="1">IF(ROW()-ROW(Amortissement[[#Headers],[solde
ouverture]])=1,MontantPrêt,IF(Amortissement[[#This Row],[date
paiement]]="",0,INDEX(Amortissement[], ROW()-4,8)))</f>
        <v>54372.876251337038</v>
      </c>
      <c r="E307" s="17">
        <f ca="1">IF(ValeursEntrées,IF(ROW()-ROW(Amortissement[[#Headers],[intérêts]])=1,-IPMT(TauxIntérêt/12,1,DuréePrêt-ROWS($C$4:C307)+1,Amortissement[[#This Row],[solde
ouverture]]),IFERROR(-IPMT(TauxIntérêt/12,1,Amortissement[[#This Row],[Nombre de
mensualités restantes]],D308),0)),0)</f>
        <v>223.02411106816666</v>
      </c>
      <c r="F307" s="17">
        <f ca="1">IFERROR(IF(AND(ValeursEntrées,Amortissement[[#This Row],[date
paiement]]&lt;&gt;""),-PPMT(TauxIntérêt/12,1,DuréePrêt-ROWS($C$4:C307)+1,Amortissement[[#This Row],[solde
ouverture]]),""),0)</f>
        <v>847.08959497704097</v>
      </c>
      <c r="G307" s="17">
        <f ca="1">IF(Amortissement[[#This Row],[date
paiement]]="",0,ImpôtsFonciers)</f>
        <v>375</v>
      </c>
      <c r="H307" s="17">
        <f ca="1">IF(Amortissement[[#This Row],[date
paiement]]="",0,Amortissement[[#This Row],[intérêts]]+Amortissement[[#This Row],[remboursement principal]]+Amortissement[[#This Row],[impôts
fonciers]])</f>
        <v>1445.1137060452077</v>
      </c>
      <c r="I307" s="17">
        <f ca="1">IF(Amortissement[[#This Row],[date
paiement]]="",0,Amortissement[[#This Row],[solde
ouverture]]-Amortissement[[#This Row],[remboursement principal]])</f>
        <v>53525.786656359996</v>
      </c>
      <c r="J307" s="18">
        <f ca="1">IF(Amortissement[[#This Row],[solde de
clôture]]&gt;0,DernièreLigne-ROW(),0)</f>
        <v>56</v>
      </c>
    </row>
    <row r="308" spans="2:10" ht="15" customHeight="1" x14ac:dyDescent="0.25">
      <c r="B308" s="10">
        <f>ROWS($B$4:B308)</f>
        <v>305</v>
      </c>
      <c r="C308" s="14">
        <f ca="1">IF(ValeursEntrées,IF(Amortissement[[#This Row],[Numéro]]&lt;=DuréePrêt,IF(ROW()-ROW(Amortissement[[#Headers],[date
paiement]])=1,DébutPrêt,IF(I307&gt;0,EDATE(C307,1),"")),""),"")</f>
        <v>52574</v>
      </c>
      <c r="D308" s="17">
        <f ca="1">IF(ROW()-ROW(Amortissement[[#Headers],[solde
ouverture]])=1,MontantPrêt,IF(Amortissement[[#This Row],[date
paiement]]="",0,INDEX(Amortissement[], ROW()-4,8)))</f>
        <v>53525.786656359996</v>
      </c>
      <c r="E308" s="17">
        <f ca="1">IF(ValeursEntrées,IF(ROW()-ROW(Amortissement[[#Headers],[intérêts]])=1,-IPMT(TauxIntérêt/12,1,DuréePrêt-ROWS($C$4:C308)+1,Amortissement[[#This Row],[solde
ouverture]]),IFERROR(-IPMT(TauxIntérêt/12,1,Amortissement[[#This Row],[Nombre de
mensualités restantes]],D309),0)),0)</f>
        <v>219.47986467251619</v>
      </c>
      <c r="F308" s="17">
        <f ca="1">IFERROR(IF(AND(ValeursEntrées,Amortissement[[#This Row],[date
paiement]]&lt;&gt;""),-PPMT(TauxIntérêt/12,1,DuréePrêt-ROWS($C$4:C308)+1,Amortissement[[#This Row],[solde
ouverture]]),""),0)</f>
        <v>850.61913495611191</v>
      </c>
      <c r="G308" s="17">
        <f ca="1">IF(Amortissement[[#This Row],[date
paiement]]="",0,ImpôtsFonciers)</f>
        <v>375</v>
      </c>
      <c r="H308" s="17">
        <f ca="1">IF(Amortissement[[#This Row],[date
paiement]]="",0,Amortissement[[#This Row],[intérêts]]+Amortissement[[#This Row],[remboursement principal]]+Amortissement[[#This Row],[impôts
fonciers]])</f>
        <v>1445.098999628628</v>
      </c>
      <c r="I308" s="17">
        <f ca="1">IF(Amortissement[[#This Row],[date
paiement]]="",0,Amortissement[[#This Row],[solde
ouverture]]-Amortissement[[#This Row],[remboursement principal]])</f>
        <v>52675.167521403884</v>
      </c>
      <c r="J308" s="18">
        <f ca="1">IF(Amortissement[[#This Row],[solde de
clôture]]&gt;0,DernièreLigne-ROW(),0)</f>
        <v>55</v>
      </c>
    </row>
    <row r="309" spans="2:10" ht="15" customHeight="1" x14ac:dyDescent="0.25">
      <c r="B309" s="10">
        <f>ROWS($B$4:B309)</f>
        <v>306</v>
      </c>
      <c r="C309" s="14">
        <f ca="1">IF(ValeursEntrées,IF(Amortissement[[#This Row],[Numéro]]&lt;=DuréePrêt,IF(ROW()-ROW(Amortissement[[#Headers],[date
paiement]])=1,DébutPrêt,IF(I308&gt;0,EDATE(C308,1),"")),""),"")</f>
        <v>52605</v>
      </c>
      <c r="D309" s="17">
        <f ca="1">IF(ROW()-ROW(Amortissement[[#Headers],[solde
ouverture]])=1,MontantPrêt,IF(Amortissement[[#This Row],[date
paiement]]="",0,INDEX(Amortissement[], ROW()-4,8)))</f>
        <v>52675.167521403884</v>
      </c>
      <c r="E309" s="17">
        <f ca="1">IF(ValeursEntrées,IF(ROW()-ROW(Amortissement[[#Headers],[intérêts]])=1,-IPMT(TauxIntérêt/12,1,DuréePrêt-ROWS($C$4:C309)+1,Amortissement[[#This Row],[solde
ouverture]]),IFERROR(-IPMT(TauxIntérêt/12,1,Amortissement[[#This Row],[Nombre de
mensualités restantes]],D310),0)),0)</f>
        <v>215.9208505835505</v>
      </c>
      <c r="F309" s="17">
        <f ca="1">IFERROR(IF(AND(ValeursEntrées,Amortissement[[#This Row],[date
paiement]]&lt;&gt;""),-PPMT(TauxIntérêt/12,1,DuréePrêt-ROWS($C$4:C309)+1,Amortissement[[#This Row],[solde
ouverture]]),""),0)</f>
        <v>854.16338135176238</v>
      </c>
      <c r="G309" s="17">
        <f ca="1">IF(Amortissement[[#This Row],[date
paiement]]="",0,ImpôtsFonciers)</f>
        <v>375</v>
      </c>
      <c r="H309" s="17">
        <f ca="1">IF(Amortissement[[#This Row],[date
paiement]]="",0,Amortissement[[#This Row],[intérêts]]+Amortissement[[#This Row],[remboursement principal]]+Amortissement[[#This Row],[impôts
fonciers]])</f>
        <v>1445.0842319353128</v>
      </c>
      <c r="I309" s="17">
        <f ca="1">IF(Amortissement[[#This Row],[date
paiement]]="",0,Amortissement[[#This Row],[solde
ouverture]]-Amortissement[[#This Row],[remboursement principal]])</f>
        <v>51821.004140052122</v>
      </c>
      <c r="J309" s="18">
        <f ca="1">IF(Amortissement[[#This Row],[solde de
clôture]]&gt;0,DernièreLigne-ROW(),0)</f>
        <v>54</v>
      </c>
    </row>
    <row r="310" spans="2:10" ht="15" customHeight="1" x14ac:dyDescent="0.25">
      <c r="B310" s="10">
        <f>ROWS($B$4:B310)</f>
        <v>307</v>
      </c>
      <c r="C310" s="14">
        <f ca="1">IF(ValeursEntrées,IF(Amortissement[[#This Row],[Numéro]]&lt;=DuréePrêt,IF(ROW()-ROW(Amortissement[[#Headers],[date
paiement]])=1,DébutPrêt,IF(I309&gt;0,EDATE(C309,1),"")),""),"")</f>
        <v>52636</v>
      </c>
      <c r="D310" s="17">
        <f ca="1">IF(ROW()-ROW(Amortissement[[#Headers],[solde
ouverture]])=1,MontantPrêt,IF(Amortissement[[#This Row],[date
paiement]]="",0,INDEX(Amortissement[], ROW()-4,8)))</f>
        <v>51821.004140052122</v>
      </c>
      <c r="E310" s="17">
        <f ca="1">IF(ValeursEntrées,IF(ROW()-ROW(Amortissement[[#Headers],[intérêts]])=1,-IPMT(TauxIntérêt/12,1,DuréePrêt-ROWS($C$4:C310)+1,Amortissement[[#This Row],[solde
ouverture]]),IFERROR(-IPMT(TauxIntérêt/12,1,Amortissement[[#This Row],[Nombre de
mensualités restantes]],D311),0)),0)</f>
        <v>212.34700726921412</v>
      </c>
      <c r="F310" s="17">
        <f ca="1">IFERROR(IF(AND(ValeursEntrées,Amortissement[[#This Row],[date
paiement]]&lt;&gt;""),-PPMT(TauxIntérêt/12,1,DuréePrêt-ROWS($C$4:C310)+1,Amortissement[[#This Row],[solde
ouverture]]),""),0)</f>
        <v>857.72239544072806</v>
      </c>
      <c r="G310" s="17">
        <f ca="1">IF(Amortissement[[#This Row],[date
paiement]]="",0,ImpôtsFonciers)</f>
        <v>375</v>
      </c>
      <c r="H310" s="17">
        <f ca="1">IF(Amortissement[[#This Row],[date
paiement]]="",0,Amortissement[[#This Row],[intérêts]]+Amortissement[[#This Row],[remboursement principal]]+Amortissement[[#This Row],[impôts
fonciers]])</f>
        <v>1445.0694027099421</v>
      </c>
      <c r="I310" s="17">
        <f ca="1">IF(Amortissement[[#This Row],[date
paiement]]="",0,Amortissement[[#This Row],[solde
ouverture]]-Amortissement[[#This Row],[remboursement principal]])</f>
        <v>50963.281744611391</v>
      </c>
      <c r="J310" s="18">
        <f ca="1">IF(Amortissement[[#This Row],[solde de
clôture]]&gt;0,DernièreLigne-ROW(),0)</f>
        <v>53</v>
      </c>
    </row>
    <row r="311" spans="2:10" ht="15" customHeight="1" x14ac:dyDescent="0.25">
      <c r="B311" s="10">
        <f>ROWS($B$4:B311)</f>
        <v>308</v>
      </c>
      <c r="C311" s="14">
        <f ca="1">IF(ValeursEntrées,IF(Amortissement[[#This Row],[Numéro]]&lt;=DuréePrêt,IF(ROW()-ROW(Amortissement[[#Headers],[date
paiement]])=1,DébutPrêt,IF(I310&gt;0,EDATE(C310,1),"")),""),"")</f>
        <v>52665</v>
      </c>
      <c r="D311" s="17">
        <f ca="1">IF(ROW()-ROW(Amortissement[[#Headers],[solde
ouverture]])=1,MontantPrêt,IF(Amortissement[[#This Row],[date
paiement]]="",0,INDEX(Amortissement[], ROW()-4,8)))</f>
        <v>50963.281744611391</v>
      </c>
      <c r="E311" s="17">
        <f ca="1">IF(ValeursEntrées,IF(ROW()-ROW(Amortissement[[#Headers],[intérêts]])=1,-IPMT(TauxIntérêt/12,1,DuréePrêt-ROWS($C$4:C311)+1,Amortissement[[#This Row],[solde
ouverture]]),IFERROR(-IPMT(TauxIntérêt/12,1,Amortissement[[#This Row],[Nombre de
mensualités restantes]],D312),0)),0)</f>
        <v>208.75827294106801</v>
      </c>
      <c r="F311" s="17">
        <f ca="1">IFERROR(IF(AND(ValeursEntrées,Amortissement[[#This Row],[date
paiement]]&lt;&gt;""),-PPMT(TauxIntérêt/12,1,DuréePrêt-ROWS($C$4:C311)+1,Amortissement[[#This Row],[solde
ouverture]]),""),0)</f>
        <v>861.29623875506434</v>
      </c>
      <c r="G311" s="17">
        <f ca="1">IF(Amortissement[[#This Row],[date
paiement]]="",0,ImpôtsFonciers)</f>
        <v>375</v>
      </c>
      <c r="H311" s="17">
        <f ca="1">IF(Amortissement[[#This Row],[date
paiement]]="",0,Amortissement[[#This Row],[intérêts]]+Amortissement[[#This Row],[remboursement principal]]+Amortissement[[#This Row],[impôts
fonciers]])</f>
        <v>1445.0545116961323</v>
      </c>
      <c r="I311" s="17">
        <f ca="1">IF(Amortissement[[#This Row],[date
paiement]]="",0,Amortissement[[#This Row],[solde
ouverture]]-Amortissement[[#This Row],[remboursement principal]])</f>
        <v>50101.985505856326</v>
      </c>
      <c r="J311" s="18">
        <f ca="1">IF(Amortissement[[#This Row],[solde de
clôture]]&gt;0,DernièreLigne-ROW(),0)</f>
        <v>52</v>
      </c>
    </row>
    <row r="312" spans="2:10" ht="15" customHeight="1" x14ac:dyDescent="0.25">
      <c r="B312" s="10">
        <f>ROWS($B$4:B312)</f>
        <v>309</v>
      </c>
      <c r="C312" s="14">
        <f ca="1">IF(ValeursEntrées,IF(Amortissement[[#This Row],[Numéro]]&lt;=DuréePrêt,IF(ROW()-ROW(Amortissement[[#Headers],[date
paiement]])=1,DébutPrêt,IF(I311&gt;0,EDATE(C311,1),"")),""),"")</f>
        <v>52696</v>
      </c>
      <c r="D312" s="17">
        <f ca="1">IF(ROW()-ROW(Amortissement[[#Headers],[solde
ouverture]])=1,MontantPrêt,IF(Amortissement[[#This Row],[date
paiement]]="",0,INDEX(Amortissement[], ROW()-4,8)))</f>
        <v>50101.985505856326</v>
      </c>
      <c r="E312" s="17">
        <f ca="1">IF(ValeursEntrées,IF(ROW()-ROW(Amortissement[[#Headers],[intérêts]])=1,-IPMT(TauxIntérêt/12,1,DuréePrêt-ROWS($C$4:C312)+1,Amortissement[[#This Row],[solde
ouverture]]),IFERROR(-IPMT(TauxIntérêt/12,1,Amortissement[[#This Row],[Nombre de
mensualités restantes]],D313),0)),0)</f>
        <v>205.15458555322132</v>
      </c>
      <c r="F312" s="17">
        <f ca="1">IFERROR(IF(AND(ValeursEntrées,Amortissement[[#This Row],[date
paiement]]&lt;&gt;""),-PPMT(TauxIntérêt/12,1,DuréePrêt-ROWS($C$4:C312)+1,Amortissement[[#This Row],[solde
ouverture]]),""),0)</f>
        <v>864.88497308321053</v>
      </c>
      <c r="G312" s="17">
        <f ca="1">IF(Amortissement[[#This Row],[date
paiement]]="",0,ImpôtsFonciers)</f>
        <v>375</v>
      </c>
      <c r="H312" s="17">
        <f ca="1">IF(Amortissement[[#This Row],[date
paiement]]="",0,Amortissement[[#This Row],[intérêts]]+Amortissement[[#This Row],[remboursement principal]]+Amortissement[[#This Row],[impôts
fonciers]])</f>
        <v>1445.0395586364318</v>
      </c>
      <c r="I312" s="17">
        <f ca="1">IF(Amortissement[[#This Row],[date
paiement]]="",0,Amortissement[[#This Row],[solde
ouverture]]-Amortissement[[#This Row],[remboursement principal]])</f>
        <v>49237.100532773118</v>
      </c>
      <c r="J312" s="18">
        <f ca="1">IF(Amortissement[[#This Row],[solde de
clôture]]&gt;0,DernièreLigne-ROW(),0)</f>
        <v>51</v>
      </c>
    </row>
    <row r="313" spans="2:10" ht="15" customHeight="1" x14ac:dyDescent="0.25">
      <c r="B313" s="10">
        <f>ROWS($B$4:B313)</f>
        <v>310</v>
      </c>
      <c r="C313" s="14">
        <f ca="1">IF(ValeursEntrées,IF(Amortissement[[#This Row],[Numéro]]&lt;=DuréePrêt,IF(ROW()-ROW(Amortissement[[#Headers],[date
paiement]])=1,DébutPrêt,IF(I312&gt;0,EDATE(C312,1),"")),""),"")</f>
        <v>52726</v>
      </c>
      <c r="D313" s="17">
        <f ca="1">IF(ROW()-ROW(Amortissement[[#Headers],[solde
ouverture]])=1,MontantPrêt,IF(Amortissement[[#This Row],[date
paiement]]="",0,INDEX(Amortissement[], ROW()-4,8)))</f>
        <v>49237.100532773118</v>
      </c>
      <c r="E313" s="17">
        <f ca="1">IF(ValeursEntrées,IF(ROW()-ROW(Amortissement[[#Headers],[intérêts]])=1,-IPMT(TauxIntérêt/12,1,DuréePrêt-ROWS($C$4:C313)+1,Amortissement[[#This Row],[solde
ouverture]]),IFERROR(-IPMT(TauxIntérêt/12,1,Amortissement[[#This Row],[Nombre de
mensualités restantes]],D314),0)),0)</f>
        <v>201.53588280125859</v>
      </c>
      <c r="F313" s="17">
        <f ca="1">IFERROR(IF(AND(ValeursEntrées,Amortissement[[#This Row],[date
paiement]]&lt;&gt;""),-PPMT(TauxIntérêt/12,1,DuréePrêt-ROWS($C$4:C313)+1,Amortissement[[#This Row],[solde
ouverture]]),""),0)</f>
        <v>868.48866047105741</v>
      </c>
      <c r="G313" s="17">
        <f ca="1">IF(Amortissement[[#This Row],[date
paiement]]="",0,ImpôtsFonciers)</f>
        <v>375</v>
      </c>
      <c r="H313" s="17">
        <f ca="1">IF(Amortissement[[#This Row],[date
paiement]]="",0,Amortissement[[#This Row],[intérêts]]+Amortissement[[#This Row],[remboursement principal]]+Amortissement[[#This Row],[impôts
fonciers]])</f>
        <v>1445.0245432723159</v>
      </c>
      <c r="I313" s="17">
        <f ca="1">IF(Amortissement[[#This Row],[date
paiement]]="",0,Amortissement[[#This Row],[solde
ouverture]]-Amortissement[[#This Row],[remboursement principal]])</f>
        <v>48368.611872302063</v>
      </c>
      <c r="J313" s="18">
        <f ca="1">IF(Amortissement[[#This Row],[solde de
clôture]]&gt;0,DernièreLigne-ROW(),0)</f>
        <v>50</v>
      </c>
    </row>
    <row r="314" spans="2:10" ht="15" customHeight="1" x14ac:dyDescent="0.25">
      <c r="B314" s="10">
        <f>ROWS($B$4:B314)</f>
        <v>311</v>
      </c>
      <c r="C314" s="14">
        <f ca="1">IF(ValeursEntrées,IF(Amortissement[[#This Row],[Numéro]]&lt;=DuréePrêt,IF(ROW()-ROW(Amortissement[[#Headers],[date
paiement]])=1,DébutPrêt,IF(I313&gt;0,EDATE(C313,1),"")),""),"")</f>
        <v>52757</v>
      </c>
      <c r="D314" s="17">
        <f ca="1">IF(ROW()-ROW(Amortissement[[#Headers],[solde
ouverture]])=1,MontantPrêt,IF(Amortissement[[#This Row],[date
paiement]]="",0,INDEX(Amortissement[], ROW()-4,8)))</f>
        <v>48368.611872302063</v>
      </c>
      <c r="E314" s="17">
        <f ca="1">IF(ValeursEntrées,IF(ROW()-ROW(Amortissement[[#Headers],[intérêts]])=1,-IPMT(TauxIntérêt/12,1,DuréePrêt-ROWS($C$4:C314)+1,Amortissement[[#This Row],[solde
ouverture]]),IFERROR(-IPMT(TauxIntérêt/12,1,Amortissement[[#This Row],[Nombre de
mensualités restantes]],D315),0)),0)</f>
        <v>197.90210212116267</v>
      </c>
      <c r="F314" s="17">
        <f ca="1">IFERROR(IF(AND(ValeursEntrées,Amortissement[[#This Row],[date
paiement]]&lt;&gt;""),-PPMT(TauxIntérêt/12,1,DuréePrêt-ROWS($C$4:C314)+1,Amortissement[[#This Row],[solde
ouverture]]),""),0)</f>
        <v>872.10736322302</v>
      </c>
      <c r="G314" s="17">
        <f ca="1">IF(Amortissement[[#This Row],[date
paiement]]="",0,ImpôtsFonciers)</f>
        <v>375</v>
      </c>
      <c r="H314" s="17">
        <f ca="1">IF(Amortissement[[#This Row],[date
paiement]]="",0,Amortissement[[#This Row],[intérêts]]+Amortissement[[#This Row],[remboursement principal]]+Amortissement[[#This Row],[impôts
fonciers]])</f>
        <v>1445.0094653441827</v>
      </c>
      <c r="I314" s="17">
        <f ca="1">IF(Amortissement[[#This Row],[date
paiement]]="",0,Amortissement[[#This Row],[solde
ouverture]]-Amortissement[[#This Row],[remboursement principal]])</f>
        <v>47496.504509079045</v>
      </c>
      <c r="J314" s="18">
        <f ca="1">IF(Amortissement[[#This Row],[solde de
clôture]]&gt;0,DernièreLigne-ROW(),0)</f>
        <v>49</v>
      </c>
    </row>
    <row r="315" spans="2:10" ht="15" customHeight="1" x14ac:dyDescent="0.25">
      <c r="B315" s="10">
        <f>ROWS($B$4:B315)</f>
        <v>312</v>
      </c>
      <c r="C315" s="14">
        <f ca="1">IF(ValeursEntrées,IF(Amortissement[[#This Row],[Numéro]]&lt;=DuréePrêt,IF(ROW()-ROW(Amortissement[[#Headers],[date
paiement]])=1,DébutPrêt,IF(I314&gt;0,EDATE(C314,1),"")),""),"")</f>
        <v>52787</v>
      </c>
      <c r="D315" s="17">
        <f ca="1">IF(ROW()-ROW(Amortissement[[#Headers],[solde
ouverture]])=1,MontantPrêt,IF(Amortissement[[#This Row],[date
paiement]]="",0,INDEX(Amortissement[], ROW()-4,8)))</f>
        <v>47496.504509079045</v>
      </c>
      <c r="E315" s="17">
        <f ca="1">IF(ValeursEntrées,IF(ROW()-ROW(Amortissement[[#Headers],[intérêts]])=1,-IPMT(TauxIntérêt/12,1,DuréePrêt-ROWS($C$4:C315)+1,Amortissement[[#This Row],[solde
ouverture]]),IFERROR(-IPMT(TauxIntérêt/12,1,Amortissement[[#This Row],[Nombre de
mensualités restantes]],D316),0)),0)</f>
        <v>194.25318068823304</v>
      </c>
      <c r="F315" s="17">
        <f ca="1">IFERROR(IF(AND(ValeursEntrées,Amortissement[[#This Row],[date
paiement]]&lt;&gt;""),-PPMT(TauxIntérêt/12,1,DuréePrêt-ROWS($C$4:C315)+1,Amortissement[[#This Row],[solde
ouverture]]),""),0)</f>
        <v>875.74114390311615</v>
      </c>
      <c r="G315" s="17">
        <f ca="1">IF(Amortissement[[#This Row],[date
paiement]]="",0,ImpôtsFonciers)</f>
        <v>375</v>
      </c>
      <c r="H315" s="17">
        <f ca="1">IF(Amortissement[[#This Row],[date
paiement]]="",0,Amortissement[[#This Row],[intérêts]]+Amortissement[[#This Row],[remboursement principal]]+Amortissement[[#This Row],[impôts
fonciers]])</f>
        <v>1444.9943245913491</v>
      </c>
      <c r="I315" s="17">
        <f ca="1">IF(Amortissement[[#This Row],[date
paiement]]="",0,Amortissement[[#This Row],[solde
ouverture]]-Amortissement[[#This Row],[remboursement principal]])</f>
        <v>46620.763365175932</v>
      </c>
      <c r="J315" s="18">
        <f ca="1">IF(Amortissement[[#This Row],[solde de
clôture]]&gt;0,DernièreLigne-ROW(),0)</f>
        <v>48</v>
      </c>
    </row>
    <row r="316" spans="2:10" ht="15" customHeight="1" x14ac:dyDescent="0.25">
      <c r="B316" s="10">
        <f>ROWS($B$4:B316)</f>
        <v>313</v>
      </c>
      <c r="C316" s="14">
        <f ca="1">IF(ValeursEntrées,IF(Amortissement[[#This Row],[Numéro]]&lt;=DuréePrêt,IF(ROW()-ROW(Amortissement[[#Headers],[date
paiement]])=1,DébutPrêt,IF(I315&gt;0,EDATE(C315,1),"")),""),"")</f>
        <v>52818</v>
      </c>
      <c r="D316" s="17">
        <f ca="1">IF(ROW()-ROW(Amortissement[[#Headers],[solde
ouverture]])=1,MontantPrêt,IF(Amortissement[[#This Row],[date
paiement]]="",0,INDEX(Amortissement[], ROW()-4,8)))</f>
        <v>46620.763365175932</v>
      </c>
      <c r="E316" s="17">
        <f ca="1">IF(ValeursEntrées,IF(ROW()-ROW(Amortissement[[#Headers],[intérêts]])=1,-IPMT(TauxIntérêt/12,1,DuréePrêt-ROWS($C$4:C316)+1,Amortissement[[#This Row],[solde
ouverture]]),IFERROR(-IPMT(TauxIntérêt/12,1,Amortissement[[#This Row],[Nombre de
mensualités restantes]],D317),0)),0)</f>
        <v>190.58905541599952</v>
      </c>
      <c r="F316" s="17">
        <f ca="1">IFERROR(IF(AND(ValeursEntrées,Amortissement[[#This Row],[date
paiement]]&lt;&gt;""),-PPMT(TauxIntérêt/12,1,DuréePrêt-ROWS($C$4:C316)+1,Amortissement[[#This Row],[solde
ouverture]]),""),0)</f>
        <v>879.39006533604572</v>
      </c>
      <c r="G316" s="17">
        <f ca="1">IF(Amortissement[[#This Row],[date
paiement]]="",0,ImpôtsFonciers)</f>
        <v>375</v>
      </c>
      <c r="H316" s="17">
        <f ca="1">IF(Amortissement[[#This Row],[date
paiement]]="",0,Amortissement[[#This Row],[intérêts]]+Amortissement[[#This Row],[remboursement principal]]+Amortissement[[#This Row],[impôts
fonciers]])</f>
        <v>1444.9791207520452</v>
      </c>
      <c r="I316" s="17">
        <f ca="1">IF(Amortissement[[#This Row],[date
paiement]]="",0,Amortissement[[#This Row],[solde
ouverture]]-Amortissement[[#This Row],[remboursement principal]])</f>
        <v>45741.373299839885</v>
      </c>
      <c r="J316" s="18">
        <f ca="1">IF(Amortissement[[#This Row],[solde de
clôture]]&gt;0,DernièreLigne-ROW(),0)</f>
        <v>47</v>
      </c>
    </row>
    <row r="317" spans="2:10" ht="15" customHeight="1" x14ac:dyDescent="0.25">
      <c r="B317" s="10">
        <f>ROWS($B$4:B317)</f>
        <v>314</v>
      </c>
      <c r="C317" s="14">
        <f ca="1">IF(ValeursEntrées,IF(Amortissement[[#This Row],[Numéro]]&lt;=DuréePrêt,IF(ROW()-ROW(Amortissement[[#Headers],[date
paiement]])=1,DébutPrêt,IF(I316&gt;0,EDATE(C316,1),"")),""),"")</f>
        <v>52849</v>
      </c>
      <c r="D317" s="17">
        <f ca="1">IF(ROW()-ROW(Amortissement[[#Headers],[solde
ouverture]])=1,MontantPrêt,IF(Amortissement[[#This Row],[date
paiement]]="",0,INDEX(Amortissement[], ROW()-4,8)))</f>
        <v>45741.373299839885</v>
      </c>
      <c r="E317" s="17">
        <f ca="1">IF(ValeursEntrées,IF(ROW()-ROW(Amortissement[[#Headers],[intérêts]])=1,-IPMT(TauxIntérêt/12,1,DuréePrêt-ROWS($C$4:C317)+1,Amortissement[[#This Row],[solde
ouverture]]),IFERROR(-IPMT(TauxIntérêt/12,1,Amortissement[[#This Row],[Nombre de
mensualités restantes]],D318),0)),0)</f>
        <v>186.90966295513169</v>
      </c>
      <c r="F317" s="17">
        <f ca="1">IFERROR(IF(AND(ValeursEntrées,Amortissement[[#This Row],[date
paiement]]&lt;&gt;""),-PPMT(TauxIntérêt/12,1,DuréePrêt-ROWS($C$4:C317)+1,Amortissement[[#This Row],[solde
ouverture]]),""),0)</f>
        <v>883.0541906082791</v>
      </c>
      <c r="G317" s="17">
        <f ca="1">IF(Amortissement[[#This Row],[date
paiement]]="",0,ImpôtsFonciers)</f>
        <v>375</v>
      </c>
      <c r="H317" s="17">
        <f ca="1">IF(Amortissement[[#This Row],[date
paiement]]="",0,Amortissement[[#This Row],[intérêts]]+Amortissement[[#This Row],[remboursement principal]]+Amortissement[[#This Row],[impôts
fonciers]])</f>
        <v>1444.9638535634108</v>
      </c>
      <c r="I317" s="17">
        <f ca="1">IF(Amortissement[[#This Row],[date
paiement]]="",0,Amortissement[[#This Row],[solde
ouverture]]-Amortissement[[#This Row],[remboursement principal]])</f>
        <v>44858.319109231605</v>
      </c>
      <c r="J317" s="18">
        <f ca="1">IF(Amortissement[[#This Row],[solde de
clôture]]&gt;0,DernièreLigne-ROW(),0)</f>
        <v>46</v>
      </c>
    </row>
    <row r="318" spans="2:10" ht="15" customHeight="1" x14ac:dyDescent="0.25">
      <c r="B318" s="10">
        <f>ROWS($B$4:B318)</f>
        <v>315</v>
      </c>
      <c r="C318" s="14">
        <f ca="1">IF(ValeursEntrées,IF(Amortissement[[#This Row],[Numéro]]&lt;=DuréePrêt,IF(ROW()-ROW(Amortissement[[#Headers],[date
paiement]])=1,DébutPrêt,IF(I317&gt;0,EDATE(C317,1),"")),""),"")</f>
        <v>52879</v>
      </c>
      <c r="D318" s="17">
        <f ca="1">IF(ROW()-ROW(Amortissement[[#Headers],[solde
ouverture]])=1,MontantPrêt,IF(Amortissement[[#This Row],[date
paiement]]="",0,INDEX(Amortissement[], ROW()-4,8)))</f>
        <v>44858.319109231605</v>
      </c>
      <c r="E318" s="17">
        <f ca="1">IF(ValeursEntrées,IF(ROW()-ROW(Amortissement[[#Headers],[intérêts]])=1,-IPMT(TauxIntérêt/12,1,DuréePrêt-ROWS($C$4:C318)+1,Amortissement[[#This Row],[solde
ouverture]]),IFERROR(-IPMT(TauxIntérêt/12,1,Amortissement[[#This Row],[Nombre de
mensualités restantes]],D319),0)),0)</f>
        <v>183.21493969234359</v>
      </c>
      <c r="F318" s="17">
        <f ca="1">IFERROR(IF(AND(ValeursEntrées,Amortissement[[#This Row],[date
paiement]]&lt;&gt;""),-PPMT(TauxIntérêt/12,1,DuréePrêt-ROWS($C$4:C318)+1,Amortissement[[#This Row],[solde
ouverture]]),""),0)</f>
        <v>886.73358306914702</v>
      </c>
      <c r="G318" s="17">
        <f ca="1">IF(Amortissement[[#This Row],[date
paiement]]="",0,ImpôtsFonciers)</f>
        <v>375</v>
      </c>
      <c r="H318" s="17">
        <f ca="1">IF(Amortissement[[#This Row],[date
paiement]]="",0,Amortissement[[#This Row],[intérêts]]+Amortissement[[#This Row],[remboursement principal]]+Amortissement[[#This Row],[impôts
fonciers]])</f>
        <v>1444.9485227614905</v>
      </c>
      <c r="I318" s="17">
        <f ca="1">IF(Amortissement[[#This Row],[date
paiement]]="",0,Amortissement[[#This Row],[solde
ouverture]]-Amortissement[[#This Row],[remboursement principal]])</f>
        <v>43971.58552616246</v>
      </c>
      <c r="J318" s="18">
        <f ca="1">IF(Amortissement[[#This Row],[solde de
clôture]]&gt;0,DernièreLigne-ROW(),0)</f>
        <v>45</v>
      </c>
    </row>
    <row r="319" spans="2:10" ht="15" customHeight="1" x14ac:dyDescent="0.25">
      <c r="B319" s="10">
        <f>ROWS($B$4:B319)</f>
        <v>316</v>
      </c>
      <c r="C319" s="14">
        <f ca="1">IF(ValeursEntrées,IF(Amortissement[[#This Row],[Numéro]]&lt;=DuréePrêt,IF(ROW()-ROW(Amortissement[[#Headers],[date
paiement]])=1,DébutPrêt,IF(I318&gt;0,EDATE(C318,1),"")),""),"")</f>
        <v>52910</v>
      </c>
      <c r="D319" s="17">
        <f ca="1">IF(ROW()-ROW(Amortissement[[#Headers],[solde
ouverture]])=1,MontantPrêt,IF(Amortissement[[#This Row],[date
paiement]]="",0,INDEX(Amortissement[], ROW()-4,8)))</f>
        <v>43971.58552616246</v>
      </c>
      <c r="E319" s="17">
        <f ca="1">IF(ValeursEntrées,IF(ROW()-ROW(Amortissement[[#Headers],[intérêts]])=1,-IPMT(TauxIntérêt/12,1,DuréePrêt-ROWS($C$4:C319)+1,Amortissement[[#This Row],[solde
ouverture]]),IFERROR(-IPMT(TauxIntérêt/12,1,Amortissement[[#This Row],[Nombre de
mensualités restantes]],D320),0)),0)</f>
        <v>179.50482174929385</v>
      </c>
      <c r="F319" s="17">
        <f ca="1">IFERROR(IF(AND(ValeursEntrées,Amortissement[[#This Row],[date
paiement]]&lt;&gt;""),-PPMT(TauxIntérêt/12,1,DuréePrêt-ROWS($C$4:C319)+1,Amortissement[[#This Row],[solde
ouverture]]),""),0)</f>
        <v>890.42830633193523</v>
      </c>
      <c r="G319" s="17">
        <f ca="1">IF(Amortissement[[#This Row],[date
paiement]]="",0,ImpôtsFonciers)</f>
        <v>375</v>
      </c>
      <c r="H319" s="17">
        <f ca="1">IF(Amortissement[[#This Row],[date
paiement]]="",0,Amortissement[[#This Row],[intérêts]]+Amortissement[[#This Row],[remboursement principal]]+Amortissement[[#This Row],[impôts
fonciers]])</f>
        <v>1444.9331280812291</v>
      </c>
      <c r="I319" s="17">
        <f ca="1">IF(Amortissement[[#This Row],[date
paiement]]="",0,Amortissement[[#This Row],[solde
ouverture]]-Amortissement[[#This Row],[remboursement principal]])</f>
        <v>43081.157219830522</v>
      </c>
      <c r="J319" s="18">
        <f ca="1">IF(Amortissement[[#This Row],[solde de
clôture]]&gt;0,DernièreLigne-ROW(),0)</f>
        <v>44</v>
      </c>
    </row>
    <row r="320" spans="2:10" ht="15" customHeight="1" x14ac:dyDescent="0.25">
      <c r="B320" s="10">
        <f>ROWS($B$4:B320)</f>
        <v>317</v>
      </c>
      <c r="C320" s="14">
        <f ca="1">IF(ValeursEntrées,IF(Amortissement[[#This Row],[Numéro]]&lt;=DuréePrêt,IF(ROW()-ROW(Amortissement[[#Headers],[date
paiement]])=1,DébutPrêt,IF(I319&gt;0,EDATE(C319,1),"")),""),"")</f>
        <v>52940</v>
      </c>
      <c r="D320" s="17">
        <f ca="1">IF(ROW()-ROW(Amortissement[[#Headers],[solde
ouverture]])=1,MontantPrêt,IF(Amortissement[[#This Row],[date
paiement]]="",0,INDEX(Amortissement[], ROW()-4,8)))</f>
        <v>43081.157219830522</v>
      </c>
      <c r="E320" s="17">
        <f ca="1">IF(ValeursEntrées,IF(ROW()-ROW(Amortissement[[#Headers],[intérêts]])=1,-IPMT(TauxIntérêt/12,1,DuréePrêt-ROWS($C$4:C320)+1,Amortissement[[#This Row],[solde
ouverture]]),IFERROR(-IPMT(TauxIntérêt/12,1,Amortissement[[#This Row],[Nombre de
mensualités restantes]],D321),0)),0)</f>
        <v>175.77924498148141</v>
      </c>
      <c r="F320" s="17">
        <f ca="1">IFERROR(IF(AND(ValeursEntrées,Amortissement[[#This Row],[date
paiement]]&lt;&gt;""),-PPMT(TauxIntérêt/12,1,DuréePrêt-ROWS($C$4:C320)+1,Amortissement[[#This Row],[solde
ouverture]]),""),0)</f>
        <v>894.1384242749848</v>
      </c>
      <c r="G320" s="17">
        <f ca="1">IF(Amortissement[[#This Row],[date
paiement]]="",0,ImpôtsFonciers)</f>
        <v>375</v>
      </c>
      <c r="H320" s="17">
        <f ca="1">IF(Amortissement[[#This Row],[date
paiement]]="",0,Amortissement[[#This Row],[intérêts]]+Amortissement[[#This Row],[remboursement principal]]+Amortissement[[#This Row],[impôts
fonciers]])</f>
        <v>1444.9176692564663</v>
      </c>
      <c r="I320" s="17">
        <f ca="1">IF(Amortissement[[#This Row],[date
paiement]]="",0,Amortissement[[#This Row],[solde
ouverture]]-Amortissement[[#This Row],[remboursement principal]])</f>
        <v>42187.018795555538</v>
      </c>
      <c r="J320" s="18">
        <f ca="1">IF(Amortissement[[#This Row],[solde de
clôture]]&gt;0,DernièreLigne-ROW(),0)</f>
        <v>43</v>
      </c>
    </row>
    <row r="321" spans="2:10" ht="15" customHeight="1" x14ac:dyDescent="0.25">
      <c r="B321" s="10">
        <f>ROWS($B$4:B321)</f>
        <v>318</v>
      </c>
      <c r="C321" s="14">
        <f ca="1">IF(ValeursEntrées,IF(Amortissement[[#This Row],[Numéro]]&lt;=DuréePrêt,IF(ROW()-ROW(Amortissement[[#Headers],[date
paiement]])=1,DébutPrêt,IF(I320&gt;0,EDATE(C320,1),"")),""),"")</f>
        <v>52971</v>
      </c>
      <c r="D321" s="17">
        <f ca="1">IF(ROW()-ROW(Amortissement[[#Headers],[solde
ouverture]])=1,MontantPrêt,IF(Amortissement[[#This Row],[date
paiement]]="",0,INDEX(Amortissement[], ROW()-4,8)))</f>
        <v>42187.018795555538</v>
      </c>
      <c r="E321" s="17">
        <f ca="1">IF(ValeursEntrées,IF(ROW()-ROW(Amortissement[[#Headers],[intérêts]])=1,-IPMT(TauxIntérêt/12,1,DuréePrêt-ROWS($C$4:C321)+1,Amortissement[[#This Row],[solde
ouverture]]),IFERROR(-IPMT(TauxIntérêt/12,1,Amortissement[[#This Row],[Nombre de
mensualités restantes]],D322),0)),0)</f>
        <v>172.0381449771364</v>
      </c>
      <c r="F321" s="17">
        <f ca="1">IFERROR(IF(AND(ValeursEntrées,Amortissement[[#This Row],[date
paiement]]&lt;&gt;""),-PPMT(TauxIntérêt/12,1,DuréePrêt-ROWS($C$4:C321)+1,Amortissement[[#This Row],[solde
ouverture]]),""),0)</f>
        <v>897.86400104279721</v>
      </c>
      <c r="G321" s="17">
        <f ca="1">IF(Amortissement[[#This Row],[date
paiement]]="",0,ImpôtsFonciers)</f>
        <v>375</v>
      </c>
      <c r="H321" s="17">
        <f ca="1">IF(Amortissement[[#This Row],[date
paiement]]="",0,Amortissement[[#This Row],[intérêts]]+Amortissement[[#This Row],[remboursement principal]]+Amortissement[[#This Row],[impôts
fonciers]])</f>
        <v>1444.9021460199335</v>
      </c>
      <c r="I321" s="17">
        <f ca="1">IF(Amortissement[[#This Row],[date
paiement]]="",0,Amortissement[[#This Row],[solde
ouverture]]-Amortissement[[#This Row],[remboursement principal]])</f>
        <v>41289.154794512739</v>
      </c>
      <c r="J321" s="18">
        <f ca="1">IF(Amortissement[[#This Row],[solde de
clôture]]&gt;0,DernièreLigne-ROW(),0)</f>
        <v>42</v>
      </c>
    </row>
    <row r="322" spans="2:10" ht="15" customHeight="1" x14ac:dyDescent="0.25">
      <c r="B322" s="10">
        <f>ROWS($B$4:B322)</f>
        <v>319</v>
      </c>
      <c r="C322" s="14">
        <f ca="1">IF(ValeursEntrées,IF(Amortissement[[#This Row],[Numéro]]&lt;=DuréePrêt,IF(ROW()-ROW(Amortissement[[#Headers],[date
paiement]])=1,DébutPrêt,IF(I321&gt;0,EDATE(C321,1),"")),""),"")</f>
        <v>53002</v>
      </c>
      <c r="D322" s="17">
        <f ca="1">IF(ROW()-ROW(Amortissement[[#Headers],[solde
ouverture]])=1,MontantPrêt,IF(Amortissement[[#This Row],[date
paiement]]="",0,INDEX(Amortissement[], ROW()-4,8)))</f>
        <v>41289.154794512739</v>
      </c>
      <c r="E322" s="17">
        <f ca="1">IF(ValeursEntrées,IF(ROW()-ROW(Amortissement[[#Headers],[intérêts]])=1,-IPMT(TauxIntérêt/12,1,DuréePrêt-ROWS($C$4:C322)+1,Amortissement[[#This Row],[solde
ouverture]]),IFERROR(-IPMT(TauxIntérêt/12,1,Amortissement[[#This Row],[Nombre de
mensualités restantes]],D323),0)),0)</f>
        <v>168.28145705610666</v>
      </c>
      <c r="F322" s="17">
        <f ca="1">IFERROR(IF(AND(ValeursEntrées,Amortissement[[#This Row],[date
paiement]]&lt;&gt;""),-PPMT(TauxIntérêt/12,1,DuréePrêt-ROWS($C$4:C322)+1,Amortissement[[#This Row],[solde
ouverture]]),""),0)</f>
        <v>901.60510104714217</v>
      </c>
      <c r="G322" s="17">
        <f ca="1">IF(Amortissement[[#This Row],[date
paiement]]="",0,ImpôtsFonciers)</f>
        <v>375</v>
      </c>
      <c r="H322" s="17">
        <f ca="1">IF(Amortissement[[#This Row],[date
paiement]]="",0,Amortissement[[#This Row],[intérêts]]+Amortissement[[#This Row],[remboursement principal]]+Amortissement[[#This Row],[impôts
fonciers]])</f>
        <v>1444.8865581032487</v>
      </c>
      <c r="I322" s="17">
        <f ca="1">IF(Amortissement[[#This Row],[date
paiement]]="",0,Amortissement[[#This Row],[solde
ouverture]]-Amortissement[[#This Row],[remboursement principal]])</f>
        <v>40387.549693465597</v>
      </c>
      <c r="J322" s="18">
        <f ca="1">IF(Amortissement[[#This Row],[solde de
clôture]]&gt;0,DernièreLigne-ROW(),0)</f>
        <v>41</v>
      </c>
    </row>
    <row r="323" spans="2:10" ht="15" customHeight="1" x14ac:dyDescent="0.25">
      <c r="B323" s="10">
        <f>ROWS($B$4:B323)</f>
        <v>320</v>
      </c>
      <c r="C323" s="14">
        <f ca="1">IF(ValeursEntrées,IF(Amortissement[[#This Row],[Numéro]]&lt;=DuréePrêt,IF(ROW()-ROW(Amortissement[[#Headers],[date
paiement]])=1,DébutPrêt,IF(I322&gt;0,EDATE(C322,1),"")),""),"")</f>
        <v>53030</v>
      </c>
      <c r="D323" s="17">
        <f ca="1">IF(ROW()-ROW(Amortissement[[#Headers],[solde
ouverture]])=1,MontantPrêt,IF(Amortissement[[#This Row],[date
paiement]]="",0,INDEX(Amortissement[], ROW()-4,8)))</f>
        <v>40387.549693465597</v>
      </c>
      <c r="E323" s="17">
        <f ca="1">IF(ValeursEntrées,IF(ROW()-ROW(Amortissement[[#Headers],[intérêts]])=1,-IPMT(TauxIntérêt/12,1,DuréePrêt-ROWS($C$4:C323)+1,Amortissement[[#This Row],[solde
ouverture]]),IFERROR(-IPMT(TauxIntérêt/12,1,Amortissement[[#This Row],[Nombre de
mensualités restantes]],D324),0)),0)</f>
        <v>164.50911626873926</v>
      </c>
      <c r="F323" s="17">
        <f ca="1">IFERROR(IF(AND(ValeursEntrées,Amortissement[[#This Row],[date
paiement]]&lt;&gt;""),-PPMT(TauxIntérêt/12,1,DuréePrêt-ROWS($C$4:C323)+1,Amortissement[[#This Row],[solde
ouverture]]),""),0)</f>
        <v>905.36178896817182</v>
      </c>
      <c r="G323" s="17">
        <f ca="1">IF(Amortissement[[#This Row],[date
paiement]]="",0,ImpôtsFonciers)</f>
        <v>375</v>
      </c>
      <c r="H323" s="17">
        <f ca="1">IF(Amortissement[[#This Row],[date
paiement]]="",0,Amortissement[[#This Row],[intérêts]]+Amortissement[[#This Row],[remboursement principal]]+Amortissement[[#This Row],[impôts
fonciers]])</f>
        <v>1444.8709052369111</v>
      </c>
      <c r="I323" s="17">
        <f ca="1">IF(Amortissement[[#This Row],[date
paiement]]="",0,Amortissement[[#This Row],[solde
ouverture]]-Amortissement[[#This Row],[remboursement principal]])</f>
        <v>39482.187904497427</v>
      </c>
      <c r="J323" s="18">
        <f ca="1">IF(Amortissement[[#This Row],[solde de
clôture]]&gt;0,DernièreLigne-ROW(),0)</f>
        <v>40</v>
      </c>
    </row>
    <row r="324" spans="2:10" ht="15" customHeight="1" x14ac:dyDescent="0.25">
      <c r="B324" s="10">
        <f>ROWS($B$4:B324)</f>
        <v>321</v>
      </c>
      <c r="C324" s="14">
        <f ca="1">IF(ValeursEntrées,IF(Amortissement[[#This Row],[Numéro]]&lt;=DuréePrêt,IF(ROW()-ROW(Amortissement[[#Headers],[date
paiement]])=1,DébutPrêt,IF(I323&gt;0,EDATE(C323,1),"")),""),"")</f>
        <v>53061</v>
      </c>
      <c r="D324" s="17">
        <f ca="1">IF(ROW()-ROW(Amortissement[[#Headers],[solde
ouverture]])=1,MontantPrêt,IF(Amortissement[[#This Row],[date
paiement]]="",0,INDEX(Amortissement[], ROW()-4,8)))</f>
        <v>39482.187904497427</v>
      </c>
      <c r="E324" s="17">
        <f ca="1">IF(ValeursEntrées,IF(ROW()-ROW(Amortissement[[#Headers],[intérêts]])=1,-IPMT(TauxIntérêt/12,1,DuréePrêt-ROWS($C$4:C324)+1,Amortissement[[#This Row],[solde
ouverture]]),IFERROR(-IPMT(TauxIntérêt/12,1,Amortissement[[#This Row],[Nombre de
mensualités restantes]],D325),0)),0)</f>
        <v>160.72105739475785</v>
      </c>
      <c r="F324" s="17">
        <f ca="1">IFERROR(IF(AND(ValeursEntrées,Amortissement[[#This Row],[date
paiement]]&lt;&gt;""),-PPMT(TauxIntérêt/12,1,DuréePrêt-ROWS($C$4:C324)+1,Amortissement[[#This Row],[solde
ouverture]]),""),0)</f>
        <v>909.13412975553945</v>
      </c>
      <c r="G324" s="17">
        <f ca="1">IF(Amortissement[[#This Row],[date
paiement]]="",0,ImpôtsFonciers)</f>
        <v>375</v>
      </c>
      <c r="H324" s="17">
        <f ca="1">IF(Amortissement[[#This Row],[date
paiement]]="",0,Amortissement[[#This Row],[intérêts]]+Amortissement[[#This Row],[remboursement principal]]+Amortissement[[#This Row],[impôts
fonciers]])</f>
        <v>1444.8551871502973</v>
      </c>
      <c r="I324" s="17">
        <f ca="1">IF(Amortissement[[#This Row],[date
paiement]]="",0,Amortissement[[#This Row],[solde
ouverture]]-Amortissement[[#This Row],[remboursement principal]])</f>
        <v>38573.053774741886</v>
      </c>
      <c r="J324" s="18">
        <f ca="1">IF(Amortissement[[#This Row],[solde de
clôture]]&gt;0,DernièreLigne-ROW(),0)</f>
        <v>39</v>
      </c>
    </row>
    <row r="325" spans="2:10" ht="15" customHeight="1" x14ac:dyDescent="0.25">
      <c r="B325" s="10">
        <f>ROWS($B$4:B325)</f>
        <v>322</v>
      </c>
      <c r="C325" s="14">
        <f ca="1">IF(ValeursEntrées,IF(Amortissement[[#This Row],[Numéro]]&lt;=DuréePrêt,IF(ROW()-ROW(Amortissement[[#Headers],[date
paiement]])=1,DébutPrêt,IF(I324&gt;0,EDATE(C324,1),"")),""),"")</f>
        <v>53091</v>
      </c>
      <c r="D325" s="17">
        <f ca="1">IF(ROW()-ROW(Amortissement[[#Headers],[solde
ouverture]])=1,MontantPrêt,IF(Amortissement[[#This Row],[date
paiement]]="",0,INDEX(Amortissement[], ROW()-4,8)))</f>
        <v>38573.053774741886</v>
      </c>
      <c r="E325" s="17">
        <f ca="1">IF(ValeursEntrées,IF(ROW()-ROW(Amortissement[[#Headers],[intérêts]])=1,-IPMT(TauxIntérêt/12,1,DuréePrêt-ROWS($C$4:C325)+1,Amortissement[[#This Row],[solde
ouverture]]),IFERROR(-IPMT(TauxIntérêt/12,1,Amortissement[[#This Row],[Nombre de
mensualités restantes]],D326),0)),0)</f>
        <v>156.91721494213485</v>
      </c>
      <c r="F325" s="17">
        <f ca="1">IFERROR(IF(AND(ValeursEntrées,Amortissement[[#This Row],[date
paiement]]&lt;&gt;""),-PPMT(TauxIntérêt/12,1,DuréePrêt-ROWS($C$4:C325)+1,Amortissement[[#This Row],[solde
ouverture]]),""),0)</f>
        <v>912.92218862952063</v>
      </c>
      <c r="G325" s="17">
        <f ca="1">IF(Amortissement[[#This Row],[date
paiement]]="",0,ImpôtsFonciers)</f>
        <v>375</v>
      </c>
      <c r="H325" s="17">
        <f ca="1">IF(Amortissement[[#This Row],[date
paiement]]="",0,Amortissement[[#This Row],[intérêts]]+Amortissement[[#This Row],[remboursement principal]]+Amortissement[[#This Row],[impôts
fonciers]])</f>
        <v>1444.8394035716556</v>
      </c>
      <c r="I325" s="17">
        <f ca="1">IF(Amortissement[[#This Row],[date
paiement]]="",0,Amortissement[[#This Row],[solde
ouverture]]-Amortissement[[#This Row],[remboursement principal]])</f>
        <v>37660.131586112366</v>
      </c>
      <c r="J325" s="18">
        <f ca="1">IF(Amortissement[[#This Row],[solde de
clôture]]&gt;0,DernièreLigne-ROW(),0)</f>
        <v>38</v>
      </c>
    </row>
    <row r="326" spans="2:10" ht="15" customHeight="1" x14ac:dyDescent="0.25">
      <c r="B326" s="10">
        <f>ROWS($B$4:B326)</f>
        <v>323</v>
      </c>
      <c r="C326" s="14">
        <f ca="1">IF(ValeursEntrées,IF(Amortissement[[#This Row],[Numéro]]&lt;=DuréePrêt,IF(ROW()-ROW(Amortissement[[#Headers],[date
paiement]])=1,DébutPrêt,IF(I325&gt;0,EDATE(C325,1),"")),""),"")</f>
        <v>53122</v>
      </c>
      <c r="D326" s="17">
        <f ca="1">IF(ROW()-ROW(Amortissement[[#Headers],[solde
ouverture]])=1,MontantPrêt,IF(Amortissement[[#This Row],[date
paiement]]="",0,INDEX(Amortissement[], ROW()-4,8)))</f>
        <v>37660.131586112366</v>
      </c>
      <c r="E326" s="17">
        <f ca="1">IF(ValeursEntrées,IF(ROW()-ROW(Amortissement[[#Headers],[intérêts]])=1,-IPMT(TauxIntérêt/12,1,DuréePrêt-ROWS($C$4:C326)+1,Amortissement[[#This Row],[solde
ouverture]]),IFERROR(-IPMT(TauxIntérêt/12,1,Amortissement[[#This Row],[Nombre de
mensualités restantes]],D327),0)),0)</f>
        <v>153.09752314595926</v>
      </c>
      <c r="F326" s="17">
        <f ca="1">IFERROR(IF(AND(ValeursEntrées,Amortissement[[#This Row],[date
paiement]]&lt;&gt;""),-PPMT(TauxIntérêt/12,1,DuréePrêt-ROWS($C$4:C326)+1,Amortissement[[#This Row],[solde
ouverture]]),""),0)</f>
        <v>916.72603108214378</v>
      </c>
      <c r="G326" s="17">
        <f ca="1">IF(Amortissement[[#This Row],[date
paiement]]="",0,ImpôtsFonciers)</f>
        <v>375</v>
      </c>
      <c r="H326" s="17">
        <f ca="1">IF(Amortissement[[#This Row],[date
paiement]]="",0,Amortissement[[#This Row],[intérêts]]+Amortissement[[#This Row],[remboursement principal]]+Amortissement[[#This Row],[impôts
fonciers]])</f>
        <v>1444.8235542281031</v>
      </c>
      <c r="I326" s="17">
        <f ca="1">IF(Amortissement[[#This Row],[date
paiement]]="",0,Amortissement[[#This Row],[solde
ouverture]]-Amortissement[[#This Row],[remboursement principal]])</f>
        <v>36743.405555030222</v>
      </c>
      <c r="J326" s="18">
        <f ca="1">IF(Amortissement[[#This Row],[solde de
clôture]]&gt;0,DernièreLigne-ROW(),0)</f>
        <v>37</v>
      </c>
    </row>
    <row r="327" spans="2:10" ht="15" customHeight="1" x14ac:dyDescent="0.25">
      <c r="B327" s="10">
        <f>ROWS($B$4:B327)</f>
        <v>324</v>
      </c>
      <c r="C327" s="14">
        <f ca="1">IF(ValeursEntrées,IF(Amortissement[[#This Row],[Numéro]]&lt;=DuréePrêt,IF(ROW()-ROW(Amortissement[[#Headers],[date
paiement]])=1,DébutPrêt,IF(I326&gt;0,EDATE(C326,1),"")),""),"")</f>
        <v>53152</v>
      </c>
      <c r="D327" s="17">
        <f ca="1">IF(ROW()-ROW(Amortissement[[#Headers],[solde
ouverture]])=1,MontantPrêt,IF(Amortissement[[#This Row],[date
paiement]]="",0,INDEX(Amortissement[], ROW()-4,8)))</f>
        <v>36743.405555030222</v>
      </c>
      <c r="E327" s="17">
        <f ca="1">IF(ValeursEntrées,IF(ROW()-ROW(Amortissement[[#Headers],[intérêts]])=1,-IPMT(TauxIntérêt/12,1,DuréePrêt-ROWS($C$4:C327)+1,Amortissement[[#This Row],[solde
ouverture]]),IFERROR(-IPMT(TauxIntérêt/12,1,Amortissement[[#This Row],[Nombre de
mensualités restantes]],D328),0)),0)</f>
        <v>149.26191596729959</v>
      </c>
      <c r="F327" s="17">
        <f ca="1">IFERROR(IF(AND(ValeursEntrées,Amortissement[[#This Row],[date
paiement]]&lt;&gt;""),-PPMT(TauxIntérêt/12,1,DuréePrêt-ROWS($C$4:C327)+1,Amortissement[[#This Row],[solde
ouverture]]),""),0)</f>
        <v>920.54572287831922</v>
      </c>
      <c r="G327" s="17">
        <f ca="1">IF(Amortissement[[#This Row],[date
paiement]]="",0,ImpôtsFonciers)</f>
        <v>375</v>
      </c>
      <c r="H327" s="17">
        <f ca="1">IF(Amortissement[[#This Row],[date
paiement]]="",0,Amortissement[[#This Row],[intérêts]]+Amortissement[[#This Row],[remboursement principal]]+Amortissement[[#This Row],[impôts
fonciers]])</f>
        <v>1444.8076388456188</v>
      </c>
      <c r="I327" s="17">
        <f ca="1">IF(Amortissement[[#This Row],[date
paiement]]="",0,Amortissement[[#This Row],[solde
ouverture]]-Amortissement[[#This Row],[remboursement principal]])</f>
        <v>35822.859832151902</v>
      </c>
      <c r="J327" s="18">
        <f ca="1">IF(Amortissement[[#This Row],[solde de
clôture]]&gt;0,DernièreLigne-ROW(),0)</f>
        <v>36</v>
      </c>
    </row>
    <row r="328" spans="2:10" ht="15" customHeight="1" x14ac:dyDescent="0.25">
      <c r="B328" s="10">
        <f>ROWS($B$4:B328)</f>
        <v>325</v>
      </c>
      <c r="C328" s="14">
        <f ca="1">IF(ValeursEntrées,IF(Amortissement[[#This Row],[Numéro]]&lt;=DuréePrêt,IF(ROW()-ROW(Amortissement[[#Headers],[date
paiement]])=1,DébutPrêt,IF(I327&gt;0,EDATE(C327,1),"")),""),"")</f>
        <v>53183</v>
      </c>
      <c r="D328" s="17">
        <f ca="1">IF(ROW()-ROW(Amortissement[[#Headers],[solde
ouverture]])=1,MontantPrêt,IF(Amortissement[[#This Row],[date
paiement]]="",0,INDEX(Amortissement[], ROW()-4,8)))</f>
        <v>35822.859832151902</v>
      </c>
      <c r="E328" s="17">
        <f ca="1">IF(ValeursEntrées,IF(ROW()-ROW(Amortissement[[#Headers],[intérêts]])=1,-IPMT(TauxIntérêt/12,1,DuréePrêt-ROWS($C$4:C328)+1,Amortissement[[#This Row],[solde
ouverture]]),IFERROR(-IPMT(TauxIntérêt/12,1,Amortissement[[#This Row],[Nombre de
mensualités restantes]],D329),0)),0)</f>
        <v>145.41032709206218</v>
      </c>
      <c r="F328" s="17">
        <f ca="1">IFERROR(IF(AND(ValeursEntrées,Amortissement[[#This Row],[date
paiement]]&lt;&gt;""),-PPMT(TauxIntérêt/12,1,DuréePrêt-ROWS($C$4:C328)+1,Amortissement[[#This Row],[solde
ouverture]]),""),0)</f>
        <v>924.38133005697898</v>
      </c>
      <c r="G328" s="17">
        <f ca="1">IF(Amortissement[[#This Row],[date
paiement]]="",0,ImpôtsFonciers)</f>
        <v>375</v>
      </c>
      <c r="H328" s="17">
        <f ca="1">IF(Amortissement[[#This Row],[date
paiement]]="",0,Amortissement[[#This Row],[intérêts]]+Amortissement[[#This Row],[remboursement principal]]+Amortissement[[#This Row],[impôts
fonciers]])</f>
        <v>1444.7916571490412</v>
      </c>
      <c r="I328" s="17">
        <f ca="1">IF(Amortissement[[#This Row],[date
paiement]]="",0,Amortissement[[#This Row],[solde
ouverture]]-Amortissement[[#This Row],[remboursement principal]])</f>
        <v>34898.47850209492</v>
      </c>
      <c r="J328" s="18">
        <f ca="1">IF(Amortissement[[#This Row],[solde de
clôture]]&gt;0,DernièreLigne-ROW(),0)</f>
        <v>35</v>
      </c>
    </row>
    <row r="329" spans="2:10" ht="15" customHeight="1" x14ac:dyDescent="0.25">
      <c r="B329" s="10">
        <f>ROWS($B$4:B329)</f>
        <v>326</v>
      </c>
      <c r="C329" s="14">
        <f ca="1">IF(ValeursEntrées,IF(Amortissement[[#This Row],[Numéro]]&lt;=DuréePrêt,IF(ROW()-ROW(Amortissement[[#Headers],[date
paiement]])=1,DébutPrêt,IF(I328&gt;0,EDATE(C328,1),"")),""),"")</f>
        <v>53214</v>
      </c>
      <c r="D329" s="17">
        <f ca="1">IF(ROW()-ROW(Amortissement[[#Headers],[solde
ouverture]])=1,MontantPrêt,IF(Amortissement[[#This Row],[date
paiement]]="",0,INDEX(Amortissement[], ROW()-4,8)))</f>
        <v>34898.47850209492</v>
      </c>
      <c r="E329" s="17">
        <f ca="1">IF(ValeursEntrées,IF(ROW()-ROW(Amortissement[[#Headers],[intérêts]])=1,-IPMT(TauxIntérêt/12,1,DuréePrêt-ROWS($C$4:C329)+1,Amortissement[[#This Row],[solde
ouverture]]),IFERROR(-IPMT(TauxIntérêt/12,1,Amortissement[[#This Row],[Nombre de
mensualités restantes]],D330),0)),0)</f>
        <v>141.54268992984458</v>
      </c>
      <c r="F329" s="17">
        <f ca="1">IFERROR(IF(AND(ValeursEntrées,Amortissement[[#This Row],[date
paiement]]&lt;&gt;""),-PPMT(TauxIntérêt/12,1,DuréePrêt-ROWS($C$4:C329)+1,Amortissement[[#This Row],[solde
ouverture]]),""),0)</f>
        <v>928.23291893221631</v>
      </c>
      <c r="G329" s="17">
        <f ca="1">IF(Amortissement[[#This Row],[date
paiement]]="",0,ImpôtsFonciers)</f>
        <v>375</v>
      </c>
      <c r="H329" s="17">
        <f ca="1">IF(Amortissement[[#This Row],[date
paiement]]="",0,Amortissement[[#This Row],[intérêts]]+Amortissement[[#This Row],[remboursement principal]]+Amortissement[[#This Row],[impôts
fonciers]])</f>
        <v>1444.7756088620608</v>
      </c>
      <c r="I329" s="17">
        <f ca="1">IF(Amortissement[[#This Row],[date
paiement]]="",0,Amortissement[[#This Row],[solde
ouverture]]-Amortissement[[#This Row],[remboursement principal]])</f>
        <v>33970.245583162701</v>
      </c>
      <c r="J329" s="18">
        <f ca="1">IF(Amortissement[[#This Row],[solde de
clôture]]&gt;0,DernièreLigne-ROW(),0)</f>
        <v>34</v>
      </c>
    </row>
    <row r="330" spans="2:10" ht="15" customHeight="1" x14ac:dyDescent="0.25">
      <c r="B330" s="10">
        <f>ROWS($B$4:B330)</f>
        <v>327</v>
      </c>
      <c r="C330" s="14">
        <f ca="1">IF(ValeursEntrées,IF(Amortissement[[#This Row],[Numéro]]&lt;=DuréePrêt,IF(ROW()-ROW(Amortissement[[#Headers],[date
paiement]])=1,DébutPrêt,IF(I329&gt;0,EDATE(C329,1),"")),""),"")</f>
        <v>53244</v>
      </c>
      <c r="D330" s="17">
        <f ca="1">IF(ROW()-ROW(Amortissement[[#Headers],[solde
ouverture]])=1,MontantPrêt,IF(Amortissement[[#This Row],[date
paiement]]="",0,INDEX(Amortissement[], ROW()-4,8)))</f>
        <v>33970.245583162701</v>
      </c>
      <c r="E330" s="17">
        <f ca="1">IF(ValeursEntrées,IF(ROW()-ROW(Amortissement[[#Headers],[intérêts]])=1,-IPMT(TauxIntérêt/12,1,DuréePrêt-ROWS($C$4:C330)+1,Amortissement[[#This Row],[solde
ouverture]]),IFERROR(-IPMT(TauxIntérêt/12,1,Amortissement[[#This Row],[Nombre de
mensualités restantes]],D331),0)),0)</f>
        <v>137.65893761278446</v>
      </c>
      <c r="F330" s="17">
        <f ca="1">IFERROR(IF(AND(ValeursEntrées,Amortissement[[#This Row],[date
paiement]]&lt;&gt;""),-PPMT(TauxIntérêt/12,1,DuréePrêt-ROWS($C$4:C330)+1,Amortissement[[#This Row],[solde
ouverture]]),""),0)</f>
        <v>932.10055609443373</v>
      </c>
      <c r="G330" s="17">
        <f ca="1">IF(Amortissement[[#This Row],[date
paiement]]="",0,ImpôtsFonciers)</f>
        <v>375</v>
      </c>
      <c r="H330" s="17">
        <f ca="1">IF(Amortissement[[#This Row],[date
paiement]]="",0,Amortissement[[#This Row],[intérêts]]+Amortissement[[#This Row],[remboursement principal]]+Amortissement[[#This Row],[impôts
fonciers]])</f>
        <v>1444.7594937072181</v>
      </c>
      <c r="I330" s="17">
        <f ca="1">IF(Amortissement[[#This Row],[date
paiement]]="",0,Amortissement[[#This Row],[solde
ouverture]]-Amortissement[[#This Row],[remboursement principal]])</f>
        <v>33038.145027068269</v>
      </c>
      <c r="J330" s="18">
        <f ca="1">IF(Amortissement[[#This Row],[solde de
clôture]]&gt;0,DernièreLigne-ROW(),0)</f>
        <v>33</v>
      </c>
    </row>
    <row r="331" spans="2:10" ht="15" customHeight="1" x14ac:dyDescent="0.25">
      <c r="B331" s="10">
        <f>ROWS($B$4:B331)</f>
        <v>328</v>
      </c>
      <c r="C331" s="14">
        <f ca="1">IF(ValeursEntrées,IF(Amortissement[[#This Row],[Numéro]]&lt;=DuréePrêt,IF(ROW()-ROW(Amortissement[[#Headers],[date
paiement]])=1,DébutPrêt,IF(I330&gt;0,EDATE(C330,1),"")),""),"")</f>
        <v>53275</v>
      </c>
      <c r="D331" s="17">
        <f ca="1">IF(ROW()-ROW(Amortissement[[#Headers],[solde
ouverture]])=1,MontantPrêt,IF(Amortissement[[#This Row],[date
paiement]]="",0,INDEX(Amortissement[], ROW()-4,8)))</f>
        <v>33038.145027068269</v>
      </c>
      <c r="E331" s="17">
        <f ca="1">IF(ValeursEntrées,IF(ROW()-ROW(Amortissement[[#Headers],[intérêts]])=1,-IPMT(TauxIntérêt/12,1,DuréePrêt-ROWS($C$4:C331)+1,Amortissement[[#This Row],[solde
ouverture]]),IFERROR(-IPMT(TauxIntérêt/12,1,Amortissement[[#This Row],[Nombre de
mensualités restantes]],D332),0)),0)</f>
        <v>133.75900299440323</v>
      </c>
      <c r="F331" s="17">
        <f ca="1">IFERROR(IF(AND(ValeursEntrées,Amortissement[[#This Row],[date
paiement]]&lt;&gt;""),-PPMT(TauxIntérêt/12,1,DuréePrêt-ROWS($C$4:C331)+1,Amortissement[[#This Row],[solde
ouverture]]),""),0)</f>
        <v>935.98430841149423</v>
      </c>
      <c r="G331" s="17">
        <f ca="1">IF(Amortissement[[#This Row],[date
paiement]]="",0,ImpôtsFonciers)</f>
        <v>375</v>
      </c>
      <c r="H331" s="17">
        <f ca="1">IF(Amortissement[[#This Row],[date
paiement]]="",0,Amortissement[[#This Row],[intérêts]]+Amortissement[[#This Row],[remboursement principal]]+Amortissement[[#This Row],[impôts
fonciers]])</f>
        <v>1444.7433114058974</v>
      </c>
      <c r="I331" s="17">
        <f ca="1">IF(Amortissement[[#This Row],[date
paiement]]="",0,Amortissement[[#This Row],[solde
ouverture]]-Amortissement[[#This Row],[remboursement principal]])</f>
        <v>32102.160718656774</v>
      </c>
      <c r="J331" s="18">
        <f ca="1">IF(Amortissement[[#This Row],[solde de
clôture]]&gt;0,DernièreLigne-ROW(),0)</f>
        <v>32</v>
      </c>
    </row>
    <row r="332" spans="2:10" ht="15" customHeight="1" x14ac:dyDescent="0.25">
      <c r="B332" s="10">
        <f>ROWS($B$4:B332)</f>
        <v>329</v>
      </c>
      <c r="C332" s="14">
        <f ca="1">IF(ValeursEntrées,IF(Amortissement[[#This Row],[Numéro]]&lt;=DuréePrêt,IF(ROW()-ROW(Amortissement[[#Headers],[date
paiement]])=1,DébutPrêt,IF(I331&gt;0,EDATE(C331,1),"")),""),"")</f>
        <v>53305</v>
      </c>
      <c r="D332" s="17">
        <f ca="1">IF(ROW()-ROW(Amortissement[[#Headers],[solde
ouverture]])=1,MontantPrêt,IF(Amortissement[[#This Row],[date
paiement]]="",0,INDEX(Amortissement[], ROW()-4,8)))</f>
        <v>32102.160718656774</v>
      </c>
      <c r="E332" s="17">
        <f ca="1">IF(ValeursEntrées,IF(ROW()-ROW(Amortissement[[#Headers],[intérêts]])=1,-IPMT(TauxIntérêt/12,1,DuréePrêt-ROWS($C$4:C332)+1,Amortissement[[#This Row],[solde
ouverture]]),IFERROR(-IPMT(TauxIntérêt/12,1,Amortissement[[#This Row],[Nombre de
mensualités restantes]],D333),0)),0)</f>
        <v>129.84281864844542</v>
      </c>
      <c r="F332" s="17">
        <f ca="1">IFERROR(IF(AND(ValeursEntrées,Amortissement[[#This Row],[date
paiement]]&lt;&gt;""),-PPMT(TauxIntérêt/12,1,DuréePrêt-ROWS($C$4:C332)+1,Amortissement[[#This Row],[solde
ouverture]]),""),0)</f>
        <v>939.88424302987539</v>
      </c>
      <c r="G332" s="17">
        <f ca="1">IF(Amortissement[[#This Row],[date
paiement]]="",0,ImpôtsFonciers)</f>
        <v>375</v>
      </c>
      <c r="H332" s="17">
        <f ca="1">IF(Amortissement[[#This Row],[date
paiement]]="",0,Amortissement[[#This Row],[intérêts]]+Amortissement[[#This Row],[remboursement principal]]+Amortissement[[#This Row],[impôts
fonciers]])</f>
        <v>1444.7270616783208</v>
      </c>
      <c r="I332" s="17">
        <f ca="1">IF(Amortissement[[#This Row],[date
paiement]]="",0,Amortissement[[#This Row],[solde
ouverture]]-Amortissement[[#This Row],[remboursement principal]])</f>
        <v>31162.276475626899</v>
      </c>
      <c r="J332" s="18">
        <f ca="1">IF(Amortissement[[#This Row],[solde de
clôture]]&gt;0,DernièreLigne-ROW(),0)</f>
        <v>31</v>
      </c>
    </row>
    <row r="333" spans="2:10" ht="15" customHeight="1" x14ac:dyDescent="0.25">
      <c r="B333" s="10">
        <f>ROWS($B$4:B333)</f>
        <v>330</v>
      </c>
      <c r="C333" s="14">
        <f ca="1">IF(ValeursEntrées,IF(Amortissement[[#This Row],[Numéro]]&lt;=DuréePrêt,IF(ROW()-ROW(Amortissement[[#Headers],[date
paiement]])=1,DébutPrêt,IF(I332&gt;0,EDATE(C332,1),"")),""),"")</f>
        <v>53336</v>
      </c>
      <c r="D333" s="17">
        <f ca="1">IF(ROW()-ROW(Amortissement[[#Headers],[solde
ouverture]])=1,MontantPrêt,IF(Amortissement[[#This Row],[date
paiement]]="",0,INDEX(Amortissement[], ROW()-4,8)))</f>
        <v>31162.276475626899</v>
      </c>
      <c r="E333" s="17">
        <f ca="1">IF(ValeursEntrées,IF(ROW()-ROW(Amortissement[[#Headers],[intérêts]])=1,-IPMT(TauxIntérêt/12,1,DuréePrêt-ROWS($C$4:C333)+1,Amortissement[[#This Row],[solde
ouverture]]),IFERROR(-IPMT(TauxIntérêt/12,1,Amortissement[[#This Row],[Nombre de
mensualités restantes]],D334),0)),0)</f>
        <v>125.91031686771277</v>
      </c>
      <c r="F333" s="17">
        <f ca="1">IFERROR(IF(AND(ValeursEntrées,Amortissement[[#This Row],[date
paiement]]&lt;&gt;""),-PPMT(TauxIntérêt/12,1,DuréePrêt-ROWS($C$4:C333)+1,Amortissement[[#This Row],[solde
ouverture]]),""),0)</f>
        <v>943.8004273758329</v>
      </c>
      <c r="G333" s="17">
        <f ca="1">IF(Amortissement[[#This Row],[date
paiement]]="",0,ImpôtsFonciers)</f>
        <v>375</v>
      </c>
      <c r="H333" s="17">
        <f ca="1">IF(Amortissement[[#This Row],[date
paiement]]="",0,Amortissement[[#This Row],[intérêts]]+Amortissement[[#This Row],[remboursement principal]]+Amortissement[[#This Row],[impôts
fonciers]])</f>
        <v>1444.7107442435456</v>
      </c>
      <c r="I333" s="17">
        <f ca="1">IF(Amortissement[[#This Row],[date
paiement]]="",0,Amortissement[[#This Row],[solde
ouverture]]-Amortissement[[#This Row],[remboursement principal]])</f>
        <v>30218.476048251065</v>
      </c>
      <c r="J333" s="18">
        <f ca="1">IF(Amortissement[[#This Row],[solde de
clôture]]&gt;0,DernièreLigne-ROW(),0)</f>
        <v>30</v>
      </c>
    </row>
    <row r="334" spans="2:10" ht="15" customHeight="1" x14ac:dyDescent="0.25">
      <c r="B334" s="10">
        <f>ROWS($B$4:B334)</f>
        <v>331</v>
      </c>
      <c r="C334" s="14">
        <f ca="1">IF(ValeursEntrées,IF(Amortissement[[#This Row],[Numéro]]&lt;=DuréePrêt,IF(ROW()-ROW(Amortissement[[#Headers],[date
paiement]])=1,DébutPrêt,IF(I333&gt;0,EDATE(C333,1),"")),""),"")</f>
        <v>53367</v>
      </c>
      <c r="D334" s="17">
        <f ca="1">IF(ROW()-ROW(Amortissement[[#Headers],[solde
ouverture]])=1,MontantPrêt,IF(Amortissement[[#This Row],[date
paiement]]="",0,INDEX(Amortissement[], ROW()-4,8)))</f>
        <v>30218.476048251065</v>
      </c>
      <c r="E334" s="17">
        <f ca="1">IF(ValeursEntrées,IF(ROW()-ROW(Amortissement[[#Headers],[intérêts]])=1,-IPMT(TauxIntérêt/12,1,DuréePrêt-ROWS($C$4:C334)+1,Amortissement[[#This Row],[solde
ouverture]]),IFERROR(-IPMT(TauxIntérêt/12,1,Amortissement[[#This Row],[Nombre de
mensualités restantes]],D335),0)),0)</f>
        <v>121.96142966289375</v>
      </c>
      <c r="F334" s="17">
        <f ca="1">IFERROR(IF(AND(ValeursEntrées,Amortissement[[#This Row],[date
paiement]]&lt;&gt;""),-PPMT(TauxIntérêt/12,1,DuréePrêt-ROWS($C$4:C334)+1,Amortissement[[#This Row],[solde
ouverture]]),""),0)</f>
        <v>947.73292915656555</v>
      </c>
      <c r="G334" s="17">
        <f ca="1">IF(Amortissement[[#This Row],[date
paiement]]="",0,ImpôtsFonciers)</f>
        <v>375</v>
      </c>
      <c r="H334" s="17">
        <f ca="1">IF(Amortissement[[#This Row],[date
paiement]]="",0,Amortissement[[#This Row],[intérêts]]+Amortissement[[#This Row],[remboursement principal]]+Amortissement[[#This Row],[impôts
fonciers]])</f>
        <v>1444.6943588194592</v>
      </c>
      <c r="I334" s="17">
        <f ca="1">IF(Amortissement[[#This Row],[date
paiement]]="",0,Amortissement[[#This Row],[solde
ouverture]]-Amortissement[[#This Row],[remboursement principal]])</f>
        <v>29270.743119094499</v>
      </c>
      <c r="J334" s="18">
        <f ca="1">IF(Amortissement[[#This Row],[solde de
clôture]]&gt;0,DernièreLigne-ROW(),0)</f>
        <v>29</v>
      </c>
    </row>
    <row r="335" spans="2:10" ht="15" customHeight="1" x14ac:dyDescent="0.25">
      <c r="B335" s="10">
        <f>ROWS($B$4:B335)</f>
        <v>332</v>
      </c>
      <c r="C335" s="14">
        <f ca="1">IF(ValeursEntrées,IF(Amortissement[[#This Row],[Numéro]]&lt;=DuréePrêt,IF(ROW()-ROW(Amortissement[[#Headers],[date
paiement]])=1,DébutPrêt,IF(I334&gt;0,EDATE(C334,1),"")),""),"")</f>
        <v>53395</v>
      </c>
      <c r="D335" s="17">
        <f ca="1">IF(ROW()-ROW(Amortissement[[#Headers],[solde
ouverture]])=1,MontantPrêt,IF(Amortissement[[#This Row],[date
paiement]]="",0,INDEX(Amortissement[], ROW()-4,8)))</f>
        <v>29270.743119094499</v>
      </c>
      <c r="E335" s="17">
        <f ca="1">IF(ValeursEntrées,IF(ROW()-ROW(Amortissement[[#Headers],[intérêts]])=1,-IPMT(TauxIntérêt/12,1,DuréePrêt-ROWS($C$4:C335)+1,Amortissement[[#This Row],[solde
ouverture]]),IFERROR(-IPMT(TauxIntérêt/12,1,Amortissement[[#This Row],[Nombre de
mensualités restantes]],D336),0)),0)</f>
        <v>117.99608876138797</v>
      </c>
      <c r="F335" s="17">
        <f ca="1">IFERROR(IF(AND(ValeursEntrées,Amortissement[[#This Row],[date
paiement]]&lt;&gt;""),-PPMT(TauxIntérêt/12,1,DuréePrêt-ROWS($C$4:C335)+1,Amortissement[[#This Row],[solde
ouverture]]),""),0)</f>
        <v>951.68181636138456</v>
      </c>
      <c r="G335" s="17">
        <f ca="1">IF(Amortissement[[#This Row],[date
paiement]]="",0,ImpôtsFonciers)</f>
        <v>375</v>
      </c>
      <c r="H335" s="17">
        <f ca="1">IF(Amortissement[[#This Row],[date
paiement]]="",0,Amortissement[[#This Row],[intérêts]]+Amortissement[[#This Row],[remboursement principal]]+Amortissement[[#This Row],[impôts
fonciers]])</f>
        <v>1444.6779051227725</v>
      </c>
      <c r="I335" s="17">
        <f ca="1">IF(Amortissement[[#This Row],[date
paiement]]="",0,Amortissement[[#This Row],[solde
ouverture]]-Amortissement[[#This Row],[remboursement principal]])</f>
        <v>28319.061302733113</v>
      </c>
      <c r="J335" s="18">
        <f ca="1">IF(Amortissement[[#This Row],[solde de
clôture]]&gt;0,DernièreLigne-ROW(),0)</f>
        <v>28</v>
      </c>
    </row>
    <row r="336" spans="2:10" ht="15" customHeight="1" x14ac:dyDescent="0.25">
      <c r="B336" s="10">
        <f>ROWS($B$4:B336)</f>
        <v>333</v>
      </c>
      <c r="C336" s="14">
        <f ca="1">IF(ValeursEntrées,IF(Amortissement[[#This Row],[Numéro]]&lt;=DuréePrêt,IF(ROW()-ROW(Amortissement[[#Headers],[date
paiement]])=1,DébutPrêt,IF(I335&gt;0,EDATE(C335,1),"")),""),"")</f>
        <v>53426</v>
      </c>
      <c r="D336" s="17">
        <f ca="1">IF(ROW()-ROW(Amortissement[[#Headers],[solde
ouverture]])=1,MontantPrêt,IF(Amortissement[[#This Row],[date
paiement]]="",0,INDEX(Amortissement[], ROW()-4,8)))</f>
        <v>28319.061302733113</v>
      </c>
      <c r="E336" s="17">
        <f ca="1">IF(ValeursEntrées,IF(ROW()-ROW(Amortissement[[#Headers],[intérêts]])=1,-IPMT(TauxIntérêt/12,1,DuréePrêt-ROWS($C$4:C336)+1,Amortissement[[#This Row],[solde
ouverture]]),IFERROR(-IPMT(TauxIntérêt/12,1,Amortissement[[#This Row],[Nombre de
mensualités restantes]],D337),0)),0)</f>
        <v>114.01422560612592</v>
      </c>
      <c r="F336" s="17">
        <f ca="1">IFERROR(IF(AND(ValeursEntrées,Amortissement[[#This Row],[date
paiement]]&lt;&gt;""),-PPMT(TauxIntérêt/12,1,DuréePrêt-ROWS($C$4:C336)+1,Amortissement[[#This Row],[solde
ouverture]]),""),0)</f>
        <v>955.64715726289023</v>
      </c>
      <c r="G336" s="17">
        <f ca="1">IF(Amortissement[[#This Row],[date
paiement]]="",0,ImpôtsFonciers)</f>
        <v>375</v>
      </c>
      <c r="H336" s="17">
        <f ca="1">IF(Amortissement[[#This Row],[date
paiement]]="",0,Amortissement[[#This Row],[intérêts]]+Amortissement[[#This Row],[remboursement principal]]+Amortissement[[#This Row],[impôts
fonciers]])</f>
        <v>1444.6613828690161</v>
      </c>
      <c r="I336" s="17">
        <f ca="1">IF(Amortissement[[#This Row],[date
paiement]]="",0,Amortissement[[#This Row],[solde
ouverture]]-Amortissement[[#This Row],[remboursement principal]])</f>
        <v>27363.414145470222</v>
      </c>
      <c r="J336" s="18">
        <f ca="1">IF(Amortissement[[#This Row],[solde de
clôture]]&gt;0,DernièreLigne-ROW(),0)</f>
        <v>27</v>
      </c>
    </row>
    <row r="337" spans="2:10" ht="15" customHeight="1" x14ac:dyDescent="0.25">
      <c r="B337" s="10">
        <f>ROWS($B$4:B337)</f>
        <v>334</v>
      </c>
      <c r="C337" s="14">
        <f ca="1">IF(ValeursEntrées,IF(Amortissement[[#This Row],[Numéro]]&lt;=DuréePrêt,IF(ROW()-ROW(Amortissement[[#Headers],[date
paiement]])=1,DébutPrêt,IF(I336&gt;0,EDATE(C336,1),"")),""),"")</f>
        <v>53456</v>
      </c>
      <c r="D337" s="17">
        <f ca="1">IF(ROW()-ROW(Amortissement[[#Headers],[solde
ouverture]])=1,MontantPrêt,IF(Amortissement[[#This Row],[date
paiement]]="",0,INDEX(Amortissement[], ROW()-4,8)))</f>
        <v>27363.414145470222</v>
      </c>
      <c r="E337" s="17">
        <f ca="1">IF(ValeursEntrées,IF(ROW()-ROW(Amortissement[[#Headers],[intérêts]])=1,-IPMT(TauxIntérêt/12,1,DuréePrêt-ROWS($C$4:C337)+1,Amortissement[[#This Row],[solde
ouverture]]),IFERROR(-IPMT(TauxIntérêt/12,1,Amortissement[[#This Row],[Nombre de
mensualités restantes]],D338),0)),0)</f>
        <v>110.01577135438362</v>
      </c>
      <c r="F337" s="17">
        <f ca="1">IFERROR(IF(AND(ValeursEntrées,Amortissement[[#This Row],[date
paiement]]&lt;&gt;""),-PPMT(TauxIntérêt/12,1,DuréePrêt-ROWS($C$4:C337)+1,Amortissement[[#This Row],[solde
ouverture]]),""),0)</f>
        <v>959.62902041815221</v>
      </c>
      <c r="G337" s="17">
        <f ca="1">IF(Amortissement[[#This Row],[date
paiement]]="",0,ImpôtsFonciers)</f>
        <v>375</v>
      </c>
      <c r="H337" s="17">
        <f ca="1">IF(Amortissement[[#This Row],[date
paiement]]="",0,Amortissement[[#This Row],[intérêts]]+Amortissement[[#This Row],[remboursement principal]]+Amortissement[[#This Row],[impôts
fonciers]])</f>
        <v>1444.6447917725359</v>
      </c>
      <c r="I337" s="17">
        <f ca="1">IF(Amortissement[[#This Row],[date
paiement]]="",0,Amortissement[[#This Row],[solde
ouverture]]-Amortissement[[#This Row],[remboursement principal]])</f>
        <v>26403.785125052069</v>
      </c>
      <c r="J337" s="18">
        <f ca="1">IF(Amortissement[[#This Row],[solde de
clôture]]&gt;0,DernièreLigne-ROW(),0)</f>
        <v>26</v>
      </c>
    </row>
    <row r="338" spans="2:10" ht="15" customHeight="1" x14ac:dyDescent="0.25">
      <c r="B338" s="10">
        <f>ROWS($B$4:B338)</f>
        <v>335</v>
      </c>
      <c r="C338" s="14">
        <f ca="1">IF(ValeursEntrées,IF(Amortissement[[#This Row],[Numéro]]&lt;=DuréePrêt,IF(ROW()-ROW(Amortissement[[#Headers],[date
paiement]])=1,DébutPrêt,IF(I337&gt;0,EDATE(C337,1),"")),""),"")</f>
        <v>53487</v>
      </c>
      <c r="D338" s="17">
        <f ca="1">IF(ROW()-ROW(Amortissement[[#Headers],[solde
ouverture]])=1,MontantPrêt,IF(Amortissement[[#This Row],[date
paiement]]="",0,INDEX(Amortissement[], ROW()-4,8)))</f>
        <v>26403.785125052069</v>
      </c>
      <c r="E338" s="17">
        <f ca="1">IF(ValeursEntrées,IF(ROW()-ROW(Amortissement[[#Headers],[intérêts]])=1,-IPMT(TauxIntérêt/12,1,DuréePrêt-ROWS($C$4:C338)+1,Amortissement[[#This Row],[solde
ouverture]]),IFERROR(-IPMT(TauxIntérêt/12,1,Amortissement[[#This Row],[Nombre de
mensualités restantes]],D339),0)),0)</f>
        <v>106.00065687659239</v>
      </c>
      <c r="F338" s="17">
        <f ca="1">IFERROR(IF(AND(ValeursEntrées,Amortissement[[#This Row],[date
paiement]]&lt;&gt;""),-PPMT(TauxIntérêt/12,1,DuréePrêt-ROWS($C$4:C338)+1,Amortissement[[#This Row],[solde
ouverture]]),""),0)</f>
        <v>963.6274746698947</v>
      </c>
      <c r="G338" s="17">
        <f ca="1">IF(Amortissement[[#This Row],[date
paiement]]="",0,ImpôtsFonciers)</f>
        <v>375</v>
      </c>
      <c r="H338" s="17">
        <f ca="1">IF(Amortissement[[#This Row],[date
paiement]]="",0,Amortissement[[#This Row],[intérêts]]+Amortissement[[#This Row],[remboursement principal]]+Amortissement[[#This Row],[impôts
fonciers]])</f>
        <v>1444.6281315464871</v>
      </c>
      <c r="I338" s="17">
        <f ca="1">IF(Amortissement[[#This Row],[date
paiement]]="",0,Amortissement[[#This Row],[solde
ouverture]]-Amortissement[[#This Row],[remboursement principal]])</f>
        <v>25440.157650382174</v>
      </c>
      <c r="J338" s="18">
        <f ca="1">IF(Amortissement[[#This Row],[solde de
clôture]]&gt;0,DernièreLigne-ROW(),0)</f>
        <v>25</v>
      </c>
    </row>
    <row r="339" spans="2:10" ht="15" customHeight="1" x14ac:dyDescent="0.25">
      <c r="B339" s="10">
        <f>ROWS($B$4:B339)</f>
        <v>336</v>
      </c>
      <c r="C339" s="14">
        <f ca="1">IF(ValeursEntrées,IF(Amortissement[[#This Row],[Numéro]]&lt;=DuréePrêt,IF(ROW()-ROW(Amortissement[[#Headers],[date
paiement]])=1,DébutPrêt,IF(I338&gt;0,EDATE(C338,1),"")),""),"")</f>
        <v>53517</v>
      </c>
      <c r="D339" s="17">
        <f ca="1">IF(ROW()-ROW(Amortissement[[#Headers],[solde
ouverture]])=1,MontantPrêt,IF(Amortissement[[#This Row],[date
paiement]]="",0,INDEX(Amortissement[], ROW()-4,8)))</f>
        <v>25440.157650382174</v>
      </c>
      <c r="E339" s="17">
        <f ca="1">IF(ValeursEntrées,IF(ROW()-ROW(Amortissement[[#Headers],[intérêts]])=1,-IPMT(TauxIntérêt/12,1,DuréePrêt-ROWS($C$4:C339)+1,Amortissement[[#This Row],[solde
ouverture]]),IFERROR(-IPMT(TauxIntérêt/12,1,Amortissement[[#This Row],[Nombre de
mensualités restantes]],D340),0)),0)</f>
        <v>101.9688127551437</v>
      </c>
      <c r="F339" s="17">
        <f ca="1">IFERROR(IF(AND(ValeursEntrées,Amortissement[[#This Row],[date
paiement]]&lt;&gt;""),-PPMT(TauxIntérêt/12,1,DuréePrêt-ROWS($C$4:C339)+1,Amortissement[[#This Row],[solde
ouverture]]),""),0)</f>
        <v>967.64258914768561</v>
      </c>
      <c r="G339" s="17">
        <f ca="1">IF(Amortissement[[#This Row],[date
paiement]]="",0,ImpôtsFonciers)</f>
        <v>375</v>
      </c>
      <c r="H339" s="17">
        <f ca="1">IF(Amortissement[[#This Row],[date
paiement]]="",0,Amortissement[[#This Row],[intérêts]]+Amortissement[[#This Row],[remboursement principal]]+Amortissement[[#This Row],[impôts
fonciers]])</f>
        <v>1444.6114019028294</v>
      </c>
      <c r="I339" s="17">
        <f ca="1">IF(Amortissement[[#This Row],[date
paiement]]="",0,Amortissement[[#This Row],[solde
ouverture]]-Amortissement[[#This Row],[remboursement principal]])</f>
        <v>24472.515061234488</v>
      </c>
      <c r="J339" s="18">
        <f ca="1">IF(Amortissement[[#This Row],[solde de
clôture]]&gt;0,DernièreLigne-ROW(),0)</f>
        <v>24</v>
      </c>
    </row>
    <row r="340" spans="2:10" ht="15" customHeight="1" x14ac:dyDescent="0.25">
      <c r="B340" s="10">
        <f>ROWS($B$4:B340)</f>
        <v>337</v>
      </c>
      <c r="C340" s="14">
        <f ca="1">IF(ValeursEntrées,IF(Amortissement[[#This Row],[Numéro]]&lt;=DuréePrêt,IF(ROW()-ROW(Amortissement[[#Headers],[date
paiement]])=1,DébutPrêt,IF(I339&gt;0,EDATE(C339,1),"")),""),"")</f>
        <v>53548</v>
      </c>
      <c r="D340" s="17">
        <f ca="1">IF(ROW()-ROW(Amortissement[[#Headers],[solde
ouverture]])=1,MontantPrêt,IF(Amortissement[[#This Row],[date
paiement]]="",0,INDEX(Amortissement[], ROW()-4,8)))</f>
        <v>24472.515061234488</v>
      </c>
      <c r="E340" s="17">
        <f ca="1">IF(ValeursEntrées,IF(ROW()-ROW(Amortissement[[#Headers],[intérêts]])=1,-IPMT(TauxIntérêt/12,1,DuréePrêt-ROWS($C$4:C340)+1,Amortissement[[#This Row],[solde
ouverture]]),IFERROR(-IPMT(TauxIntérêt/12,1,Amortissement[[#This Row],[Nombre de
mensualités restantes]],D341),0)),0)</f>
        <v>97.920169283188969</v>
      </c>
      <c r="F340" s="17">
        <f ca="1">IFERROR(IF(AND(ValeursEntrées,Amortissement[[#This Row],[date
paiement]]&lt;&gt;""),-PPMT(TauxIntérêt/12,1,DuréePrêt-ROWS($C$4:C340)+1,Amortissement[[#This Row],[solde
ouverture]]),""),0)</f>
        <v>971.67443326913451</v>
      </c>
      <c r="G340" s="17">
        <f ca="1">IF(Amortissement[[#This Row],[date
paiement]]="",0,ImpôtsFonciers)</f>
        <v>375</v>
      </c>
      <c r="H340" s="17">
        <f ca="1">IF(Amortissement[[#This Row],[date
paiement]]="",0,Amortissement[[#This Row],[intérêts]]+Amortissement[[#This Row],[remboursement principal]]+Amortissement[[#This Row],[impôts
fonciers]])</f>
        <v>1444.5946025523235</v>
      </c>
      <c r="I340" s="17">
        <f ca="1">IF(Amortissement[[#This Row],[date
paiement]]="",0,Amortissement[[#This Row],[solde
ouverture]]-Amortissement[[#This Row],[remboursement principal]])</f>
        <v>23500.840627965354</v>
      </c>
      <c r="J340" s="18">
        <f ca="1">IF(Amortissement[[#This Row],[solde de
clôture]]&gt;0,DernièreLigne-ROW(),0)</f>
        <v>23</v>
      </c>
    </row>
    <row r="341" spans="2:10" ht="15" customHeight="1" x14ac:dyDescent="0.25">
      <c r="B341" s="10">
        <f>ROWS($B$4:B341)</f>
        <v>338</v>
      </c>
      <c r="C341" s="14">
        <f ca="1">IF(ValeursEntrées,IF(Amortissement[[#This Row],[Numéro]]&lt;=DuréePrêt,IF(ROW()-ROW(Amortissement[[#Headers],[date
paiement]])=1,DébutPrêt,IF(I340&gt;0,EDATE(C340,1),"")),""),"")</f>
        <v>53579</v>
      </c>
      <c r="D341" s="17">
        <f ca="1">IF(ROW()-ROW(Amortissement[[#Headers],[solde
ouverture]])=1,MontantPrêt,IF(Amortissement[[#This Row],[date
paiement]]="",0,INDEX(Amortissement[], ROW()-4,8)))</f>
        <v>23500.840627965354</v>
      </c>
      <c r="E341" s="17">
        <f ca="1">IF(ValeursEntrées,IF(ROW()-ROW(Amortissement[[#Headers],[intérêts]])=1,-IPMT(TauxIntérêt/12,1,DuréePrêt-ROWS($C$4:C341)+1,Amortissement[[#This Row],[solde
ouverture]]),IFERROR(-IPMT(TauxIntérêt/12,1,Amortissement[[#This Row],[Nombre de
mensualités restantes]],D342),0)),0)</f>
        <v>93.854656463434438</v>
      </c>
      <c r="F341" s="17">
        <f ca="1">IFERROR(IF(AND(ValeursEntrées,Amortissement[[#This Row],[date
paiement]]&lt;&gt;""),-PPMT(TauxIntérêt/12,1,DuréePrêt-ROWS($C$4:C341)+1,Amortissement[[#This Row],[solde
ouverture]]),""),0)</f>
        <v>975.72307674108913</v>
      </c>
      <c r="G341" s="17">
        <f ca="1">IF(Amortissement[[#This Row],[date
paiement]]="",0,ImpôtsFonciers)</f>
        <v>375</v>
      </c>
      <c r="H341" s="17">
        <f ca="1">IF(Amortissement[[#This Row],[date
paiement]]="",0,Amortissement[[#This Row],[intérêts]]+Amortissement[[#This Row],[remboursement principal]]+Amortissement[[#This Row],[impôts
fonciers]])</f>
        <v>1444.5777332045236</v>
      </c>
      <c r="I341" s="17">
        <f ca="1">IF(Amortissement[[#This Row],[date
paiement]]="",0,Amortissement[[#This Row],[solde
ouverture]]-Amortissement[[#This Row],[remboursement principal]])</f>
        <v>22525.117551224266</v>
      </c>
      <c r="J341" s="18">
        <f ca="1">IF(Amortissement[[#This Row],[solde de
clôture]]&gt;0,DernièreLigne-ROW(),0)</f>
        <v>22</v>
      </c>
    </row>
    <row r="342" spans="2:10" ht="15" customHeight="1" x14ac:dyDescent="0.25">
      <c r="B342" s="10">
        <f>ROWS($B$4:B342)</f>
        <v>339</v>
      </c>
      <c r="C342" s="14">
        <f ca="1">IF(ValeursEntrées,IF(Amortissement[[#This Row],[Numéro]]&lt;=DuréePrêt,IF(ROW()-ROW(Amortissement[[#Headers],[date
paiement]])=1,DébutPrêt,IF(I341&gt;0,EDATE(C341,1),"")),""),"")</f>
        <v>53609</v>
      </c>
      <c r="D342" s="17">
        <f ca="1">IF(ROW()-ROW(Amortissement[[#Headers],[solde
ouverture]])=1,MontantPrêt,IF(Amortissement[[#This Row],[date
paiement]]="",0,INDEX(Amortissement[], ROW()-4,8)))</f>
        <v>22525.117551224266</v>
      </c>
      <c r="E342" s="17">
        <f ca="1">IF(ValeursEntrées,IF(ROW()-ROW(Amortissement[[#Headers],[intérêts]])=1,-IPMT(TauxIntérêt/12,1,DuréePrêt-ROWS($C$4:C342)+1,Amortissement[[#This Row],[solde
ouverture]]),IFERROR(-IPMT(TauxIntérêt/12,1,Amortissement[[#This Row],[Nombre de
mensualités restantes]],D343),0)),0)</f>
        <v>89.77220400693092</v>
      </c>
      <c r="F342" s="17">
        <f ca="1">IFERROR(IF(AND(ValeursEntrées,Amortissement[[#This Row],[date
paiement]]&lt;&gt;""),-PPMT(TauxIntérêt/12,1,DuréePrêt-ROWS($C$4:C342)+1,Amortissement[[#This Row],[solde
ouverture]]),""),0)</f>
        <v>979.78858956084377</v>
      </c>
      <c r="G342" s="17">
        <f ca="1">IF(Amortissement[[#This Row],[date
paiement]]="",0,ImpôtsFonciers)</f>
        <v>375</v>
      </c>
      <c r="H342" s="17">
        <f ca="1">IF(Amortissement[[#This Row],[date
paiement]]="",0,Amortissement[[#This Row],[intérêts]]+Amortissement[[#This Row],[remboursement principal]]+Amortissement[[#This Row],[impôts
fonciers]])</f>
        <v>1444.5607935677747</v>
      </c>
      <c r="I342" s="17">
        <f ca="1">IF(Amortissement[[#This Row],[date
paiement]]="",0,Amortissement[[#This Row],[solde
ouverture]]-Amortissement[[#This Row],[remboursement principal]])</f>
        <v>21545.328961663421</v>
      </c>
      <c r="J342" s="18">
        <f ca="1">IF(Amortissement[[#This Row],[solde de
clôture]]&gt;0,DernièreLigne-ROW(),0)</f>
        <v>21</v>
      </c>
    </row>
    <row r="343" spans="2:10" ht="15" customHeight="1" x14ac:dyDescent="0.25">
      <c r="B343" s="10">
        <f>ROWS($B$4:B343)</f>
        <v>340</v>
      </c>
      <c r="C343" s="14">
        <f ca="1">IF(ValeursEntrées,IF(Amortissement[[#This Row],[Numéro]]&lt;=DuréePrêt,IF(ROW()-ROW(Amortissement[[#Headers],[date
paiement]])=1,DébutPrêt,IF(I342&gt;0,EDATE(C342,1),"")),""),"")</f>
        <v>53640</v>
      </c>
      <c r="D343" s="17">
        <f ca="1">IF(ROW()-ROW(Amortissement[[#Headers],[solde
ouverture]])=1,MontantPrêt,IF(Amortissement[[#This Row],[date
paiement]]="",0,INDEX(Amortissement[], ROW()-4,8)))</f>
        <v>21545.328961663421</v>
      </c>
      <c r="E343" s="17">
        <f ca="1">IF(ValeursEntrées,IF(ROW()-ROW(Amortissement[[#Headers],[intérêts]])=1,-IPMT(TauxIntérêt/12,1,DuréePrêt-ROWS($C$4:C343)+1,Amortissement[[#This Row],[solde
ouverture]]),IFERROR(-IPMT(TauxIntérêt/12,1,Amortissement[[#This Row],[Nombre de
mensualités restantes]],D344),0)),0)</f>
        <v>85.672741331858631</v>
      </c>
      <c r="F343" s="17">
        <f ca="1">IFERROR(IF(AND(ValeursEntrées,Amortissement[[#This Row],[date
paiement]]&lt;&gt;""),-PPMT(TauxIntérêt/12,1,DuréePrêt-ROWS($C$4:C343)+1,Amortissement[[#This Row],[solde
ouverture]]),""),0)</f>
        <v>983.87104201734724</v>
      </c>
      <c r="G343" s="17">
        <f ca="1">IF(Amortissement[[#This Row],[date
paiement]]="",0,ImpôtsFonciers)</f>
        <v>375</v>
      </c>
      <c r="H343" s="17">
        <f ca="1">IF(Amortissement[[#This Row],[date
paiement]]="",0,Amortissement[[#This Row],[intérêts]]+Amortissement[[#This Row],[remboursement principal]]+Amortissement[[#This Row],[impôts
fonciers]])</f>
        <v>1444.5437833492058</v>
      </c>
      <c r="I343" s="17">
        <f ca="1">IF(Amortissement[[#This Row],[date
paiement]]="",0,Amortissement[[#This Row],[solde
ouverture]]-Amortissement[[#This Row],[remboursement principal]])</f>
        <v>20561.457919646073</v>
      </c>
      <c r="J343" s="18">
        <f ca="1">IF(Amortissement[[#This Row],[solde de
clôture]]&gt;0,DernièreLigne-ROW(),0)</f>
        <v>20</v>
      </c>
    </row>
    <row r="344" spans="2:10" ht="15" customHeight="1" x14ac:dyDescent="0.25">
      <c r="B344" s="10">
        <f>ROWS($B$4:B344)</f>
        <v>341</v>
      </c>
      <c r="C344" s="14">
        <f ca="1">IF(ValeursEntrées,IF(Amortissement[[#This Row],[Numéro]]&lt;=DuréePrêt,IF(ROW()-ROW(Amortissement[[#Headers],[date
paiement]])=1,DébutPrêt,IF(I343&gt;0,EDATE(C343,1),"")),""),"")</f>
        <v>53670</v>
      </c>
      <c r="D344" s="17">
        <f ca="1">IF(ROW()-ROW(Amortissement[[#Headers],[solde
ouverture]])=1,MontantPrêt,IF(Amortissement[[#This Row],[date
paiement]]="",0,INDEX(Amortissement[], ROW()-4,8)))</f>
        <v>20561.457919646073</v>
      </c>
      <c r="E344" s="17">
        <f ca="1">IF(ValeursEntrées,IF(ROW()-ROW(Amortissement[[#Headers],[intérêts]])=1,-IPMT(TauxIntérêt/12,1,DuréePrêt-ROWS($C$4:C344)+1,Amortissement[[#This Row],[solde
ouverture]]),IFERROR(-IPMT(TauxIntérêt/12,1,Amortissement[[#This Row],[Nombre de
mensualités restantes]],D345),0)),0)</f>
        <v>81.556197562306878</v>
      </c>
      <c r="F344" s="17">
        <f ca="1">IFERROR(IF(AND(ValeursEntrées,Amortissement[[#This Row],[date
paiement]]&lt;&gt;""),-PPMT(TauxIntérêt/12,1,DuréePrêt-ROWS($C$4:C344)+1,Amortissement[[#This Row],[solde
ouverture]]),""),0)</f>
        <v>987.97050469241947</v>
      </c>
      <c r="G344" s="17">
        <f ca="1">IF(Amortissement[[#This Row],[date
paiement]]="",0,ImpôtsFonciers)</f>
        <v>375</v>
      </c>
      <c r="H344" s="17">
        <f ca="1">IF(Amortissement[[#This Row],[date
paiement]]="",0,Amortissement[[#This Row],[intérêts]]+Amortissement[[#This Row],[remboursement principal]]+Amortissement[[#This Row],[impôts
fonciers]])</f>
        <v>1444.5267022547264</v>
      </c>
      <c r="I344" s="17">
        <f ca="1">IF(Amortissement[[#This Row],[date
paiement]]="",0,Amortissement[[#This Row],[solde
ouverture]]-Amortissement[[#This Row],[remboursement principal]])</f>
        <v>19573.487414953652</v>
      </c>
      <c r="J344" s="18">
        <f ca="1">IF(Amortissement[[#This Row],[solde de
clôture]]&gt;0,DernièreLigne-ROW(),0)</f>
        <v>19</v>
      </c>
    </row>
    <row r="345" spans="2:10" ht="15" customHeight="1" x14ac:dyDescent="0.25">
      <c r="B345" s="10">
        <f>ROWS($B$4:B345)</f>
        <v>342</v>
      </c>
      <c r="C345" s="14">
        <f ca="1">IF(ValeursEntrées,IF(Amortissement[[#This Row],[Numéro]]&lt;=DuréePrêt,IF(ROW()-ROW(Amortissement[[#Headers],[date
paiement]])=1,DébutPrêt,IF(I344&gt;0,EDATE(C344,1),"")),""),"")</f>
        <v>53701</v>
      </c>
      <c r="D345" s="17">
        <f ca="1">IF(ROW()-ROW(Amortissement[[#Headers],[solde
ouverture]])=1,MontantPrêt,IF(Amortissement[[#This Row],[date
paiement]]="",0,INDEX(Amortissement[], ROW()-4,8)))</f>
        <v>19573.487414953652</v>
      </c>
      <c r="E345" s="17">
        <f ca="1">IF(ValeursEntrées,IF(ROW()-ROW(Amortissement[[#Headers],[intérêts]])=1,-IPMT(TauxIntérêt/12,1,DuréePrêt-ROWS($C$4:C345)+1,Amortissement[[#This Row],[solde
ouverture]]),IFERROR(-IPMT(TauxIntérêt/12,1,Amortissement[[#This Row],[Nombre de
mensualités restantes]],D346),0)),0)</f>
        <v>77.422501527048667</v>
      </c>
      <c r="F345" s="17">
        <f ca="1">IFERROR(IF(AND(ValeursEntrées,Amortissement[[#This Row],[date
paiement]]&lt;&gt;""),-PPMT(TauxIntérêt/12,1,DuréePrêt-ROWS($C$4:C345)+1,Amortissement[[#This Row],[solde
ouverture]]),""),0)</f>
        <v>992.08704846197099</v>
      </c>
      <c r="G345" s="17">
        <f ca="1">IF(Amortissement[[#This Row],[date
paiement]]="",0,ImpôtsFonciers)</f>
        <v>375</v>
      </c>
      <c r="H345" s="17">
        <f ca="1">IF(Amortissement[[#This Row],[date
paiement]]="",0,Amortissement[[#This Row],[intérêts]]+Amortissement[[#This Row],[remboursement principal]]+Amortissement[[#This Row],[impôts
fonciers]])</f>
        <v>1444.5095499890197</v>
      </c>
      <c r="I345" s="17">
        <f ca="1">IF(Amortissement[[#This Row],[date
paiement]]="",0,Amortissement[[#This Row],[solde
ouverture]]-Amortissement[[#This Row],[remboursement principal]])</f>
        <v>18581.400366491682</v>
      </c>
      <c r="J345" s="18">
        <f ca="1">IF(Amortissement[[#This Row],[solde de
clôture]]&gt;0,DernièreLigne-ROW(),0)</f>
        <v>18</v>
      </c>
    </row>
    <row r="346" spans="2:10" ht="15" customHeight="1" x14ac:dyDescent="0.25">
      <c r="B346" s="10">
        <f>ROWS($B$4:B346)</f>
        <v>343</v>
      </c>
      <c r="C346" s="14">
        <f ca="1">IF(ValeursEntrées,IF(Amortissement[[#This Row],[Numéro]]&lt;=DuréePrêt,IF(ROW()-ROW(Amortissement[[#Headers],[date
paiement]])=1,DébutPrêt,IF(I345&gt;0,EDATE(C345,1),"")),""),"")</f>
        <v>53732</v>
      </c>
      <c r="D346" s="17">
        <f ca="1">IF(ROW()-ROW(Amortissement[[#Headers],[solde
ouverture]])=1,MontantPrêt,IF(Amortissement[[#This Row],[date
paiement]]="",0,INDEX(Amortissement[], ROW()-4,8)))</f>
        <v>18581.400366491682</v>
      </c>
      <c r="E346" s="17">
        <f ca="1">IF(ValeursEntrées,IF(ROW()-ROW(Amortissement[[#Headers],[intérêts]])=1,-IPMT(TauxIntérêt/12,1,DuréePrêt-ROWS($C$4:C346)+1,Amortissement[[#This Row],[solde
ouverture]]),IFERROR(-IPMT(TauxIntérêt/12,1,Amortissement[[#This Row],[Nombre de
mensualités restantes]],D347),0)),0)</f>
        <v>73.271581758310219</v>
      </c>
      <c r="F346" s="17">
        <f ca="1">IFERROR(IF(AND(ValeursEntrées,Amortissement[[#This Row],[date
paiement]]&lt;&gt;""),-PPMT(TauxIntérêt/12,1,DuréePrêt-ROWS($C$4:C346)+1,Amortissement[[#This Row],[solde
ouverture]]),""),0)</f>
        <v>996.22074449722959</v>
      </c>
      <c r="G346" s="17">
        <f ca="1">IF(Amortissement[[#This Row],[date
paiement]]="",0,ImpôtsFonciers)</f>
        <v>375</v>
      </c>
      <c r="H346" s="17">
        <f ca="1">IF(Amortissement[[#This Row],[date
paiement]]="",0,Amortissement[[#This Row],[intérêts]]+Amortissement[[#This Row],[remboursement principal]]+Amortissement[[#This Row],[impôts
fonciers]])</f>
        <v>1444.4923262555399</v>
      </c>
      <c r="I346" s="17">
        <f ca="1">IF(Amortissement[[#This Row],[date
paiement]]="",0,Amortissement[[#This Row],[solde
ouverture]]-Amortissement[[#This Row],[remboursement principal]])</f>
        <v>17585.179621994452</v>
      </c>
      <c r="J346" s="18">
        <f ca="1">IF(Amortissement[[#This Row],[solde de
clôture]]&gt;0,DernièreLigne-ROW(),0)</f>
        <v>17</v>
      </c>
    </row>
    <row r="347" spans="2:10" ht="15" customHeight="1" x14ac:dyDescent="0.25">
      <c r="B347" s="10">
        <f>ROWS($B$4:B347)</f>
        <v>344</v>
      </c>
      <c r="C347" s="14">
        <f ca="1">IF(ValeursEntrées,IF(Amortissement[[#This Row],[Numéro]]&lt;=DuréePrêt,IF(ROW()-ROW(Amortissement[[#Headers],[date
paiement]])=1,DébutPrêt,IF(I346&gt;0,EDATE(C346,1),"")),""),"")</f>
        <v>53760</v>
      </c>
      <c r="D347" s="17">
        <f ca="1">IF(ROW()-ROW(Amortissement[[#Headers],[solde
ouverture]])=1,MontantPrêt,IF(Amortissement[[#This Row],[date
paiement]]="",0,INDEX(Amortissement[], ROW()-4,8)))</f>
        <v>17585.179621994452</v>
      </c>
      <c r="E347" s="17">
        <f ca="1">IF(ValeursEntrées,IF(ROW()-ROW(Amortissement[[#Headers],[intérêts]])=1,-IPMT(TauxIntérêt/12,1,DuréePrêt-ROWS($C$4:C347)+1,Amortissement[[#This Row],[solde
ouverture]]),IFERROR(-IPMT(TauxIntérêt/12,1,Amortissement[[#This Row],[Nombre de
mensualités restantes]],D348),0)),0)</f>
        <v>69.10336649053535</v>
      </c>
      <c r="F347" s="17">
        <f ca="1">IFERROR(IF(AND(ValeursEntrées,Amortissement[[#This Row],[date
paiement]]&lt;&gt;""),-PPMT(TauxIntérêt/12,1,DuréePrêt-ROWS($C$4:C347)+1,Amortissement[[#This Row],[solde
ouverture]]),""),0)</f>
        <v>1000.3716642659678</v>
      </c>
      <c r="G347" s="17">
        <f ca="1">IF(Amortissement[[#This Row],[date
paiement]]="",0,ImpôtsFonciers)</f>
        <v>375</v>
      </c>
      <c r="H347" s="17">
        <f ca="1">IF(Amortissement[[#This Row],[date
paiement]]="",0,Amortissement[[#This Row],[intérêts]]+Amortissement[[#This Row],[remboursement principal]]+Amortissement[[#This Row],[impôts
fonciers]])</f>
        <v>1444.4750307565032</v>
      </c>
      <c r="I347" s="17">
        <f ca="1">IF(Amortissement[[#This Row],[date
paiement]]="",0,Amortissement[[#This Row],[solde
ouverture]]-Amortissement[[#This Row],[remboursement principal]])</f>
        <v>16584.807957728484</v>
      </c>
      <c r="J347" s="18">
        <f ca="1">IF(Amortissement[[#This Row],[solde de
clôture]]&gt;0,DernièreLigne-ROW(),0)</f>
        <v>16</v>
      </c>
    </row>
    <row r="348" spans="2:10" ht="15" customHeight="1" x14ac:dyDescent="0.25">
      <c r="B348" s="10">
        <f>ROWS($B$4:B348)</f>
        <v>345</v>
      </c>
      <c r="C348" s="14">
        <f ca="1">IF(ValeursEntrées,IF(Amortissement[[#This Row],[Numéro]]&lt;=DuréePrêt,IF(ROW()-ROW(Amortissement[[#Headers],[date
paiement]])=1,DébutPrêt,IF(I347&gt;0,EDATE(C347,1),"")),""),"")</f>
        <v>53791</v>
      </c>
      <c r="D348" s="17">
        <f ca="1">IF(ROW()-ROW(Amortissement[[#Headers],[solde
ouverture]])=1,MontantPrêt,IF(Amortissement[[#This Row],[date
paiement]]="",0,INDEX(Amortissement[], ROW()-4,8)))</f>
        <v>16584.807957728484</v>
      </c>
      <c r="E348" s="17">
        <f ca="1">IF(ValeursEntrées,IF(ROW()-ROW(Amortissement[[#Headers],[intérêts]])=1,-IPMT(TauxIntérêt/12,1,DuréePrêt-ROWS($C$4:C348)+1,Amortissement[[#This Row],[solde
ouverture]]),IFERROR(-IPMT(TauxIntérêt/12,1,Amortissement[[#This Row],[Nombre de
mensualités restantes]],D349),0)),0)</f>
        <v>64.91778365914476</v>
      </c>
      <c r="F348" s="17">
        <f ca="1">IFERROR(IF(AND(ValeursEntrées,Amortissement[[#This Row],[date
paiement]]&lt;&gt;""),-PPMT(TauxIntérêt/12,1,DuréePrêt-ROWS($C$4:C348)+1,Amortissement[[#This Row],[solde
ouverture]]),""),0)</f>
        <v>1004.5398795337426</v>
      </c>
      <c r="G348" s="17">
        <f ca="1">IF(Amortissement[[#This Row],[date
paiement]]="",0,ImpôtsFonciers)</f>
        <v>375</v>
      </c>
      <c r="H348" s="17">
        <f ca="1">IF(Amortissement[[#This Row],[date
paiement]]="",0,Amortissement[[#This Row],[intérêts]]+Amortissement[[#This Row],[remboursement principal]]+Amortissement[[#This Row],[impôts
fonciers]])</f>
        <v>1444.4576631928874</v>
      </c>
      <c r="I348" s="17">
        <f ca="1">IF(Amortissement[[#This Row],[date
paiement]]="",0,Amortissement[[#This Row],[solde
ouverture]]-Amortissement[[#This Row],[remboursement principal]])</f>
        <v>15580.268078194742</v>
      </c>
      <c r="J348" s="18">
        <f ca="1">IF(Amortissement[[#This Row],[solde de
clôture]]&gt;0,DernièreLigne-ROW(),0)</f>
        <v>15</v>
      </c>
    </row>
    <row r="349" spans="2:10" ht="15" customHeight="1" x14ac:dyDescent="0.25">
      <c r="B349" s="10">
        <f>ROWS($B$4:B349)</f>
        <v>346</v>
      </c>
      <c r="C349" s="14">
        <f ca="1">IF(ValeursEntrées,IF(Amortissement[[#This Row],[Numéro]]&lt;=DuréePrêt,IF(ROW()-ROW(Amortissement[[#Headers],[date
paiement]])=1,DébutPrêt,IF(I348&gt;0,EDATE(C348,1),"")),""),"")</f>
        <v>53821</v>
      </c>
      <c r="D349" s="17">
        <f ca="1">IF(ROW()-ROW(Amortissement[[#Headers],[solde
ouverture]])=1,MontantPrêt,IF(Amortissement[[#This Row],[date
paiement]]="",0,INDEX(Amortissement[], ROW()-4,8)))</f>
        <v>15580.268078194742</v>
      </c>
      <c r="E349" s="17">
        <f ca="1">IF(ValeursEntrées,IF(ROW()-ROW(Amortissement[[#Headers],[intérêts]])=1,-IPMT(TauxIntérêt/12,1,DuréePrêt-ROWS($C$4:C349)+1,Amortissement[[#This Row],[solde
ouverture]]),IFERROR(-IPMT(TauxIntérêt/12,1,Amortissement[[#This Row],[Nombre de
mensualités restantes]],D350),0)),0)</f>
        <v>60.714760899290035</v>
      </c>
      <c r="F349" s="17">
        <f ca="1">IFERROR(IF(AND(ValeursEntrées,Amortissement[[#This Row],[date
paiement]]&lt;&gt;""),-PPMT(TauxIntérêt/12,1,DuréePrêt-ROWS($C$4:C349)+1,Amortissement[[#This Row],[solde
ouverture]]),""),0)</f>
        <v>1008.7254623651334</v>
      </c>
      <c r="G349" s="17">
        <f ca="1">IF(Amortissement[[#This Row],[date
paiement]]="",0,ImpôtsFonciers)</f>
        <v>375</v>
      </c>
      <c r="H349" s="17">
        <f ca="1">IF(Amortissement[[#This Row],[date
paiement]]="",0,Amortissement[[#This Row],[intérêts]]+Amortissement[[#This Row],[remboursement principal]]+Amortissement[[#This Row],[impôts
fonciers]])</f>
        <v>1444.4402232644234</v>
      </c>
      <c r="I349" s="17">
        <f ca="1">IF(Amortissement[[#This Row],[date
paiement]]="",0,Amortissement[[#This Row],[solde
ouverture]]-Amortissement[[#This Row],[remboursement principal]])</f>
        <v>14571.542615829609</v>
      </c>
      <c r="J349" s="18">
        <f ca="1">IF(Amortissement[[#This Row],[solde de
clôture]]&gt;0,DernièreLigne-ROW(),0)</f>
        <v>14</v>
      </c>
    </row>
    <row r="350" spans="2:10" ht="15" customHeight="1" x14ac:dyDescent="0.25">
      <c r="B350" s="10">
        <f>ROWS($B$4:B350)</f>
        <v>347</v>
      </c>
      <c r="C350" s="14">
        <f ca="1">IF(ValeursEntrées,IF(Amortissement[[#This Row],[Numéro]]&lt;=DuréePrêt,IF(ROW()-ROW(Amortissement[[#Headers],[date
paiement]])=1,DébutPrêt,IF(I349&gt;0,EDATE(C349,1),"")),""),"")</f>
        <v>53852</v>
      </c>
      <c r="D350" s="17">
        <f ca="1">IF(ROW()-ROW(Amortissement[[#Headers],[solde
ouverture]])=1,MontantPrêt,IF(Amortissement[[#This Row],[date
paiement]]="",0,INDEX(Amortissement[], ROW()-4,8)))</f>
        <v>14571.542615829609</v>
      </c>
      <c r="E350" s="17">
        <f ca="1">IF(ValeursEntrées,IF(ROW()-ROW(Amortissement[[#Headers],[intérêts]])=1,-IPMT(TauxIntérêt/12,1,DuréePrêt-ROWS($C$4:C350)+1,Amortissement[[#This Row],[solde
ouverture]]),IFERROR(-IPMT(TauxIntérêt/12,1,Amortissement[[#This Row],[Nombre de
mensualités restantes]],D351),0)),0)</f>
        <v>56.494225544602585</v>
      </c>
      <c r="F350" s="17">
        <f ca="1">IFERROR(IF(AND(ValeursEntrées,Amortissement[[#This Row],[date
paiement]]&lt;&gt;""),-PPMT(TauxIntérêt/12,1,DuréePrêt-ROWS($C$4:C350)+1,Amortissement[[#This Row],[solde
ouverture]]),""),0)</f>
        <v>1012.9284851249878</v>
      </c>
      <c r="G350" s="17">
        <f ca="1">IF(Amortissement[[#This Row],[date
paiement]]="",0,ImpôtsFonciers)</f>
        <v>375</v>
      </c>
      <c r="H350" s="17">
        <f ca="1">IF(Amortissement[[#This Row],[date
paiement]]="",0,Amortissement[[#This Row],[intérêts]]+Amortissement[[#This Row],[remboursement principal]]+Amortissement[[#This Row],[impôts
fonciers]])</f>
        <v>1444.4227106695903</v>
      </c>
      <c r="I350" s="17">
        <f ca="1">IF(Amortissement[[#This Row],[date
paiement]]="",0,Amortissement[[#This Row],[solde
ouverture]]-Amortissement[[#This Row],[remboursement principal]])</f>
        <v>13558.61413070462</v>
      </c>
      <c r="J350" s="18">
        <f ca="1">IF(Amortissement[[#This Row],[solde de
clôture]]&gt;0,DernièreLigne-ROW(),0)</f>
        <v>13</v>
      </c>
    </row>
    <row r="351" spans="2:10" ht="15" customHeight="1" x14ac:dyDescent="0.25">
      <c r="B351" s="10">
        <f>ROWS($B$4:B351)</f>
        <v>348</v>
      </c>
      <c r="C351" s="14">
        <f ca="1">IF(ValeursEntrées,IF(Amortissement[[#This Row],[Numéro]]&lt;=DuréePrêt,IF(ROW()-ROW(Amortissement[[#Headers],[date
paiement]])=1,DébutPrêt,IF(I350&gt;0,EDATE(C350,1),"")),""),"")</f>
        <v>53882</v>
      </c>
      <c r="D351" s="17">
        <f ca="1">IF(ROW()-ROW(Amortissement[[#Headers],[solde
ouverture]])=1,MontantPrêt,IF(Amortissement[[#This Row],[date
paiement]]="",0,INDEX(Amortissement[], ROW()-4,8)))</f>
        <v>13558.61413070462</v>
      </c>
      <c r="E351" s="17">
        <f ca="1">IF(ValeursEntrées,IF(ROW()-ROW(Amortissement[[#Headers],[intérêts]])=1,-IPMT(TauxIntérêt/12,1,DuréePrêt-ROWS($C$4:C351)+1,Amortissement[[#This Row],[solde
ouverture]]),IFERROR(-IPMT(TauxIntérêt/12,1,Amortissement[[#This Row],[Nombre de
mensualités restantes]],D352),0)),0)</f>
        <v>52.256104625937269</v>
      </c>
      <c r="F351" s="17">
        <f ca="1">IFERROR(IF(AND(ValeursEntrées,Amortissement[[#This Row],[date
paiement]]&lt;&gt;""),-PPMT(TauxIntérêt/12,1,DuréePrêt-ROWS($C$4:C351)+1,Amortissement[[#This Row],[solde
ouverture]]),""),0)</f>
        <v>1017.1490204796754</v>
      </c>
      <c r="G351" s="17">
        <f ca="1">IF(Amortissement[[#This Row],[date
paiement]]="",0,ImpôtsFonciers)</f>
        <v>375</v>
      </c>
      <c r="H351" s="17">
        <f ca="1">IF(Amortissement[[#This Row],[date
paiement]]="",0,Amortissement[[#This Row],[intérêts]]+Amortissement[[#This Row],[remboursement principal]]+Amortissement[[#This Row],[impôts
fonciers]])</f>
        <v>1444.4051251056126</v>
      </c>
      <c r="I351" s="17">
        <f ca="1">IF(Amortissement[[#This Row],[date
paiement]]="",0,Amortissement[[#This Row],[solde
ouverture]]-Amortissement[[#This Row],[remboursement principal]])</f>
        <v>12541.465110224945</v>
      </c>
      <c r="J351" s="18">
        <f ca="1">IF(Amortissement[[#This Row],[solde de
clôture]]&gt;0,DernièreLigne-ROW(),0)</f>
        <v>12</v>
      </c>
    </row>
    <row r="352" spans="2:10" ht="15" customHeight="1" x14ac:dyDescent="0.25">
      <c r="B352" s="10">
        <f>ROWS($B$4:B352)</f>
        <v>349</v>
      </c>
      <c r="C352" s="14">
        <f ca="1">IF(ValeursEntrées,IF(Amortissement[[#This Row],[Numéro]]&lt;=DuréePrêt,IF(ROW()-ROW(Amortissement[[#Headers],[date
paiement]])=1,DébutPrêt,IF(I351&gt;0,EDATE(C351,1),"")),""),"")</f>
        <v>53913</v>
      </c>
      <c r="D352" s="17">
        <f ca="1">IF(ROW()-ROW(Amortissement[[#Headers],[solde
ouverture]])=1,MontantPrêt,IF(Amortissement[[#This Row],[date
paiement]]="",0,INDEX(Amortissement[], ROW()-4,8)))</f>
        <v>12541.465110224945</v>
      </c>
      <c r="E352" s="17">
        <f ca="1">IF(ValeursEntrées,IF(ROW()-ROW(Amortissement[[#Headers],[intérêts]])=1,-IPMT(TauxIntérêt/12,1,DuréePrêt-ROWS($C$4:C352)+1,Amortissement[[#This Row],[solde
ouverture]]),IFERROR(-IPMT(TauxIntérêt/12,1,Amortissement[[#This Row],[Nombre de
mensualités restantes]],D353),0)),0)</f>
        <v>48.000324870110852</v>
      </c>
      <c r="F352" s="17">
        <f ca="1">IFERROR(IF(AND(ValeursEntrées,Amortissement[[#This Row],[date
paiement]]&lt;&gt;""),-PPMT(TauxIntérêt/12,1,DuréePrêt-ROWS($C$4:C352)+1,Amortissement[[#This Row],[solde
ouverture]]),""),0)</f>
        <v>1021.3871413983405</v>
      </c>
      <c r="G352" s="17">
        <f ca="1">IF(Amortissement[[#This Row],[date
paiement]]="",0,ImpôtsFonciers)</f>
        <v>375</v>
      </c>
      <c r="H352" s="17">
        <f ca="1">IF(Amortissement[[#This Row],[date
paiement]]="",0,Amortissement[[#This Row],[intérêts]]+Amortissement[[#This Row],[remboursement principal]]+Amortissement[[#This Row],[impôts
fonciers]])</f>
        <v>1444.3874662684514</v>
      </c>
      <c r="I352" s="17">
        <f ca="1">IF(Amortissement[[#This Row],[date
paiement]]="",0,Amortissement[[#This Row],[solde
ouverture]]-Amortissement[[#This Row],[remboursement principal]])</f>
        <v>11520.077968826605</v>
      </c>
      <c r="J352" s="18">
        <f ca="1">IF(Amortissement[[#This Row],[solde de
clôture]]&gt;0,DernièreLigne-ROW(),0)</f>
        <v>11</v>
      </c>
    </row>
    <row r="353" spans="2:10" ht="15" customHeight="1" x14ac:dyDescent="0.25">
      <c r="B353" s="10">
        <f>ROWS($B$4:B353)</f>
        <v>350</v>
      </c>
      <c r="C353" s="14">
        <f ca="1">IF(ValeursEntrées,IF(Amortissement[[#This Row],[Numéro]]&lt;=DuréePrêt,IF(ROW()-ROW(Amortissement[[#Headers],[date
paiement]])=1,DébutPrêt,IF(I352&gt;0,EDATE(C352,1),"")),""),"")</f>
        <v>53944</v>
      </c>
      <c r="D353" s="17">
        <f ca="1">IF(ROW()-ROW(Amortissement[[#Headers],[solde
ouverture]])=1,MontantPrêt,IF(Amortissement[[#This Row],[date
paiement]]="",0,INDEX(Amortissement[], ROW()-4,8)))</f>
        <v>11520.077968826605</v>
      </c>
      <c r="E353" s="17">
        <f ca="1">IF(ValeursEntrées,IF(ROW()-ROW(Amortissement[[#Headers],[intérêts]])=1,-IPMT(TauxIntérêt/12,1,DuréePrêt-ROWS($C$4:C353)+1,Amortissement[[#This Row],[solde
ouverture]]),IFERROR(-IPMT(TauxIntérêt/12,1,Amortissement[[#This Row],[Nombre de
mensualités restantes]],D354),0)),0)</f>
        <v>43.726812698635158</v>
      </c>
      <c r="F353" s="17">
        <f ca="1">IFERROR(IF(AND(ValeursEntrées,Amortissement[[#This Row],[date
paiement]]&lt;&gt;""),-PPMT(TauxIntérêt/12,1,DuréePrêt-ROWS($C$4:C353)+1,Amortissement[[#This Row],[solde
ouverture]]),""),0)</f>
        <v>1025.642921154167</v>
      </c>
      <c r="G353" s="17">
        <f ca="1">IF(Amortissement[[#This Row],[date
paiement]]="",0,ImpôtsFonciers)</f>
        <v>375</v>
      </c>
      <c r="H353" s="17">
        <f ca="1">IF(Amortissement[[#This Row],[date
paiement]]="",0,Amortissement[[#This Row],[intérêts]]+Amortissement[[#This Row],[remboursement principal]]+Amortissement[[#This Row],[impôts
fonciers]])</f>
        <v>1444.369733852802</v>
      </c>
      <c r="I353" s="17">
        <f ca="1">IF(Amortissement[[#This Row],[date
paiement]]="",0,Amortissement[[#This Row],[solde
ouverture]]-Amortissement[[#This Row],[remboursement principal]])</f>
        <v>10494.435047672438</v>
      </c>
      <c r="J353" s="18">
        <f ca="1">IF(Amortissement[[#This Row],[solde de
clôture]]&gt;0,DernièreLigne-ROW(),0)</f>
        <v>10</v>
      </c>
    </row>
    <row r="354" spans="2:10" ht="15" customHeight="1" x14ac:dyDescent="0.25">
      <c r="B354" s="10">
        <f>ROWS($B$4:B354)</f>
        <v>351</v>
      </c>
      <c r="C354" s="14">
        <f ca="1">IF(ValeursEntrées,IF(Amortissement[[#This Row],[Numéro]]&lt;=DuréePrêt,IF(ROW()-ROW(Amortissement[[#Headers],[date
paiement]])=1,DébutPrêt,IF(I353&gt;0,EDATE(C353,1),"")),""),"")</f>
        <v>53974</v>
      </c>
      <c r="D354" s="17">
        <f ca="1">IF(ROW()-ROW(Amortissement[[#Headers],[solde
ouverture]])=1,MontantPrêt,IF(Amortissement[[#This Row],[date
paiement]]="",0,INDEX(Amortissement[], ROW()-4,8)))</f>
        <v>10494.435047672438</v>
      </c>
      <c r="E354" s="17">
        <f ca="1">IF(ValeursEntrées,IF(ROW()-ROW(Amortissement[[#Headers],[intérêts]])=1,-IPMT(TauxIntérêt/12,1,DuréePrêt-ROWS($C$4:C354)+1,Amortissement[[#This Row],[solde
ouverture]]),IFERROR(-IPMT(TauxIntérêt/12,1,Amortissement[[#This Row],[Nombre de
mensualités restantes]],D355),0)),0)</f>
        <v>39.435494226444973</v>
      </c>
      <c r="F354" s="17">
        <f ca="1">IFERROR(IF(AND(ValeursEntrées,Amortissement[[#This Row],[date
paiement]]&lt;&gt;""),-PPMT(TauxIntérêt/12,1,DuréePrêt-ROWS($C$4:C354)+1,Amortissement[[#This Row],[solde
ouverture]]),""),0)</f>
        <v>1029.9164333256426</v>
      </c>
      <c r="G354" s="17">
        <f ca="1">IF(Amortissement[[#This Row],[date
paiement]]="",0,ImpôtsFonciers)</f>
        <v>375</v>
      </c>
      <c r="H354" s="17">
        <f ca="1">IF(Amortissement[[#This Row],[date
paiement]]="",0,Amortissement[[#This Row],[intérêts]]+Amortissement[[#This Row],[remboursement principal]]+Amortissement[[#This Row],[impôts
fonciers]])</f>
        <v>1444.3519275520875</v>
      </c>
      <c r="I354" s="17">
        <f ca="1">IF(Amortissement[[#This Row],[date
paiement]]="",0,Amortissement[[#This Row],[solde
ouverture]]-Amortissement[[#This Row],[remboursement principal]])</f>
        <v>9464.5186143467945</v>
      </c>
      <c r="J354" s="18">
        <f ca="1">IF(Amortissement[[#This Row],[solde de
clôture]]&gt;0,DernièreLigne-ROW(),0)</f>
        <v>9</v>
      </c>
    </row>
    <row r="355" spans="2:10" ht="15" customHeight="1" x14ac:dyDescent="0.25">
      <c r="B355" s="10">
        <f>ROWS($B$4:B355)</f>
        <v>352</v>
      </c>
      <c r="C355" s="14">
        <f ca="1">IF(ValeursEntrées,IF(Amortissement[[#This Row],[Numéro]]&lt;=DuréePrêt,IF(ROW()-ROW(Amortissement[[#Headers],[date
paiement]])=1,DébutPrêt,IF(I354&gt;0,EDATE(C354,1),"")),""),"")</f>
        <v>54005</v>
      </c>
      <c r="D355" s="17">
        <f ca="1">IF(ROW()-ROW(Amortissement[[#Headers],[solde
ouverture]])=1,MontantPrêt,IF(Amortissement[[#This Row],[date
paiement]]="",0,INDEX(Amortissement[], ROW()-4,8)))</f>
        <v>9464.5186143467945</v>
      </c>
      <c r="E355" s="17">
        <f ca="1">IF(ValeursEntrées,IF(ROW()-ROW(Amortissement[[#Headers],[intérêts]])=1,-IPMT(TauxIntérêt/12,1,DuréePrêt-ROWS($C$4:C355)+1,Amortissement[[#This Row],[solde
ouverture]]),IFERROR(-IPMT(TauxIntérêt/12,1,Amortissement[[#This Row],[Nombre de
mensualités restantes]],D356),0)),0)</f>
        <v>35.126295260620672</v>
      </c>
      <c r="F355" s="17">
        <f ca="1">IFERROR(IF(AND(ValeursEntrées,Amortissement[[#This Row],[date
paiement]]&lt;&gt;""),-PPMT(TauxIntérêt/12,1,DuréePrêt-ROWS($C$4:C355)+1,Amortissement[[#This Row],[solde
ouverture]]),""),0)</f>
        <v>1034.207751797833</v>
      </c>
      <c r="G355" s="17">
        <f ca="1">IF(Amortissement[[#This Row],[date
paiement]]="",0,ImpôtsFonciers)</f>
        <v>375</v>
      </c>
      <c r="H355" s="17">
        <f ca="1">IF(Amortissement[[#This Row],[date
paiement]]="",0,Amortissement[[#This Row],[intérêts]]+Amortissement[[#This Row],[remboursement principal]]+Amortissement[[#This Row],[impôts
fonciers]])</f>
        <v>1444.3340470584537</v>
      </c>
      <c r="I355" s="17">
        <f ca="1">IF(Amortissement[[#This Row],[date
paiement]]="",0,Amortissement[[#This Row],[solde
ouverture]]-Amortissement[[#This Row],[remboursement principal]])</f>
        <v>8430.3108625489622</v>
      </c>
      <c r="J355" s="18">
        <f ca="1">IF(Amortissement[[#This Row],[solde de
clôture]]&gt;0,DernièreLigne-ROW(),0)</f>
        <v>8</v>
      </c>
    </row>
    <row r="356" spans="2:10" ht="15" customHeight="1" x14ac:dyDescent="0.25">
      <c r="B356" s="10">
        <f>ROWS($B$4:B356)</f>
        <v>353</v>
      </c>
      <c r="C356" s="14">
        <f ca="1">IF(ValeursEntrées,IF(Amortissement[[#This Row],[Numéro]]&lt;=DuréePrêt,IF(ROW()-ROW(Amortissement[[#Headers],[date
paiement]])=1,DébutPrêt,IF(I355&gt;0,EDATE(C355,1),"")),""),"")</f>
        <v>54035</v>
      </c>
      <c r="D356" s="17">
        <f ca="1">IF(ROW()-ROW(Amortissement[[#Headers],[solde
ouverture]])=1,MontantPrêt,IF(Amortissement[[#This Row],[date
paiement]]="",0,INDEX(Amortissement[], ROW()-4,8)))</f>
        <v>8430.3108625489622</v>
      </c>
      <c r="E356" s="17">
        <f ca="1">IF(ValeursEntrées,IF(ROW()-ROW(Amortissement[[#Headers],[intérêts]])=1,-IPMT(TauxIntérêt/12,1,DuréePrêt-ROWS($C$4:C356)+1,Amortissement[[#This Row],[solde
ouverture]]),IFERROR(-IPMT(TauxIntérêt/12,1,Amortissement[[#This Row],[Nombre de
mensualités restantes]],D357),0)),0)</f>
        <v>30.799141299105436</v>
      </c>
      <c r="F356" s="17">
        <f ca="1">IFERROR(IF(AND(ValeursEntrées,Amortissement[[#This Row],[date
paiement]]&lt;&gt;""),-PPMT(TauxIntérêt/12,1,DuréePrêt-ROWS($C$4:C356)+1,Amortissement[[#This Row],[solde
ouverture]]),""),0)</f>
        <v>1038.5169507636572</v>
      </c>
      <c r="G356" s="17">
        <f ca="1">IF(Amortissement[[#This Row],[date
paiement]]="",0,ImpôtsFonciers)</f>
        <v>375</v>
      </c>
      <c r="H356" s="17">
        <f ca="1">IF(Amortissement[[#This Row],[date
paiement]]="",0,Amortissement[[#This Row],[intérêts]]+Amortissement[[#This Row],[remboursement principal]]+Amortissement[[#This Row],[impôts
fonciers]])</f>
        <v>1444.3160920627627</v>
      </c>
      <c r="I356" s="17">
        <f ca="1">IF(Amortissement[[#This Row],[date
paiement]]="",0,Amortissement[[#This Row],[solde
ouverture]]-Amortissement[[#This Row],[remboursement principal]])</f>
        <v>7391.7939117853048</v>
      </c>
      <c r="J356" s="18">
        <f ca="1">IF(Amortissement[[#This Row],[solde de
clôture]]&gt;0,DernièreLigne-ROW(),0)</f>
        <v>7</v>
      </c>
    </row>
    <row r="357" spans="2:10" ht="15" customHeight="1" x14ac:dyDescent="0.25">
      <c r="B357" s="10">
        <f>ROWS($B$4:B357)</f>
        <v>354</v>
      </c>
      <c r="C357" s="14">
        <f ca="1">IF(ValeursEntrées,IF(Amortissement[[#This Row],[Numéro]]&lt;=DuréePrêt,IF(ROW()-ROW(Amortissement[[#Headers],[date
paiement]])=1,DébutPrêt,IF(I356&gt;0,EDATE(C356,1),"")),""),"")</f>
        <v>54066</v>
      </c>
      <c r="D357" s="17">
        <f ca="1">IF(ROW()-ROW(Amortissement[[#Headers],[solde
ouverture]])=1,MontantPrêt,IF(Amortissement[[#This Row],[date
paiement]]="",0,INDEX(Amortissement[], ROW()-4,8)))</f>
        <v>7391.7939117853048</v>
      </c>
      <c r="E357" s="17">
        <f ca="1">IF(ValeursEntrées,IF(ROW()-ROW(Amortissement[[#Headers],[intérêts]])=1,-IPMT(TauxIntérêt/12,1,DuréePrêt-ROWS($C$4:C357)+1,Amortissement[[#This Row],[solde
ouverture]]),IFERROR(-IPMT(TauxIntérêt/12,1,Amortissement[[#This Row],[Nombre de
mensualités restantes]],D358),0)),0)</f>
        <v>26.45395752941722</v>
      </c>
      <c r="F357" s="17">
        <f ca="1">IFERROR(IF(AND(ValeursEntrées,Amortissement[[#This Row],[date
paiement]]&lt;&gt;""),-PPMT(TauxIntérêt/12,1,DuréePrêt-ROWS($C$4:C357)+1,Amortissement[[#This Row],[solde
ouverture]]),""),0)</f>
        <v>1042.8441047251722</v>
      </c>
      <c r="G357" s="17">
        <f ca="1">IF(Amortissement[[#This Row],[date
paiement]]="",0,ImpôtsFonciers)</f>
        <v>375</v>
      </c>
      <c r="H357" s="17">
        <f ca="1">IF(Amortissement[[#This Row],[date
paiement]]="",0,Amortissement[[#This Row],[intérêts]]+Amortissement[[#This Row],[remboursement principal]]+Amortissement[[#This Row],[impôts
fonciers]])</f>
        <v>1444.2980622545895</v>
      </c>
      <c r="I357" s="17">
        <f ca="1">IF(Amortissement[[#This Row],[date
paiement]]="",0,Amortissement[[#This Row],[solde
ouverture]]-Amortissement[[#This Row],[remboursement principal]])</f>
        <v>6348.949807060133</v>
      </c>
      <c r="J357" s="18">
        <f ca="1">IF(Amortissement[[#This Row],[solde de
clôture]]&gt;0,DernièreLigne-ROW(),0)</f>
        <v>6</v>
      </c>
    </row>
    <row r="358" spans="2:10" ht="15" customHeight="1" x14ac:dyDescent="0.25">
      <c r="B358" s="10">
        <f>ROWS($B$4:B358)</f>
        <v>355</v>
      </c>
      <c r="C358" s="14">
        <f ca="1">IF(ValeursEntrées,IF(Amortissement[[#This Row],[Numéro]]&lt;=DuréePrêt,IF(ROW()-ROW(Amortissement[[#Headers],[date
paiement]])=1,DébutPrêt,IF(I357&gt;0,EDATE(C357,1),"")),""),"")</f>
        <v>54097</v>
      </c>
      <c r="D358" s="17">
        <f ca="1">IF(ROW()-ROW(Amortissement[[#Headers],[solde
ouverture]])=1,MontantPrêt,IF(Amortissement[[#This Row],[date
paiement]]="",0,INDEX(Amortissement[], ROW()-4,8)))</f>
        <v>6348.949807060133</v>
      </c>
      <c r="E358" s="17">
        <f ca="1">IF(ValeursEntrées,IF(ROW()-ROW(Amortissement[[#Headers],[intérêts]])=1,-IPMT(TauxIntérêt/12,1,DuréePrêt-ROWS($C$4:C358)+1,Amortissement[[#This Row],[solde
ouverture]]),IFERROR(-IPMT(TauxIntérêt/12,1,Amortissement[[#This Row],[Nombre de
mensualités restantes]],D359),0)),0)</f>
        <v>22.090668827355298</v>
      </c>
      <c r="F358" s="17">
        <f ca="1">IFERROR(IF(AND(ValeursEntrées,Amortissement[[#This Row],[date
paiement]]&lt;&gt;""),-PPMT(TauxIntérêt/12,1,DuréePrêt-ROWS($C$4:C358)+1,Amortissement[[#This Row],[solde
ouverture]]),""),0)</f>
        <v>1047.1892884948606</v>
      </c>
      <c r="G358" s="17">
        <f ca="1">IF(Amortissement[[#This Row],[date
paiement]]="",0,ImpôtsFonciers)</f>
        <v>375</v>
      </c>
      <c r="H358" s="17">
        <f ca="1">IF(Amortissement[[#This Row],[date
paiement]]="",0,Amortissement[[#This Row],[intérêts]]+Amortissement[[#This Row],[remboursement principal]]+Amortissement[[#This Row],[impôts
fonciers]])</f>
        <v>1444.279957322216</v>
      </c>
      <c r="I358" s="17">
        <f ca="1">IF(Amortissement[[#This Row],[date
paiement]]="",0,Amortissement[[#This Row],[solde
ouverture]]-Amortissement[[#This Row],[remboursement principal]])</f>
        <v>5301.7605185652719</v>
      </c>
      <c r="J358" s="18">
        <f ca="1">IF(Amortissement[[#This Row],[solde de
clôture]]&gt;0,DernièreLigne-ROW(),0)</f>
        <v>5</v>
      </c>
    </row>
    <row r="359" spans="2:10" ht="15" customHeight="1" x14ac:dyDescent="0.25">
      <c r="B359" s="10">
        <f>ROWS($B$4:B359)</f>
        <v>356</v>
      </c>
      <c r="C359" s="14">
        <f ca="1">IF(ValeursEntrées,IF(Amortissement[[#This Row],[Numéro]]&lt;=DuréePrêt,IF(ROW()-ROW(Amortissement[[#Headers],[date
paiement]])=1,DébutPrêt,IF(I358&gt;0,EDATE(C358,1),"")),""),"")</f>
        <v>54126</v>
      </c>
      <c r="D359" s="17">
        <f ca="1">IF(ROW()-ROW(Amortissement[[#Headers],[solde
ouverture]])=1,MontantPrêt,IF(Amortissement[[#This Row],[date
paiement]]="",0,INDEX(Amortissement[], ROW()-4,8)))</f>
        <v>5301.7605185652719</v>
      </c>
      <c r="E359" s="17">
        <f ca="1">IF(ValeursEntrées,IF(ROW()-ROW(Amortissement[[#Headers],[intérêts]])=1,-IPMT(TauxIntérêt/12,1,DuréePrêt-ROWS($C$4:C359)+1,Amortissement[[#This Row],[solde
ouverture]]),IFERROR(-IPMT(TauxIntérêt/12,1,Amortissement[[#This Row],[Nombre de
mensualités restantes]],D360),0)),0)</f>
        <v>17.709199755701455</v>
      </c>
      <c r="F359" s="17">
        <f ca="1">IFERROR(IF(AND(ValeursEntrées,Amortissement[[#This Row],[date
paiement]]&lt;&gt;""),-PPMT(TauxIntérêt/12,1,DuréePrêt-ROWS($C$4:C359)+1,Amortissement[[#This Row],[solde
ouverture]]),""),0)</f>
        <v>1051.5525771969224</v>
      </c>
      <c r="G359" s="17">
        <f ca="1">IF(Amortissement[[#This Row],[date
paiement]]="",0,ImpôtsFonciers)</f>
        <v>375</v>
      </c>
      <c r="H359" s="17">
        <f ca="1">IF(Amortissement[[#This Row],[date
paiement]]="",0,Amortissement[[#This Row],[intérêts]]+Amortissement[[#This Row],[remboursement principal]]+Amortissement[[#This Row],[impôts
fonciers]])</f>
        <v>1444.2617769526239</v>
      </c>
      <c r="I359" s="17">
        <f ca="1">IF(Amortissement[[#This Row],[date
paiement]]="",0,Amortissement[[#This Row],[solde
ouverture]]-Amortissement[[#This Row],[remboursement principal]])</f>
        <v>4250.2079413683496</v>
      </c>
      <c r="J359" s="18">
        <f ca="1">IF(Amortissement[[#This Row],[solde de
clôture]]&gt;0,DernièreLigne-ROW(),0)</f>
        <v>4</v>
      </c>
    </row>
    <row r="360" spans="2:10" ht="15" customHeight="1" x14ac:dyDescent="0.25">
      <c r="B360" s="10">
        <f>ROWS($B$4:B360)</f>
        <v>357</v>
      </c>
      <c r="C360" s="14">
        <f ca="1">IF(ValeursEntrées,IF(Amortissement[[#This Row],[Numéro]]&lt;=DuréePrêt,IF(ROW()-ROW(Amortissement[[#Headers],[date
paiement]])=1,DébutPrêt,IF(I359&gt;0,EDATE(C359,1),"")),""),"")</f>
        <v>54157</v>
      </c>
      <c r="D360" s="17">
        <f ca="1">IF(ROW()-ROW(Amortissement[[#Headers],[solde
ouverture]])=1,MontantPrêt,IF(Amortissement[[#This Row],[date
paiement]]="",0,INDEX(Amortissement[], ROW()-4,8)))</f>
        <v>4250.2079413683496</v>
      </c>
      <c r="E360" s="17">
        <f ca="1">IF(ValeursEntrées,IF(ROW()-ROW(Amortissement[[#Headers],[intérêts]])=1,-IPMT(TauxIntérêt/12,1,DuréePrêt-ROWS($C$4:C360)+1,Amortissement[[#This Row],[solde
ouverture]]),IFERROR(-IPMT(TauxIntérêt/12,1,Amortissement[[#This Row],[Nombre de
mensualités restantes]],D361),0)),0)</f>
        <v>13.309474562915721</v>
      </c>
      <c r="F360" s="17">
        <f ca="1">IFERROR(IF(AND(ValeursEntrées,Amortissement[[#This Row],[date
paiement]]&lt;&gt;""),-PPMT(TauxIntérêt/12,1,DuréePrêt-ROWS($C$4:C360)+1,Amortissement[[#This Row],[solde
ouverture]]),""),0)</f>
        <v>1055.9340462685764</v>
      </c>
      <c r="G360" s="17">
        <f ca="1">IF(Amortissement[[#This Row],[date
paiement]]="",0,ImpôtsFonciers)</f>
        <v>375</v>
      </c>
      <c r="H360" s="17">
        <f ca="1">IF(Amortissement[[#This Row],[date
paiement]]="",0,Amortissement[[#This Row],[intérêts]]+Amortissement[[#This Row],[remboursement principal]]+Amortissement[[#This Row],[impôts
fonciers]])</f>
        <v>1444.2435208314921</v>
      </c>
      <c r="I360" s="17">
        <f ca="1">IF(Amortissement[[#This Row],[date
paiement]]="",0,Amortissement[[#This Row],[solde
ouverture]]-Amortissement[[#This Row],[remboursement principal]])</f>
        <v>3194.2738950997732</v>
      </c>
      <c r="J360" s="18">
        <f ca="1">IF(Amortissement[[#This Row],[solde de
clôture]]&gt;0,DernièreLigne-ROW(),0)</f>
        <v>3</v>
      </c>
    </row>
    <row r="361" spans="2:10" ht="15" customHeight="1" x14ac:dyDescent="0.25">
      <c r="B361" s="10">
        <f>ROWS($B$4:B361)</f>
        <v>358</v>
      </c>
      <c r="C361" s="14">
        <f ca="1">IF(ValeursEntrées,IF(Amortissement[[#This Row],[Numéro]]&lt;=DuréePrêt,IF(ROW()-ROW(Amortissement[[#Headers],[date
paiement]])=1,DébutPrêt,IF(I360&gt;0,EDATE(C360,1),"")),""),"")</f>
        <v>54187</v>
      </c>
      <c r="D361" s="17">
        <f ca="1">IF(ROW()-ROW(Amortissement[[#Headers],[solde
ouverture]])=1,MontantPrêt,IF(Amortissement[[#This Row],[date
paiement]]="",0,INDEX(Amortissement[], ROW()-4,8)))</f>
        <v>3194.2738950997732</v>
      </c>
      <c r="E361" s="17">
        <f ca="1">IF(ValeursEntrées,IF(ROW()-ROW(Amortissement[[#Headers],[intérêts]])=1,-IPMT(TauxIntérêt/12,1,DuréePrêt-ROWS($C$4:C361)+1,Amortissement[[#This Row],[solde
ouverture]]),IFERROR(-IPMT(TauxIntérêt/12,1,Amortissement[[#This Row],[Nombre de
mensualités restantes]],D362),0)),0)</f>
        <v>8.8914171818267125</v>
      </c>
      <c r="F361" s="17">
        <f ca="1">IFERROR(IF(AND(ValeursEntrées,Amortissement[[#This Row],[date
paiement]]&lt;&gt;""),-PPMT(TauxIntérêt/12,1,DuréePrêt-ROWS($C$4:C361)+1,Amortissement[[#This Row],[solde
ouverture]]),""),0)</f>
        <v>1060.3337714613619</v>
      </c>
      <c r="G361" s="17">
        <f ca="1">IF(Amortissement[[#This Row],[date
paiement]]="",0,ImpôtsFonciers)</f>
        <v>375</v>
      </c>
      <c r="H361" s="17">
        <f ca="1">IF(Amortissement[[#This Row],[date
paiement]]="",0,Amortissement[[#This Row],[intérêts]]+Amortissement[[#This Row],[remboursement principal]]+Amortissement[[#This Row],[impôts
fonciers]])</f>
        <v>1444.2251886431886</v>
      </c>
      <c r="I361" s="17">
        <f ca="1">IF(Amortissement[[#This Row],[date
paiement]]="",0,Amortissement[[#This Row],[solde
ouverture]]-Amortissement[[#This Row],[remboursement principal]])</f>
        <v>2133.940123638411</v>
      </c>
      <c r="J361" s="18">
        <f ca="1">IF(Amortissement[[#This Row],[solde de
clôture]]&gt;0,DernièreLigne-ROW(),0)</f>
        <v>2</v>
      </c>
    </row>
    <row r="362" spans="2:10" ht="15" customHeight="1" x14ac:dyDescent="0.25">
      <c r="B362" s="10">
        <f>ROWS($B$4:B362)</f>
        <v>359</v>
      </c>
      <c r="C362" s="14">
        <f ca="1">IF(ValeursEntrées,IF(Amortissement[[#This Row],[Numéro]]&lt;=DuréePrêt,IF(ROW()-ROW(Amortissement[[#Headers],[date
paiement]])=1,DébutPrêt,IF(I361&gt;0,EDATE(C361,1),"")),""),"")</f>
        <v>54218</v>
      </c>
      <c r="D362" s="17">
        <f ca="1">IF(ROW()-ROW(Amortissement[[#Headers],[solde
ouverture]])=1,MontantPrêt,IF(Amortissement[[#This Row],[date
paiement]]="",0,INDEX(Amortissement[], ROW()-4,8)))</f>
        <v>2133.940123638411</v>
      </c>
      <c r="E362" s="17">
        <f ca="1">IF(ValeursEntrées,IF(ROW()-ROW(Amortissement[[#Headers],[intérêts]])=1,-IPMT(TauxIntérêt/12,1,DuréePrêt-ROWS($C$4:C362)+1,Amortissement[[#This Row],[solde
ouverture]]),IFERROR(-IPMT(TauxIntérêt/12,1,Amortissement[[#This Row],[Nombre de
mensualités restantes]],D363),0)),0)</f>
        <v>4.454951228316502</v>
      </c>
      <c r="F362" s="17">
        <f ca="1">IFERROR(IF(AND(ValeursEntrées,Amortissement[[#This Row],[date
paiement]]&lt;&gt;""),-PPMT(TauxIntérêt/12,1,DuréePrêt-ROWS($C$4:C362)+1,Amortissement[[#This Row],[solde
ouverture]]),""),0)</f>
        <v>1064.7518288424505</v>
      </c>
      <c r="G362" s="17">
        <f ca="1">IF(Amortissement[[#This Row],[date
paiement]]="",0,ImpôtsFonciers)</f>
        <v>375</v>
      </c>
      <c r="H362" s="17">
        <f ca="1">IF(Amortissement[[#This Row],[date
paiement]]="",0,Amortissement[[#This Row],[intérêts]]+Amortissement[[#This Row],[remboursement principal]]+Amortissement[[#This Row],[impôts
fonciers]])</f>
        <v>1444.2067800707671</v>
      </c>
      <c r="I362" s="17">
        <f ca="1">IF(Amortissement[[#This Row],[date
paiement]]="",0,Amortissement[[#This Row],[solde
ouverture]]-Amortissement[[#This Row],[remboursement principal]])</f>
        <v>1069.1882947959605</v>
      </c>
      <c r="J362" s="18">
        <f ca="1">IF(Amortissement[[#This Row],[solde de
clôture]]&gt;0,DernièreLigne-ROW(),0)</f>
        <v>1</v>
      </c>
    </row>
    <row r="363" spans="2:10" ht="15" customHeight="1" x14ac:dyDescent="0.25">
      <c r="B363" s="10">
        <f>ROWS($B$4:B363)</f>
        <v>360</v>
      </c>
      <c r="C363" s="14">
        <f ca="1">IF(ValeursEntrées,IF(Amortissement[[#This Row],[Numéro]]&lt;=DuréePrêt,IF(ROW()-ROW(Amortissement[[#Headers],[date
paiement]])=1,DébutPrêt,IF(I362&gt;0,EDATE(C362,1),"")),""),"")</f>
        <v>54248</v>
      </c>
      <c r="D363" s="17">
        <f ca="1">IF(ROW()-ROW(Amortissement[[#Headers],[solde
ouverture]])=1,MontantPrêt,IF(Amortissement[[#This Row],[date
paiement]]="",0,INDEX(Amortissement[], ROW()-4,8)))</f>
        <v>1069.1882947959605</v>
      </c>
      <c r="E363" s="17">
        <f ca="1">IF(ValeursEntrées,IF(ROW()-ROW(Amortissement[[#Headers],[intérêts]])=1,-IPMT(TauxIntérêt/12,1,DuréePrêt-ROWS($C$4:C363)+1,Amortissement[[#This Row],[solde
ouverture]]),IFERROR(-IPMT(TauxIntérêt/12,1,Amortissement[[#This Row],[Nombre de
mensualités restantes]],D364),0)),0)</f>
        <v>0</v>
      </c>
      <c r="F363" s="17">
        <f ca="1">IFERROR(IF(AND(ValeursEntrées,Amortissement[[#This Row],[date
paiement]]&lt;&gt;""),-PPMT(TauxIntérêt/12,1,DuréePrêt-ROWS($C$4:C363)+1,Amortissement[[#This Row],[solde
ouverture]]),""),0)</f>
        <v>1069.1882947959607</v>
      </c>
      <c r="G363" s="17">
        <f ca="1">IF(Amortissement[[#This Row],[date
paiement]]="",0,ImpôtsFonciers)</f>
        <v>375</v>
      </c>
      <c r="H363" s="17">
        <f ca="1">IF(Amortissement[[#This Row],[date
paiement]]="",0,Amortissement[[#This Row],[intérêts]]+Amortissement[[#This Row],[remboursement principal]]+Amortissement[[#This Row],[impôts
fonciers]])</f>
        <v>1444.1882947959607</v>
      </c>
      <c r="I363" s="17">
        <f ca="1">IF(Amortissement[[#This Row],[date
paiement]]="",0,Amortissement[[#This Row],[solde
ouverture]]-Amortissement[[#This Row],[remboursement principal]])</f>
        <v>-2.2737367544323206E-13</v>
      </c>
      <c r="J363" s="18">
        <f ca="1">IF(Amortissement[[#This Row],[solde de
clôture]]&gt;0,DernièreLigne-ROW(),0)</f>
        <v>0</v>
      </c>
    </row>
  </sheetData>
  <sheetProtection selectLockedCells="1"/>
  <mergeCells count="2">
    <mergeCell ref="B1:J1"/>
    <mergeCell ref="B2:J2"/>
  </mergeCells>
  <conditionalFormatting sqref="B4:J363">
    <cfRule type="expression" dxfId="8" priority="1">
      <formula>$C4=""</formula>
    </cfRule>
  </conditionalFormatting>
  <dataValidations count="11">
    <dataValidation allowBlank="1" showInputMessage="1" showErrorMessage="1" prompt="Tableau d’amortissement calculé à partir de la feuille de calcul Calculateur de prêt immobilier. Ajoutez des paiements en insérant des lignes dans ce tableau. Entrez la date de paiement et les colonnes seront automatiquement mises à jour." sqref="A1" xr:uid="{00000000-0002-0000-0100-000000000000}"/>
    <dataValidation allowBlank="1" showInputMessage="1" showErrorMessage="1" prompt="Entrez le numéro de la mensualité dans cette colonne. Pour ajouter des paiements supplémentaires, insérez une ligne et entrez la date de paiement. Les colonnes se mettent automatiquement à jour." sqref="B3" xr:uid="{00000000-0002-0000-0100-000001000000}"/>
    <dataValidation allowBlank="1" showInputMessage="1" showErrorMessage="1" prompt="La date de paiement est automatiquement mise à jour dans cette colonne" sqref="C3" xr:uid="{00000000-0002-0000-0100-000002000000}"/>
    <dataValidation allowBlank="1" showInputMessage="1" showErrorMessage="1" prompt="Les soldes d’ouverture ajustés sont automatiquement mis à jour dans cette colonne lorsque les paiements sont imputés" sqref="D3" xr:uid="{00000000-0002-0000-0100-000003000000}"/>
    <dataValidation allowBlank="1" showInputMessage="1" showErrorMessage="1" prompt="Les intérêts sont automatiquement mis à jour dans cette colonne" sqref="E3" xr:uid="{00000000-0002-0000-0100-000004000000}"/>
    <dataValidation allowBlank="1" showInputMessage="1" showErrorMessage="1" prompt="Le montant du remboursement appliqué au remboursement principal est automatiquement mis à jour dans cette colonne" sqref="F3" xr:uid="{00000000-0002-0000-0100-000005000000}"/>
    <dataValidation allowBlank="1" showInputMessage="1" showErrorMessage="1" prompt="Les impôts fonciers entrés dans la cellule E8 de la feuille de calcul Calculateur de prêt immobilier sont automatiquement mis à jour dans cette colonne " sqref="G3" xr:uid="{00000000-0002-0000-0100-000006000000}"/>
    <dataValidation allowBlank="1" showInputMessage="1" showErrorMessage="1" prompt="Le total des remboursements est automatiquement ajusté dans cette colonne en fonction des taux d’intérêt, du remboursement principal et des impôts fonciers dans les colonnes E, F et G" sqref="H3" xr:uid="{00000000-0002-0000-0100-000007000000}"/>
    <dataValidation allowBlank="1" showInputMessage="1" showErrorMessage="1" prompt="Les soldes de clôture ajustés pour le paiement total sont automatiquement mis à jour dans cette colonne" sqref="I3" xr:uid="{00000000-0002-0000-0100-000008000000}"/>
    <dataValidation allowBlank="1" showInputMessage="1" showErrorMessage="1" prompt="Le nombre de remboursements restants est automatiquement mis à jour dans cette colonne sous ce titre en fonction de la durée du prêt entrée dans la feuille de calcul Calculateur de prêt immobilier et du nombre de remboursements appliqués au prêt" sqref="J3" xr:uid="{00000000-0002-0000-0100-000009000000}"/>
    <dataValidation allowBlank="1" showInputMessage="1" showErrorMessage="1" prompt="Le titre de cette feuille de calcul figure ici et dans la cellule ci-dessous" sqref="B1:J1" xr:uid="{00000000-0002-0000-0100-00000A000000}"/>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13</vt:i4>
      </vt:variant>
    </vt:vector>
  </HeadingPairs>
  <TitlesOfParts>
    <vt:vector size="15" baseType="lpstr">
      <vt:lpstr>Calculateur de prêt immobilier</vt:lpstr>
      <vt:lpstr>Tableau d’amortissement</vt:lpstr>
      <vt:lpstr>AucunPaiementRestant</vt:lpstr>
      <vt:lpstr>DébutPrêt</vt:lpstr>
      <vt:lpstr>DuréePrêt</vt:lpstr>
      <vt:lpstr>ImpôtsFonciers</vt:lpstr>
      <vt:lpstr>'Tableau d’amortissement'!Impression_des_titres</vt:lpstr>
      <vt:lpstr>Intérêts</vt:lpstr>
      <vt:lpstr>MontantPrêt</vt:lpstr>
      <vt:lpstr>RemboursementMensuel</vt:lpstr>
      <vt:lpstr>TauxIntérêt</vt:lpstr>
      <vt:lpstr>total_intérêts_payés</vt:lpstr>
      <vt:lpstr>total_paiements</vt:lpstr>
      <vt:lpstr>total_remboursements</vt:lpstr>
      <vt:lpstr>ValeurPropriété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2018-04-11T07:49:59Z</dcterms:modified>
  <cp:version/>
</cp:coreProperties>
</file>