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651E7CF3-71DA-4941-9A44-DC4A9BA9AF53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Registre de chèques" sheetId="7" r:id="rId1"/>
  </sheets>
  <definedNames>
    <definedName name="_xlnm.Print_Titles" localSheetId="0">'Registre de chèques'!$B:$C,'Registre de chèques'!$2:$2</definedName>
    <definedName name="RechercheCatégorie">Résumé[Catégorie]</definedName>
    <definedName name="RégionTitreLigne1..I1">'Registre de chèques'!$D$1</definedName>
    <definedName name="Titre1">Résumé[[#Headers],[Catégorie]]</definedName>
    <definedName name="TitreColonne1">Registre[[#Headers],[N° chèque]]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<sst xmlns="http://schemas.openxmlformats.org/spreadsheetml/2006/main" count="33" uniqueCount="24">
  <si>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Registre de chèques</t>
  </si>
  <si>
    <t>Synthèse des dépenses</t>
  </si>
  <si>
    <t>Catégorie</t>
  </si>
  <si>
    <t>Dépôt</t>
  </si>
  <si>
    <t>Courses</t>
  </si>
  <si>
    <t>Loisirs</t>
  </si>
  <si>
    <t>École</t>
  </si>
  <si>
    <t>Charges</t>
  </si>
  <si>
    <t>Autres</t>
  </si>
  <si>
    <t>Total</t>
  </si>
  <si>
    <t>Solde actuel</t>
  </si>
  <si>
    <t>N° chèque</t>
  </si>
  <si>
    <t>Carte de crédit</t>
  </si>
  <si>
    <t>Date</t>
  </si>
  <si>
    <t>Description</t>
  </si>
  <si>
    <t>Solde de départ</t>
  </si>
  <si>
    <t>Frais d’inscription scolaire</t>
  </si>
  <si>
    <t>Électricité</t>
  </si>
  <si>
    <t>Fournitures scolaires</t>
  </si>
  <si>
    <t>Supermarché</t>
  </si>
  <si>
    <t>Location de vidéos</t>
  </si>
  <si>
    <t>Retrait (-)</t>
  </si>
  <si>
    <t>Dépôt (+)</t>
  </si>
  <si>
    <t>Solde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</si>
</sst>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5" fontId="0" fillId="0" borderId="0" xfId="5" applyNumberFormat="1" applyFont="1" applyFill="1" applyBorder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6" fillId="2" borderId="1" xfId="10" applyNumberFormat="1">
      <alignment horizontal="right" vertical="center"/>
    </xf>
  </cellXfs>
  <cellStyles count="12">
    <cellStyle name="Date" xfId="7" xr:uid="{00000000-0005-0000-0000-000003000000}"/>
    <cellStyle name="Monétaire" xfId="6" builtinId="4" customBuiltin="1"/>
    <cellStyle name="Monétaire [0]" xfId="5" builtinId="7" customBuiltin="1"/>
    <cellStyle name="Normal" xfId="0" builtinId="0" customBuiltin="1"/>
    <cellStyle name="Texte explicatif" xfId="9" builtinId="53" customBuiltin="1"/>
    <cellStyle name="Titre" xfId="1" builtinId="15" customBuiltin="1"/>
    <cellStyle name="Titre Solde" xfId="11" xr:uid="{00000000-0005-0000-0000-000000000000}"/>
    <cellStyle name="Titre 1" xfId="2" builtinId="16" customBuiltin="1"/>
    <cellStyle name="Titre 2" xfId="3" builtinId="17" customBuiltin="1"/>
    <cellStyle name="Titre 3" xfId="4" builtinId="18" customBuiltin="1"/>
    <cellStyle name="Titre 4" xfId="8" builtinId="19" customBuiltin="1"/>
    <cellStyle name="Total" xfId="10" builtinId="25" customBuiltin="1"/>
  </cellStyles>
  <dxfs count="14"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RegistreChèques" defaultPivotStyle="PivotStyleLight16">
    <tableStyle name="Synthèse du registre de chèques" pivot="0" count="4" xr9:uid="{00000000-0011-0000-FFFF-FFFF00000000}">
      <tableStyleElement type="wholeTable" dxfId="13"/>
      <tableStyleElement type="headerRow" dxfId="12"/>
      <tableStyleElement type="firstRowStripe" dxfId="11"/>
      <tableStyleElement type="secondRowStripe" dxfId="10"/>
    </tableStyle>
    <tableStyle name="RegistreChèques" pivot="0" count="3" xr9:uid="{00000000-0011-0000-FFFF-FFFF01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e" displayName="Registre" ref="D2:J8" totalsRowCellStyle="Normal">
  <tableColumns count="7">
    <tableColumn id="1" xr3:uid="{00000000-0010-0000-0000-000001000000}" name="N° chèque" totalsRowLabel="Totals" dataCellStyle="Normal"/>
    <tableColumn id="6" xr3:uid="{00000000-0010-0000-0000-000006000000}" name="Date" dataCellStyle="Date"/>
    <tableColumn id="7" xr3:uid="{00000000-0010-0000-0000-000007000000}" name="Description" totalsRowDxfId="5"/>
    <tableColumn id="2" xr3:uid="{00000000-0010-0000-0000-000002000000}" name="Catégorie" totalsRowDxfId="4"/>
    <tableColumn id="3" xr3:uid="{00000000-0010-0000-0000-000003000000}" name="Retrait (-)" totalsRowFunction="sum" dataDxfId="3"/>
    <tableColumn id="4" xr3:uid="{00000000-0010-0000-0000-000004000000}" name="Dépôt (+)" totalsRowFunction="sum" dataDxfId="2"/>
    <tableColumn id="5" xr3:uid="{00000000-0010-0000-0000-000005000000}" name="Solde" totalsRowFunction="custom" dataDxfId="1">
      <calculatedColumnFormula>IF(ISBLANK(Registre[[#This Row],[Retrait (-)]]),J2+Registre[[#This Row],[Dépôt (+)]],J2-Registre[[#This Row],[Retrait (-)]])</calculatedColumnFormula>
      <totalsRowFormula>Registre[[#Totals],[Dépôt (+)]]-Registre[[#Totals],[Retrait (-)]]</totalsRowFormula>
    </tableColumn>
  </tableColumns>
  <tableStyleInfo name="RegistreChèques" showFirstColumn="0" showLastColumn="0" showRowStripes="1" showColumnStripes="0"/>
  <extLst>
    <ext xmlns:x14="http://schemas.microsoft.com/office/spreadsheetml/2009/9/main" uri="{504A1905-F514-4f6f-8877-14C23A59335A}">
      <x14:table altTextSummary="Entrez dans ce tableau les informations suivantes : Numéro de chèque, Date, Description, Catégorie, ainsi que montants de Retrait et de Dépôt. Le solde est calculé automatiqu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ésumé" displayName="Résumé" ref="B3:C9" totalsRowShown="0">
  <tableColumns count="2">
    <tableColumn id="1" xr3:uid="{00000000-0010-0000-0100-000001000000}" name="Catégorie"/>
    <tableColumn id="2" xr3:uid="{00000000-0010-0000-0100-000002000000}" name="Total" dataDxfId="0">
      <calculatedColumnFormula>SUMIF(Registre[Catégorie],"=" &amp;Résumé[[#This Row],[Catégorie]],Registre[Retrait (-)])</calculatedColumnFormula>
    </tableColumn>
  </tableColumns>
  <tableStyleInfo name="Synthèse du registre de chèques" showFirstColumn="0" showLastColumn="0" showRowStripes="0" showColumnStripes="0"/>
  <extLst>
    <ext xmlns:x14="http://schemas.microsoft.com/office/spreadsheetml/2009/9/main" uri="{504A1905-F514-4f6f-8877-14C23A59335A}">
      <x14:table altTextSummary="Entrez les éléments de Catégorie dans ce tableau. Le total est mis à jour automatiquement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19.7109375" style="4" customWidth="1"/>
    <col min="3" max="3" width="26.5703125" style="4" customWidth="1"/>
    <col min="4" max="4" width="19.28515625" customWidth="1"/>
    <col min="5" max="5" width="15.140625" customWidth="1"/>
    <col min="6" max="6" width="28.570312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8" t="s">
        <v>0</v>
      </c>
      <c r="C1" s="8"/>
      <c r="D1" s="9" t="s">
        <v>10</v>
      </c>
      <c r="E1" s="9"/>
      <c r="F1" s="9"/>
      <c r="G1" s="9"/>
      <c r="H1" s="9"/>
      <c r="I1" s="13">
        <f>SUM(Registre[Dépôt (+)])-SUM(Registre[Retrait (-)])</f>
        <v>1617</v>
      </c>
      <c r="J1" s="13"/>
    </row>
    <row r="2" spans="2:10" ht="33" customHeight="1" x14ac:dyDescent="0.25">
      <c r="B2" s="10" t="s">
        <v>1</v>
      </c>
      <c r="C2" s="10"/>
      <c r="D2" t="s">
        <v>11</v>
      </c>
      <c r="E2" t="s">
        <v>13</v>
      </c>
      <c r="F2" t="s">
        <v>14</v>
      </c>
      <c r="G2" t="s">
        <v>2</v>
      </c>
      <c r="H2" s="6" t="s">
        <v>21</v>
      </c>
      <c r="I2" s="6" t="s">
        <v>22</v>
      </c>
      <c r="J2" s="7" t="s">
        <v>23</v>
      </c>
    </row>
    <row r="3" spans="2:10" ht="30" customHeight="1" x14ac:dyDescent="0.25">
      <c r="B3" s="3" t="s">
        <v>2</v>
      </c>
      <c r="C3" s="1" t="s">
        <v>9</v>
      </c>
      <c r="D3" s="5"/>
      <c r="E3" s="2">
        <f ca="1">TODAY()</f>
        <v>43237</v>
      </c>
      <c r="F3" s="3" t="s">
        <v>15</v>
      </c>
      <c r="G3" s="3" t="s">
        <v>3</v>
      </c>
      <c r="H3" s="12"/>
      <c r="I3" s="12">
        <v>2000</v>
      </c>
      <c r="J3" s="11">
        <f>Registre[[#This Row],[Dépôt (+)]]</f>
        <v>2000</v>
      </c>
    </row>
    <row r="4" spans="2:10" ht="30" customHeight="1" x14ac:dyDescent="0.25">
      <c r="B4" s="3" t="s">
        <v>3</v>
      </c>
      <c r="C4" s="11">
        <f>IFERROR(SUMIF(Registre[Catégorie],"=" &amp;Résumé[[#This Row],[Catégorie]],Registre[Dépôt (+)]),"")</f>
        <v>2000</v>
      </c>
      <c r="D4" s="5" t="s">
        <v>12</v>
      </c>
      <c r="E4" s="2">
        <f ca="1">TODAY()+10</f>
        <v>43247</v>
      </c>
      <c r="F4" s="3" t="s">
        <v>16</v>
      </c>
      <c r="G4" s="3" t="s">
        <v>6</v>
      </c>
      <c r="H4" s="12">
        <v>225</v>
      </c>
      <c r="I4" s="12"/>
      <c r="J4" s="11">
        <f>IF(ISBLANK(Registre[[#This Row],[Retrait (-)]]),J3+Registre[[#This Row],[Dépôt (+)]],J3-Registre[[#This Row],[Retrait (-)]])</f>
        <v>1775</v>
      </c>
    </row>
    <row r="5" spans="2:10" ht="30" customHeight="1" x14ac:dyDescent="0.25">
      <c r="B5" s="3" t="s">
        <v>4</v>
      </c>
      <c r="C5" s="11">
        <f>IFERROR(SUMIF(Registre[Catégorie],"=" &amp;Résumé[[#This Row],[Catégorie]],Registre[Retrait (-)]),"")</f>
        <v>40</v>
      </c>
      <c r="D5" s="5">
        <v>1001</v>
      </c>
      <c r="E5" s="2">
        <f ca="1">TODAY()+30</f>
        <v>43267</v>
      </c>
      <c r="F5" s="3" t="s">
        <v>17</v>
      </c>
      <c r="G5" s="3" t="s">
        <v>7</v>
      </c>
      <c r="H5" s="12">
        <v>73</v>
      </c>
      <c r="I5" s="12"/>
      <c r="J5" s="11">
        <f>IF(ISBLANK(Registre[[#This Row],[Retrait (-)]]),J4+Registre[[#This Row],[Dépôt (+)]],J4-Registre[[#This Row],[Retrait (-)]])</f>
        <v>1702</v>
      </c>
    </row>
    <row r="6" spans="2:10" ht="30" customHeight="1" x14ac:dyDescent="0.25">
      <c r="B6" s="3" t="s">
        <v>5</v>
      </c>
      <c r="C6" s="11">
        <f>IFERROR(SUMIF(Registre[Catégorie],"=" &amp;Résumé[[#This Row],[Catégorie]],Registre[Retrait (-)]),"")</f>
        <v>7</v>
      </c>
      <c r="D6" s="5" t="s">
        <v>12</v>
      </c>
      <c r="E6" s="2">
        <f ca="1">TODAY()+40</f>
        <v>43277</v>
      </c>
      <c r="F6" s="3" t="s">
        <v>18</v>
      </c>
      <c r="G6" s="3" t="s">
        <v>6</v>
      </c>
      <c r="H6" s="12">
        <v>38</v>
      </c>
      <c r="I6" s="12"/>
      <c r="J6" s="11">
        <f>IF(ISBLANK(Registre[[#This Row],[Retrait (-)]]),J5+Registre[[#This Row],[Dépôt (+)]],J5-Registre[[#This Row],[Retrait (-)]])</f>
        <v>1664</v>
      </c>
    </row>
    <row r="7" spans="2:10" ht="30" customHeight="1" x14ac:dyDescent="0.25">
      <c r="B7" s="3" t="s">
        <v>6</v>
      </c>
      <c r="C7" s="11">
        <f>IFERROR(SUMIF(Registre[Catégorie],"=" &amp;Résumé[[#This Row],[Catégorie]],Registre[Retrait (-)]),"")</f>
        <v>263</v>
      </c>
      <c r="D7" s="5">
        <v>1002</v>
      </c>
      <c r="E7" s="2">
        <f ca="1">TODAY()+55</f>
        <v>43292</v>
      </c>
      <c r="F7" s="3" t="s">
        <v>19</v>
      </c>
      <c r="G7" s="3" t="s">
        <v>4</v>
      </c>
      <c r="H7" s="12">
        <v>40</v>
      </c>
      <c r="I7" s="12"/>
      <c r="J7" s="11">
        <f>IF(ISBLANK(Registre[[#This Row],[Retrait (-)]]),J6+Registre[[#This Row],[Dépôt (+)]],J6-Registre[[#This Row],[Retrait (-)]])</f>
        <v>1624</v>
      </c>
    </row>
    <row r="8" spans="2:10" ht="30" customHeight="1" x14ac:dyDescent="0.25">
      <c r="B8" s="3" t="s">
        <v>7</v>
      </c>
      <c r="C8" s="11">
        <f>IFERROR(SUMIF(Registre[Catégorie],"=" &amp;Résumé[[#This Row],[Catégorie]],Registre[Retrait (-)]),"")</f>
        <v>73</v>
      </c>
      <c r="D8" s="5" t="s">
        <v>12</v>
      </c>
      <c r="E8" s="2">
        <f ca="1">TODAY()+65</f>
        <v>43302</v>
      </c>
      <c r="F8" s="3" t="s">
        <v>20</v>
      </c>
      <c r="G8" s="3" t="s">
        <v>5</v>
      </c>
      <c r="H8" s="12">
        <v>7</v>
      </c>
      <c r="I8" s="12"/>
      <c r="J8" s="11">
        <f>IF(ISBLANK(Registre[[#This Row],[Retrait (-)]]),J7+Registre[[#This Row],[Dépôt (+)]],J7-Registre[[#This Row],[Retrait (-)]])</f>
        <v>1617</v>
      </c>
    </row>
    <row r="9" spans="2:10" ht="30" customHeight="1" x14ac:dyDescent="0.25">
      <c r="B9" s="3" t="s">
        <v>8</v>
      </c>
      <c r="C9" s="11">
        <f>IFERROR(SUMIFS(Registre[Retrait (-)],Registre[Catégorie],Résumé[[#This Row],[Catégorie]])+SUMIFS(Registre[Retrait (-)],Registre[Catégorie],""),"")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6" priority="1">
      <formula>J3&lt;0</formula>
    </cfRule>
  </conditionalFormatting>
  <dataValidations count="15">
    <dataValidation type="list" errorStyle="warning" allowBlank="1" showInputMessage="1" showErrorMessage="1" error="Sélectionnez un élément dans la liste. Sélectionnez ANNULER, appuyez sur ALT+FLÈCHE BAS pour ouvrir la liste déroulante, puis sur ENTRÉE pour opérer votre sélection." sqref="G3:G8" xr:uid="{00000000-0002-0000-0000-000000000000}">
      <formula1>CategoryLookup</formula1>
    </dataValidation>
    <dataValidation allowBlank="1" showInputMessage="1" showErrorMessage="1" prompt="Le titre de cette feuille de calcul figure dans cette cellule." sqref="B1:C1" xr:uid="{00000000-0002-0000-0000-000001000000}"/>
    <dataValidation allowBlank="1" showInputMessage="1" showErrorMessage="1" prompt="Les éléments de la Catégorie figurent dans cette colonne sous ce titre." sqref="B3" xr:uid="{00000000-0002-0000-0000-000002000000}"/>
    <dataValidation allowBlank="1" showInputMessage="1" showErrorMessage="1" prompt="Les totaux de la Catégorie sont mis à jour automatiquement dans cette colonne sous ce titre en fonction des entrées du tableau Registre." sqref="C3" xr:uid="{00000000-0002-0000-0000-000003000000}"/>
    <dataValidation allowBlank="1" showInputMessage="1" showErrorMessage="1" prompt="Entrez le numéro de chèque dans cette colonne sous ce titre." sqref="D2" xr:uid="{00000000-0002-0000-0000-000004000000}"/>
    <dataValidation allowBlank="1" showInputMessage="1" showErrorMessage="1" prompt="Entrez la date dans cette colonne sous ce titre." sqref="E2" xr:uid="{00000000-0002-0000-0000-000005000000}"/>
    <dataValidation allowBlank="1" showInputMessage="1" showErrorMessage="1" prompt="Entrez la description dans cette colonne sous ce titre." sqref="F2" xr:uid="{00000000-0002-0000-0000-000006000000}"/>
    <dataValidation allowBlank="1" showInputMessage="1" showErrorMessage="1" prompt="Le solde actuel est mis à jour automatiquement dans la cellule à droite." sqref="D1:H1" xr:uid="{00000000-0002-0000-0000-000007000000}"/>
    <dataValidation allowBlank="1" showInputMessage="1" showErrorMessage="1" prompt="Le solde actuel est mis à jour automatiquement dans cette cellule. Le registre de chèques commence à la cellule D2." sqref="I1:J1" xr:uid="{00000000-0002-0000-0000-000008000000}"/>
    <dataValidation allowBlank="1" showInputMessage="1" showErrorMessage="1" prompt="Sélectionnez une catégorie dans cette colonne sous ce titre. Appuyez sur ALT+FLÈCHE BAS pour ouvrir la liste déroulante, puis sur ENTRÉE pour sélectionner. La liste Catégorie est basée sur les catégories énumérées sous Synthèse des dépenses à gauche." sqref="G2" xr:uid="{00000000-0002-0000-0000-000009000000}"/>
    <dataValidation allowBlank="1" showInputMessage="1" showErrorMessage="1" prompt="Entrez le montant du retrait dans cette colonne sous ce titre." sqref="H2" xr:uid="{00000000-0002-0000-0000-00000A000000}"/>
    <dataValidation allowBlank="1" showInputMessage="1" showErrorMessage="1" prompt="Entrez le montant du dépôt dans cette colonne sous ce titre." sqref="I2" xr:uid="{00000000-0002-0000-0000-00000B000000}"/>
    <dataValidation allowBlank="1" showInputMessage="1" showErrorMessage="1" prompt="Le solde est calculé automatiquement dans cette colonne sous ce titre." sqref="J2" xr:uid="{00000000-0002-0000-0000-00000C000000}"/>
    <dataValidation allowBlank="1" showInputMessage="1" showErrorMessage="1" prompt="Créez un registre de chèques dans cette feuille de calcul." sqref="A1" xr:uid="{00000000-0002-0000-0000-00000D000000}"/>
    <dataValidation allowBlank="1" showInputMessage="1" showErrorMessage="1" prompt="Modifiez les catégories ou ajoutez-en ci-dessous. Lorsque des entrées sont ajoutées au registre de chèques à droite pour cette catégorie, leur totaux sont mis à jour automatiquement dans cette synthèse.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Registre de chèques</vt:lpstr>
      <vt:lpstr>'Registre de chèques'!Impression_des_titres</vt:lpstr>
      <vt:lpstr>RechercheCatégorie</vt:lpstr>
      <vt:lpstr>RégionTitreLigne1..I1</vt:lpstr>
      <vt:lpstr>Titre1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2018-05-17T13:27:52Z</dcterms:modified>
</cp:coreProperties>
</file>