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codeName="ThisWorkbook"/>
  <mc:AlternateContent xmlns:mc="http://schemas.openxmlformats.org/markup-compatibility/2006">
    <mc:Choice Requires="x15">
      <x15ac:absPath xmlns:x15ac="http://schemas.microsoft.com/office/spreadsheetml/2010/11/ac" url="\\store\Phases6\Accounts\Template\O16_Template\20190515_Accessibility_WAC_Win32_iOS_Q4_B7\04_PreDTP_Done\fr-FR\"/>
    </mc:Choice>
  </mc:AlternateContent>
  <xr:revisionPtr revIDLastSave="0" documentId="13_ncr:1_{E8F24EEA-9FB9-4672-A18F-504310AA5C16}" xr6:coauthVersionLast="43" xr6:coauthVersionMax="43" xr10:uidLastSave="{00000000-0000-0000-0000-000000000000}"/>
  <bookViews>
    <workbookView xWindow="-120" yWindow="-120" windowWidth="19200" windowHeight="10320" tabRatio="783" xr2:uid="{00000000-000D-0000-FFFF-FFFF00000000}"/>
  </bookViews>
  <sheets>
    <sheet name="Liste des cours" sheetId="1" r:id="rId1"/>
    <sheet name="Dates d’échéance" sheetId="2" r:id="rId2"/>
    <sheet name="Planning hebdomadaire" sheetId="7" r:id="rId3"/>
    <sheet name="Calendrier semestriel" sheetId="3" r:id="rId4"/>
  </sheets>
  <definedNames>
    <definedName name="_xlnm.Print_Titles" localSheetId="1">'Dates d’échéance'!$2:$2</definedName>
    <definedName name="_xlnm.Print_Titles" localSheetId="0">'Liste des cours'!$2:$2</definedName>
    <definedName name="_xlnm.Print_Titles" localSheetId="2">'Planning hebdomadaire'!$2:$2</definedName>
    <definedName name="JoursSemaine">ClasseListeTableau[JOUR]</definedName>
    <definedName name="ListeCours">ClasseListeTableau[ID DU COURS]</definedName>
    <definedName name="Planning_Imprimer_Zone">OFFSET('Planning hebdomadaire'!$B$2:$D494,,,COUNTA('Planning hebdomadaire'!$D:$D))</definedName>
    <definedName name="PlanningAnnée">'Calendrier semestriel'!$R$4</definedName>
    <definedName name="PlanningFin">'Calendrier semestriel'!$R$8</definedName>
    <definedName name="ScheduleSemester">'Calendrier semestriel'!$R$2</definedName>
    <definedName name="ScheduleStart">'Calendrier semestriel'!$R$6</definedName>
    <definedName name="_xlnm.Print_Area" localSheetId="3">'Calendrier semestriel'!$A$1:$R$17</definedName>
    <definedName name="_xlnm.Print_Area" localSheetId="1">'Dates d’échéance'!$A$1:$H$9</definedName>
    <definedName name="_xlnm.Print_Area" localSheetId="0">'Liste des cours'!$A$1:$K$9</definedName>
    <definedName name="_xlnm.Print_Area" localSheetId="2">'Planning hebdomadaire'!$A$1:$E$9</definedName>
  </definedNames>
  <calcPr calcId="181029"/>
  <pivotCaches>
    <pivotCache cacheId="0" r:id="rId5"/>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6" i="3" l="1"/>
  <c r="E2" i="3" s="1"/>
  <c r="E10" i="3" l="1"/>
  <c r="M10" i="3"/>
  <c r="M2" i="3"/>
  <c r="L10" i="3"/>
  <c r="D10" i="3"/>
  <c r="L2" i="3"/>
  <c r="D2" i="3"/>
  <c r="R8" i="3"/>
  <c r="G6" i="2"/>
  <c r="G5" i="2"/>
  <c r="R4" i="3"/>
  <c r="G8" i="2"/>
  <c r="G7" i="2"/>
  <c r="J12" i="3" l="1"/>
  <c r="B12" i="3"/>
  <c r="J4" i="3"/>
  <c r="B4" i="3"/>
  <c r="G9" i="2"/>
  <c r="G4" i="2"/>
  <c r="K4" i="3" l="1"/>
  <c r="L4" i="3" s="1"/>
  <c r="M4" i="3" s="1"/>
  <c r="N4" i="3" s="1"/>
  <c r="O4" i="3" s="1"/>
  <c r="P4" i="3" s="1"/>
  <c r="C4" i="3"/>
  <c r="D4" i="3" s="1"/>
  <c r="E4" i="3" s="1"/>
  <c r="F4" i="3" s="1"/>
  <c r="G4" i="3" s="1"/>
  <c r="H4" i="3" s="1"/>
  <c r="K12" i="3"/>
  <c r="L12" i="3" s="1"/>
  <c r="M12" i="3" s="1"/>
  <c r="N12" i="3" s="1"/>
  <c r="O12" i="3" s="1"/>
  <c r="P12" i="3" s="1"/>
  <c r="C12" i="3"/>
  <c r="D12" i="3" s="1"/>
  <c r="E12" i="3" s="1"/>
  <c r="F12" i="3" s="1"/>
  <c r="G12" i="3" s="1"/>
  <c r="H12" i="3" s="1"/>
  <c r="G3" i="2"/>
  <c r="D4" i="2"/>
  <c r="D5" i="2"/>
  <c r="D6" i="2"/>
  <c r="D7" i="2"/>
  <c r="D8" i="2"/>
  <c r="D9" i="2"/>
  <c r="D3" i="2"/>
  <c r="F4" i="1"/>
  <c r="F5" i="1"/>
  <c r="F6" i="1"/>
  <c r="F7" i="1"/>
  <c r="F8" i="1"/>
  <c r="F9" i="1"/>
  <c r="F3" i="1"/>
  <c r="J2" i="3" l="1"/>
  <c r="C4" i="2" l="1"/>
  <c r="C6" i="2"/>
  <c r="C7" i="2"/>
  <c r="C9" i="2"/>
  <c r="C3" i="2"/>
  <c r="C8" i="2"/>
  <c r="C5" i="2"/>
  <c r="J10" i="3" l="1"/>
  <c r="B10" i="3"/>
  <c r="B2" i="3"/>
  <c r="J9" i="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C14" i="3" s="1"/>
  <c r="D14" i="3" s="1"/>
  <c r="E14" i="3" s="1"/>
  <c r="F14" i="3" s="1"/>
  <c r="G14" i="3" s="1"/>
  <c r="H14" i="3" s="1"/>
  <c r="B15" i="3" s="1"/>
  <c r="C15" i="3" s="1"/>
  <c r="D15" i="3" s="1"/>
  <c r="E15" i="3" s="1"/>
  <c r="F15" i="3" s="1"/>
  <c r="G15" i="3" s="1"/>
  <c r="H15" i="3" s="1"/>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K16" i="3" l="1"/>
  <c r="B16" i="3"/>
  <c r="C16" i="3" s="1"/>
  <c r="D16" i="3" s="1"/>
  <c r="E16" i="3" s="1"/>
  <c r="F16" i="3" s="1"/>
  <c r="G16" i="3" s="1"/>
  <c r="H16" i="3" s="1"/>
  <c r="B17" i="3" s="1"/>
  <c r="C17" i="3" s="1"/>
  <c r="D17" i="3" s="1"/>
  <c r="E17" i="3" s="1"/>
  <c r="F17" i="3" s="1"/>
  <c r="G17" i="3" s="1"/>
  <c r="H17" i="3" s="1"/>
  <c r="L8" i="3"/>
  <c r="L16" i="3" l="1"/>
  <c r="M16" i="3" s="1"/>
  <c r="N16" i="3" s="1"/>
  <c r="O16" i="3" s="1"/>
  <c r="P16" i="3" s="1"/>
  <c r="M8" i="3"/>
  <c r="J17" i="3" l="1"/>
  <c r="N8" i="3"/>
  <c r="O8" i="3" s="1"/>
  <c r="K17" i="3" l="1"/>
  <c r="L17" i="3" s="1"/>
  <c r="M17" i="3" s="1"/>
  <c r="N17" i="3" s="1"/>
  <c r="O17" i="3" s="1"/>
  <c r="P17" i="3" s="1"/>
  <c r="P8" i="3" l="1"/>
  <c r="J9" i="3" l="1"/>
  <c r="K9" i="3" l="1"/>
  <c r="L9" i="3" l="1"/>
  <c r="M9" i="3" l="1"/>
  <c r="N9" i="3" l="1"/>
  <c r="O9" i="3" l="1"/>
  <c r="P9" i="3" s="1"/>
</calcChain>
</file>

<file path=xl/sharedStrings.xml><?xml version="1.0" encoding="utf-8"?>
<sst xmlns="http://schemas.openxmlformats.org/spreadsheetml/2006/main" count="121" uniqueCount="48">
  <si>
    <t>LISTE DES COURS</t>
  </si>
  <si>
    <t>ID DU COURS</t>
  </si>
  <si>
    <t>IN 120</t>
  </si>
  <si>
    <t>IN 120</t>
  </si>
  <si>
    <t>RÉ 121</t>
  </si>
  <si>
    <t>OR 111</t>
  </si>
  <si>
    <t>PSY 101</t>
  </si>
  <si>
    <t>NOM</t>
  </si>
  <si>
    <t>Présentation des applications informatiques</t>
  </si>
  <si>
    <t>Rédaction</t>
  </si>
  <si>
    <t>Prise de parole en public</t>
  </si>
  <si>
    <t>Psychologie de base</t>
  </si>
  <si>
    <t>ENSEIGNANT</t>
  </si>
  <si>
    <t>Enseignant 1</t>
  </si>
  <si>
    <t>Enseignant 2</t>
  </si>
  <si>
    <t>Enseignant 3</t>
  </si>
  <si>
    <t>Enseignant 4</t>
  </si>
  <si>
    <t>JOUR</t>
  </si>
  <si>
    <t>Lundi</t>
  </si>
  <si>
    <t>Mercredi</t>
  </si>
  <si>
    <t>Mardi</t>
  </si>
  <si>
    <t>Jeudi</t>
  </si>
  <si>
    <t>Vendredi</t>
  </si>
  <si>
    <t>ANNÉE</t>
  </si>
  <si>
    <t>SEMESTRE</t>
  </si>
  <si>
    <t>Printemps</t>
  </si>
  <si>
    <t>HEURE DE DÉBUT</t>
  </si>
  <si>
    <t>HEURE DE FIN</t>
  </si>
  <si>
    <t>DURÉE</t>
  </si>
  <si>
    <t>DESCRIPTION DE L’ÉLÉMENT</t>
  </si>
  <si>
    <t>Questionnaire n°1</t>
  </si>
  <si>
    <t>Devoir n°2</t>
  </si>
  <si>
    <t>Devoir n°3</t>
  </si>
  <si>
    <t>Présentation n°1</t>
  </si>
  <si>
    <t>Rapport</t>
  </si>
  <si>
    <t>DATE D’ÉCHÉANCE</t>
  </si>
  <si>
    <t>PLANNING HEBDOMADAIRE</t>
  </si>
  <si>
    <t>CALENDRIER DU SEMESTRE</t>
  </si>
  <si>
    <t>LUN</t>
  </si>
  <si>
    <t>MAR</t>
  </si>
  <si>
    <t>MER</t>
  </si>
  <si>
    <t>JEU</t>
  </si>
  <si>
    <t>VEN</t>
  </si>
  <si>
    <t>SAM</t>
  </si>
  <si>
    <t>DIM</t>
  </si>
  <si>
    <t>DATE DE DÉBUT</t>
  </si>
  <si>
    <t>DATE DE FIN</t>
  </si>
  <si>
    <t>DATES D’ÉCHÉANCE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</si>
</sst>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h:mm;@"/>
    <numFmt numFmtId="169" formatCode="[$-409]h:mm\ AM/PM;@"/>
  </numFmts>
  <fonts count="8"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0"/>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7" fillId="0" borderId="14" applyNumberFormat="0" applyFill="0" applyAlignment="0" applyProtection="0"/>
    <xf numFmtId="0" fontId="5" fillId="0" borderId="0" applyNumberFormat="0" applyFill="0" applyBorder="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4" borderId="13" applyNumberFormat="0" applyAlignment="0" applyProtection="0"/>
    <xf numFmtId="14" fontId="6" fillId="0" borderId="0" applyFill="0" applyBorder="0">
      <alignment horizontal="left" vertical="center"/>
    </xf>
    <xf numFmtId="169" fontId="6" fillId="0" borderId="0" applyFont="0" applyFill="0" applyBorder="0">
      <alignment horizontal="right" vertical="center" wrapText="1" indent="1"/>
    </xf>
  </cellStyleXfs>
  <cellXfs count="42">
    <xf numFmtId="0" fontId="0" fillId="0" borderId="0" xfId="0">
      <alignment vertical="center" wrapText="1"/>
    </xf>
    <xf numFmtId="0" fontId="0" fillId="0" borderId="0" xfId="0" applyBorder="1">
      <alignment vertical="center" wrapText="1"/>
    </xf>
    <xf numFmtId="0" fontId="7" fillId="0" borderId="14" xfId="4" applyAlignment="1">
      <alignment vertical="center"/>
    </xf>
    <xf numFmtId="0" fontId="5" fillId="0" borderId="0" xfId="5" applyBorder="1" applyAlignment="1">
      <alignment horizontal="left" vertical="center"/>
    </xf>
    <xf numFmtId="14" fontId="5" fillId="0" borderId="0" xfId="5" applyNumberFormat="1" applyBorder="1" applyAlignment="1">
      <alignment horizontal="left" vertical="center"/>
    </xf>
    <xf numFmtId="0" fontId="0" fillId="0" borderId="0" xfId="0" applyAlignment="1">
      <alignment horizontal="left" vertical="center"/>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168" fontId="0" fillId="0" borderId="0" xfId="0" applyNumberFormat="1" applyBorder="1" applyAlignment="1">
      <alignment horizontal="left" vertical="center"/>
    </xf>
    <xf numFmtId="0" fontId="0" fillId="0" borderId="0" xfId="0" pivotButton="1">
      <alignment vertical="center" wrapText="1"/>
    </xf>
    <xf numFmtId="1" fontId="5" fillId="3" borderId="5"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1" fontId="5" fillId="3" borderId="8"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3" borderId="12" xfId="0" applyNumberFormat="1" applyFont="1" applyFill="1" applyBorder="1" applyAlignment="1">
      <alignment horizontal="center" vertical="center"/>
    </xf>
    <xf numFmtId="0" fontId="0" fillId="0" borderId="0" xfId="0" applyFont="1">
      <alignment vertical="center" wrapText="1"/>
    </xf>
    <xf numFmtId="14" fontId="6" fillId="0" borderId="0" xfId="12" applyBorder="1">
      <alignment horizontal="left" vertical="center"/>
    </xf>
    <xf numFmtId="0" fontId="0" fillId="0" borderId="0" xfId="0" applyAlignment="1">
      <alignment vertical="center"/>
    </xf>
    <xf numFmtId="1" fontId="5" fillId="3" borderId="18" xfId="0" applyNumberFormat="1" applyFont="1" applyFill="1" applyBorder="1" applyAlignment="1">
      <alignment horizontal="center" vertical="center"/>
    </xf>
    <xf numFmtId="0" fontId="0" fillId="0" borderId="17" xfId="0" applyBorder="1">
      <alignment vertical="center" wrapText="1"/>
    </xf>
    <xf numFmtId="0" fontId="4" fillId="0" borderId="0" xfId="0" applyFont="1" applyBorder="1">
      <alignment vertical="center" wrapText="1"/>
    </xf>
    <xf numFmtId="0" fontId="0" fillId="0" borderId="0" xfId="0" applyNumberFormat="1">
      <alignment vertical="center" wrapText="1"/>
    </xf>
    <xf numFmtId="0" fontId="2" fillId="2" borderId="0" xfId="2" applyNumberFormat="1" applyBorder="1" applyAlignment="1">
      <alignment horizontal="left" vertical="center"/>
    </xf>
    <xf numFmtId="0" fontId="4" fillId="0" borderId="0" xfId="0" applyFont="1" applyAlignment="1">
      <alignment vertical="center" wrapText="1"/>
    </xf>
    <xf numFmtId="0" fontId="4" fillId="0" borderId="0" xfId="0" applyFont="1">
      <alignment vertical="center" wrapText="1"/>
    </xf>
    <xf numFmtId="0" fontId="0" fillId="0" borderId="0" xfId="0">
      <alignment vertical="center" wrapText="1"/>
    </xf>
    <xf numFmtId="0" fontId="0" fillId="0" borderId="0" xfId="0" applyFont="1">
      <alignment vertical="center" wrapText="1"/>
    </xf>
    <xf numFmtId="168" fontId="0" fillId="0" borderId="0" xfId="0" applyNumberFormat="1" applyAlignment="1">
      <alignment horizontal="left" vertical="center"/>
    </xf>
    <xf numFmtId="168" fontId="0" fillId="0" borderId="0" xfId="0" applyNumberFormat="1" applyAlignment="1">
      <alignment horizontal="right" vertical="center" wrapText="1" indent="1"/>
    </xf>
    <xf numFmtId="0" fontId="1" fillId="0" borderId="0" xfId="1"/>
    <xf numFmtId="0" fontId="0" fillId="0" borderId="0" xfId="0">
      <alignment vertical="center" wrapText="1"/>
    </xf>
    <xf numFmtId="0" fontId="0" fillId="0" borderId="0" xfId="0" applyFont="1">
      <alignment vertical="center" wrapText="1"/>
    </xf>
    <xf numFmtId="0" fontId="1" fillId="0" borderId="0" xfId="1" applyAlignment="1">
      <alignment horizontal="left"/>
    </xf>
    <xf numFmtId="0" fontId="3" fillId="0" borderId="16" xfId="3" applyBorder="1" applyAlignment="1">
      <alignment vertical="center"/>
    </xf>
    <xf numFmtId="0" fontId="3" fillId="0" borderId="15" xfId="3" applyBorder="1" applyAlignment="1">
      <alignment vertical="center"/>
    </xf>
  </cellXfs>
  <cellStyles count="14">
    <cellStyle name="Date" xfId="12" xr:uid="{00000000-0005-0000-0000-000004000000}"/>
    <cellStyle name="Heure" xfId="13" xr:uid="{00000000-0005-0000-0000-00000C000000}"/>
    <cellStyle name="Milliers" xfId="6" builtinId="3" customBuiltin="1"/>
    <cellStyle name="Milliers [0]" xfId="7" builtinId="6" customBuiltin="1"/>
    <cellStyle name="Monétaire" xfId="8" builtinId="4" customBuiltin="1"/>
    <cellStyle name="Monétaire [0]" xfId="9" builtinId="7" customBuiltin="1"/>
    <cellStyle name="Normal" xfId="0" builtinId="0" customBuiltin="1"/>
    <cellStyle name="Note" xfId="11" builtinId="10" customBuiltin="1"/>
    <cellStyle name="Pourcentage" xfId="10" builtinId="5"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s>
  <dxfs count="49">
    <dxf>
      <font>
        <b/>
        <i/>
        <color theme="4"/>
      </font>
    </dxf>
    <dxf>
      <font>
        <b/>
        <i/>
        <color theme="4"/>
      </font>
    </dxf>
    <dxf>
      <font>
        <b/>
        <i/>
        <color theme="4"/>
      </font>
    </dxf>
    <dxf>
      <font>
        <b/>
        <i/>
        <color theme="4"/>
      </font>
    </dxf>
    <dxf>
      <alignment horizontal="right" indent="1"/>
    </dxf>
    <dxf>
      <alignment horizontal="right" indent="1"/>
    </dxf>
    <dxf>
      <alignment horizontal="right" indent="1"/>
    </dxf>
    <dxf>
      <alignment horizontal="right" indent="1"/>
    </dxf>
    <dxf>
      <font>
        <b val="0"/>
        <i val="0"/>
        <strike val="0"/>
        <condense val="0"/>
        <extend val="0"/>
        <outline val="0"/>
        <shadow val="0"/>
        <u val="none"/>
        <vertAlign val="baseline"/>
        <sz val="11"/>
        <color theme="1"/>
        <name val="Trebuchet MS"/>
        <family val="2"/>
        <scheme val="minor"/>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numFmt numFmtId="168" formatCode="h:mm;@"/>
      <alignment horizontal="left" vertical="center" textRotation="0" wrapText="0" indent="0" justifyLastLine="0" shrinkToFit="0" readingOrder="0"/>
    </dxf>
    <dxf>
      <alignment horizontal="left" vertical="center" textRotation="0" wrapText="0" indent="0" justifyLastLine="0" shrinkToFit="0" readingOrder="0"/>
    </dxf>
    <dxf>
      <numFmt numFmtId="168" formatCode="h:mm;@"/>
      <alignment horizontal="left" textRotation="0" wrapText="0" indent="0" justifyLastLine="0" shrinkToFit="0" readingOrder="0"/>
    </dxf>
    <dxf>
      <alignment horizontal="left" vertical="center" textRotation="0" wrapText="0" indent="0" justifyLastLine="0" shrinkToFit="0" readingOrder="0"/>
    </dxf>
    <dxf>
      <numFmt numFmtId="168" formatCode="h:mm;@"/>
      <alignment horizontal="left"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PivotStyle="PivotStyleLight16">
    <tableStyle name="PivotStyleLight2 2" table="0" count="5" xr9:uid="{00000000-0011-0000-FFFF-FFFF00000000}">
      <tableStyleElement type="wholeTable" dxfId="48"/>
      <tableStyleElement type="headerRow" dxfId="47"/>
      <tableStyleElement type="totalRow" dxfId="46"/>
      <tableStyleElement type="firstRowSubheading" dxfId="45"/>
      <tableStyleElement type="thirdRowSubheading" dxfId="44"/>
    </tableStyle>
    <tableStyle name="Aperçu rapide du semestre" pivot="0" count="3" xr9:uid="{00000000-0011-0000-FFFF-FFFF01000000}">
      <tableStyleElement type="wholeTable" dxfId="43"/>
      <tableStyleElement type="headerRow" dxfId="42"/>
      <tableStyleElement type="firstRowStripe" dxfId="41"/>
    </tableStyle>
    <tableStyle name="Tableau croisé dynamique 2 Aperçu rapide du semestre" table="0" count="2" xr9:uid="{00000000-0011-0000-FFFF-FFFF02000000}">
      <tableStyleElement type="wholeTable" dxfId="40"/>
      <tableStyleElement type="headerRow"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Rectangle 1" descr="CLASS LIST TIP: &#10;Enter your individual classes in this table. Class duration is automatically updated">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1100" b="1" i="0">
              <a:ln>
                <a:noFill/>
              </a:ln>
              <a:solidFill>
                <a:schemeClr val="accent2">
                  <a:lumMod val="50000"/>
                </a:schemeClr>
              </a:solidFill>
            </a:rPr>
            <a:t>CONSEIL RELATIF À LA LISTE DES COURS : </a:t>
          </a:r>
        </a:p>
        <a:p>
          <a:pPr algn="l" rtl="0"/>
          <a:endParaRPr lang="en-US" sz="1100" b="1" i="1">
            <a:ln>
              <a:noFill/>
            </a:ln>
            <a:solidFill>
              <a:schemeClr val="accent2"/>
            </a:solidFill>
          </a:endParaRPr>
        </a:p>
        <a:p>
          <a:pPr algn="l" rtl="0"/>
          <a:r>
            <a:rPr lang="fr" sz="1100" b="0" i="1">
              <a:ln>
                <a:noFill/>
              </a:ln>
              <a:solidFill>
                <a:schemeClr val="tx1"/>
              </a:solidFill>
            </a:rPr>
            <a:t>Entrez les cours individuels dans ce tableau. La durée du cours est automatiquement mise à jour.</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Rectangle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1100" b="1" i="0">
              <a:ln>
                <a:noFill/>
              </a:ln>
              <a:solidFill>
                <a:schemeClr val="accent2">
                  <a:lumMod val="50000"/>
                </a:schemeClr>
              </a:solidFill>
            </a:rPr>
            <a:t>CONSEIL RELATIF À LA SAISIE DES DONNÉES DE TRAVAIL : </a:t>
          </a:r>
        </a:p>
        <a:p>
          <a:pPr algn="l" rtl="0"/>
          <a:endParaRPr lang="en-US" sz="1100" b="1" i="1">
            <a:ln>
              <a:noFill/>
            </a:ln>
            <a:solidFill>
              <a:schemeClr val="accent2"/>
            </a:solidFill>
          </a:endParaRPr>
        </a:p>
        <a:p>
          <a:pPr algn="l" rtl="0"/>
          <a:r>
            <a:rPr lang="fr" sz="1100" b="0" i="1">
              <a:ln>
                <a:noFill/>
              </a:ln>
              <a:solidFill>
                <a:schemeClr val="tx1"/>
              </a:solidFill>
            </a:rPr>
            <a:t>Sélectionnez un ID de cours.</a:t>
          </a:r>
          <a:r>
            <a:rPr lang="fr" sz="1100" b="0" i="1" baseline="0">
              <a:ln>
                <a:noFill/>
              </a:ln>
              <a:solidFill>
                <a:schemeClr val="tx1"/>
              </a:solidFill>
            </a:rPr>
            <a:t> </a:t>
          </a:r>
          <a:r>
            <a:rPr lang="fr" sz="1100" b="0" i="1">
              <a:ln>
                <a:noFill/>
              </a:ln>
              <a:solidFill>
                <a:schemeClr val="tx1"/>
              </a:solidFill>
            </a:rPr>
            <a:t>Le nom du cours est rempli automatiquement. </a:t>
          </a:r>
        </a:p>
        <a:p>
          <a:pPr algn="l" rtl="0"/>
          <a:endParaRPr lang="en-US" sz="1100" b="0" i="1">
            <a:ln>
              <a:noFill/>
            </a:ln>
            <a:solidFill>
              <a:schemeClr val="tx1"/>
            </a:solidFill>
          </a:endParaRPr>
        </a:p>
        <a:p>
          <a:pPr algn="l" rtl="0"/>
          <a:r>
            <a:rPr lang="fr" sz="1100" b="0" i="1">
              <a:ln>
                <a:noFill/>
              </a:ln>
              <a:solidFill>
                <a:schemeClr val="tx1"/>
              </a:solidFill>
            </a:rPr>
            <a:t>Après avoir mis à jour la feuille Liste des cours, actualisez le planning hebdomadaire pour voir ces modifications.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7</xdr:row>
      <xdr:rowOff>314325</xdr:rowOff>
    </xdr:to>
    <xdr:sp macro="" textlink="">
      <xdr:nvSpPr>
        <xdr:cNvPr id="2" name="Rectangle 1" descr="WEEKLY SCHEDULE TIP: &#10;&#10;To update your weekly schedule, Refresh the schedule">
          <a:extLst>
            <a:ext uri="{FF2B5EF4-FFF2-40B4-BE49-F238E27FC236}">
              <a16:creationId xmlns:a16="http://schemas.microsoft.com/office/drawing/2014/main"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1100" b="1" i="0">
              <a:ln>
                <a:noFill/>
              </a:ln>
              <a:solidFill>
                <a:schemeClr val="accent2">
                  <a:lumMod val="50000"/>
                </a:schemeClr>
              </a:solidFill>
            </a:rPr>
            <a:t>CONSEIL DE PLANNING HEBDOMADAIRE :</a:t>
          </a:r>
        </a:p>
        <a:p>
          <a:pPr algn="l" rtl="0"/>
          <a:endParaRPr lang="en-US" sz="1100" b="1" i="1">
            <a:ln>
              <a:noFill/>
            </a:ln>
            <a:solidFill>
              <a:schemeClr val="accent2"/>
            </a:solidFill>
          </a:endParaRPr>
        </a:p>
        <a:p>
          <a:pPr algn="l" rtl="0"/>
          <a:endParaRPr lang="en-US" sz="1100" b="0" i="1">
            <a:ln>
              <a:noFill/>
            </a:ln>
            <a:solidFill>
              <a:schemeClr val="tx1"/>
            </a:solidFill>
          </a:endParaRPr>
        </a:p>
        <a:p>
          <a:pPr algn="l" rtl="0"/>
          <a:r>
            <a:rPr lang="fr" sz="1100" b="0" i="1">
              <a:ln>
                <a:noFill/>
              </a:ln>
              <a:solidFill>
                <a:schemeClr val="tx1"/>
              </a:solidFill>
            </a:rPr>
            <a:t>Pour mettre à jour votre planning hebdomadaire, actualisez le calendrier.</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Rectangle 1" descr="SEMESTER CALENDAR TIP:&#10;&#10;Enter the Year, Start Date, and End Date to view a four month schedule.&#10;&#10;Days that have deadlines display in red, RGB: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1100" b="1" i="0">
              <a:ln>
                <a:noFill/>
              </a:ln>
              <a:solidFill>
                <a:schemeClr val="accent2">
                  <a:lumMod val="50000"/>
                </a:schemeClr>
              </a:solidFill>
            </a:rPr>
            <a:t>CONSEIL DE CALENDRIER DU SEMESTRE :</a:t>
          </a:r>
          <a:endParaRPr lang="en-US" sz="1100" b="1" i="1">
            <a:ln>
              <a:noFill/>
            </a:ln>
            <a:solidFill>
              <a:schemeClr val="accent2"/>
            </a:solidFill>
          </a:endParaRPr>
        </a:p>
        <a:p>
          <a:pPr algn="l" rtl="0"/>
          <a:endParaRPr lang="en-US" sz="1100" b="0" i="1">
            <a:ln>
              <a:noFill/>
            </a:ln>
            <a:solidFill>
              <a:schemeClr val="tx1"/>
            </a:solidFill>
          </a:endParaRPr>
        </a:p>
        <a:p>
          <a:pPr algn="l" rtl="0"/>
          <a:r>
            <a:rPr lang="fr" sz="1100" b="0" i="1">
              <a:ln>
                <a:noFill/>
              </a:ln>
              <a:solidFill>
                <a:schemeClr val="tx1"/>
              </a:solidFill>
            </a:rPr>
            <a:t>Entrez l’année, la date de début et la date de fin pour afficher un calendrier de quatre mois.</a:t>
          </a:r>
        </a:p>
        <a:p>
          <a:pPr algn="l" rtl="0"/>
          <a:endParaRPr lang="en-US" sz="1100" b="0" i="1">
            <a:ln>
              <a:noFill/>
            </a:ln>
            <a:solidFill>
              <a:schemeClr val="tx1"/>
            </a:solidFill>
          </a:endParaRPr>
        </a:p>
        <a:p>
          <a:pPr algn="l" rtl="0"/>
          <a:r>
            <a:rPr lang="fr" sz="1100" b="0" i="1">
              <a:ln>
                <a:noFill/>
              </a:ln>
              <a:solidFill>
                <a:schemeClr val="tx1"/>
              </a:solidFill>
            </a:rPr>
            <a:t>Les jours pour lesquels il existe un délai s’affichent en rouge.</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06.849410300929" createdVersion="5" refreshedVersion="6" minRefreshableVersion="3" recordCount="7" xr:uid="{00000000-000A-0000-FFFF-FFFF00000000}">
  <cacheSource type="worksheet">
    <worksheetSource name="ClasseListeTableau"/>
  </cacheSource>
  <cacheFields count="9">
    <cacheField name="ID DU COURS" numFmtId="0">
      <sharedItems/>
    </cacheField>
    <cacheField name="NOM" numFmtId="0">
      <sharedItems count="4">
        <s v="Présentation des applications informatiques"/>
        <s v="Rédaction"/>
        <s v="Prise de parole en public"/>
        <s v="Psychologie de base"/>
      </sharedItems>
    </cacheField>
    <cacheField name="ENSEIGNANT" numFmtId="0">
      <sharedItems/>
    </cacheField>
    <cacheField name="JOUR" numFmtId="0">
      <sharedItems count="5">
        <s v="Lundi"/>
        <s v="Mercredi"/>
        <s v="Mardi"/>
        <s v="Jeudi"/>
        <s v="Vendredi"/>
      </sharedItems>
    </cacheField>
    <cacheField name="ANNÉE" numFmtId="0">
      <sharedItems containsSemiMixedTypes="0" containsString="0" containsNumber="1" containsInteger="1" minValue="2019" maxValue="2019"/>
    </cacheField>
    <cacheField name="SEMESTRE" numFmtId="0">
      <sharedItems/>
    </cacheField>
    <cacheField name="HEURE DE DÉBUT" numFmtId="168">
      <sharedItems containsSemiMixedTypes="0" containsNonDate="0" containsDate="1" containsString="0" minDate="1899-12-30T10:00:00" maxDate="1899-12-30T14:00:00" count="3">
        <d v="1899-12-30T14:00:00"/>
        <d v="1899-12-30T10:00:00"/>
        <d v="1899-12-30T11:00:00"/>
      </sharedItems>
    </cacheField>
    <cacheField name="HEURE DE FIN" numFmtId="168">
      <sharedItems containsSemiMixedTypes="0" containsNonDate="0" containsDate="1" containsString="0" minDate="1899-12-30T11:00:00" maxDate="1899-12-30T15:30:00"/>
    </cacheField>
    <cacheField name="DURÉE" numFmtId="168">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IN 120"/>
    <x v="0"/>
    <s v="Enseignant 1"/>
    <x v="0"/>
    <n v="2019"/>
    <s v="Printemps"/>
    <x v="0"/>
    <d v="1899-12-30T15:30:00"/>
    <d v="1899-12-30T01:30:00"/>
  </r>
  <r>
    <s v="IN 120"/>
    <x v="0"/>
    <s v="Enseignant 1"/>
    <x v="1"/>
    <n v="2019"/>
    <s v="Printemps"/>
    <x v="0"/>
    <d v="1899-12-30T15:30:00"/>
    <d v="1899-12-30T01:30:00"/>
  </r>
  <r>
    <s v="RÉ 121"/>
    <x v="1"/>
    <s v="Enseignant 2"/>
    <x v="2"/>
    <n v="2019"/>
    <s v="Printemps"/>
    <x v="1"/>
    <d v="1899-12-30T11:30:00"/>
    <d v="1899-12-30T01:30:00"/>
  </r>
  <r>
    <s v="RÉ 121"/>
    <x v="1"/>
    <s v="Enseignant 2"/>
    <x v="3"/>
    <n v="2019"/>
    <s v="Printemps"/>
    <x v="1"/>
    <d v="1899-12-30T11:30:00"/>
    <d v="1899-12-30T01:30:00"/>
  </r>
  <r>
    <s v="OR 111"/>
    <x v="2"/>
    <s v="Enseignant 3"/>
    <x v="0"/>
    <n v="2019"/>
    <s v="Printemps"/>
    <x v="2"/>
    <d v="1899-12-30T12:00:00"/>
    <d v="1899-12-30T01:00:00"/>
  </r>
  <r>
    <s v="OR 111"/>
    <x v="2"/>
    <s v="Enseignant 3"/>
    <x v="1"/>
    <n v="2019"/>
    <s v="Printemps"/>
    <x v="2"/>
    <d v="1899-12-30T12:00:00"/>
    <d v="1899-12-30T01:00:00"/>
  </r>
  <r>
    <s v="PSY 101"/>
    <x v="3"/>
    <s v="Enseignant 4"/>
    <x v="4"/>
    <n v="2019"/>
    <s v="Printemps"/>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RapportPlanningHebdomadaire" cacheId="0"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0"/>
        <item x="2"/>
        <item x="3"/>
        <item x="1"/>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numFmtId="168" outline="0" showAll="0" defaultSubtotal="0">
      <items count="3">
        <item x="1"/>
        <item x="2"/>
        <item x="0"/>
      </items>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s>
  <rowFields count="3">
    <field x="3"/>
    <field x="6"/>
    <field x="1"/>
  </rowFields>
  <rowItems count="7">
    <i>
      <x/>
      <x v="1"/>
      <x v="1"/>
    </i>
    <i r="1">
      <x v="2"/>
      <x/>
    </i>
    <i>
      <x v="1"/>
      <x/>
      <x v="3"/>
    </i>
    <i>
      <x v="2"/>
      <x v="1"/>
      <x v="1"/>
    </i>
    <i r="1">
      <x v="2"/>
      <x/>
    </i>
    <i>
      <x v="3"/>
      <x/>
      <x v="3"/>
    </i>
    <i>
      <x v="4"/>
      <x/>
      <x v="2"/>
    </i>
  </rowItems>
  <colItems count="1">
    <i/>
  </colItems>
  <formats count="4">
    <format dxfId="7">
      <pivotArea dataOnly="0" labelOnly="1" outline="0" fieldPosition="0">
        <references count="2">
          <reference field="3" count="1" selected="0">
            <x v="0"/>
          </reference>
          <reference field="6" count="2">
            <x v="1"/>
            <x v="2"/>
          </reference>
        </references>
      </pivotArea>
    </format>
    <format dxfId="6">
      <pivotArea dataOnly="0" labelOnly="1" outline="0" fieldPosition="0">
        <references count="2">
          <reference field="3" count="1" selected="0">
            <x v="1"/>
          </reference>
          <reference field="6" count="1">
            <x v="0"/>
          </reference>
        </references>
      </pivotArea>
    </format>
    <format dxfId="5">
      <pivotArea dataOnly="0" labelOnly="1" outline="0" fieldPosition="0">
        <references count="2">
          <reference field="3" count="1" selected="0">
            <x v="2"/>
          </reference>
          <reference field="6" count="2">
            <x v="1"/>
            <x v="2"/>
          </reference>
        </references>
      </pivotArea>
    </format>
    <format dxfId="4">
      <pivotArea dataOnly="0" labelOnly="1" outline="0" fieldPosition="0">
        <references count="2">
          <reference field="3" count="1" selected="0">
            <x v="3"/>
          </reference>
          <reference field="6" count="1">
            <x v="0"/>
          </reference>
        </references>
      </pivotArea>
    </format>
  </formats>
  <pivotTableStyleInfo name="Tableau croisé dynamique 2 Aperçu rapide du semestre"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Liste des cours et des heures de début par jour"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lasseListeTableau" displayName="ClasseListeTableau" ref="B2:J9" dataDxfId="38" dataCellStyle="Normal">
  <tableColumns count="9">
    <tableColumn id="1" xr3:uid="{00000000-0010-0000-0000-000001000000}" name="ID DU COURS" totalsRowLabel="Total" dataDxfId="37" totalsRowDxfId="36" dataCellStyle="Normal"/>
    <tableColumn id="2" xr3:uid="{00000000-0010-0000-0000-000002000000}" name="NOM" dataDxfId="35" totalsRowDxfId="34" dataCellStyle="Normal"/>
    <tableColumn id="3" xr3:uid="{00000000-0010-0000-0000-000003000000}" name="ENSEIGNANT" dataDxfId="33" totalsRowDxfId="32" dataCellStyle="Normal"/>
    <tableColumn id="4" xr3:uid="{00000000-0010-0000-0000-000004000000}" name="JOUR" dataDxfId="31" totalsRowDxfId="30" dataCellStyle="Normal"/>
    <tableColumn id="5" xr3:uid="{00000000-0010-0000-0000-000005000000}" name="ANNÉE" dataDxfId="29" totalsRowDxfId="28" dataCellStyle="Normal">
      <calculatedColumnFormula>YEAR(TODAY())</calculatedColumnFormula>
    </tableColumn>
    <tableColumn id="6" xr3:uid="{00000000-0010-0000-0000-000006000000}" name="SEMESTRE" dataDxfId="27" totalsRowDxfId="26" dataCellStyle="Normal"/>
    <tableColumn id="7" xr3:uid="{00000000-0010-0000-0000-000007000000}" name="HEURE DE DÉBUT" dataDxfId="25" totalsRowDxfId="24"/>
    <tableColumn id="8" xr3:uid="{00000000-0010-0000-0000-000008000000}" name="HEURE DE FIN" dataDxfId="23" totalsRowDxfId="22"/>
    <tableColumn id="9" xr3:uid="{00000000-0010-0000-0000-000009000000}" name="DURÉE" totalsRowFunction="count" dataDxfId="21" totalsRowDxfId="20" dataCellStyle="Normal">
      <calculatedColumnFormula>IF(AND(ISNUMBER(ClasseListeTableau[[#This Row],[HEURE DE FIN]]),ISNUMBER(ClasseListeTableau[[#This Row],[HEURE DE DÉBUT]])),ClasseListeTableau[[#This Row],[HEURE DE FIN]]-ClasseListeTableau[[#This Row],[HEURE DE DÉBUT]],"")</calculatedColumnFormula>
    </tableColumn>
  </tableColumns>
  <tableStyleInfo name="Aperçu rapide du semestre" showFirstColumn="0" showLastColumn="0" showRowStripes="1" showColumnStripes="0"/>
  <extLst>
    <ext xmlns:x14="http://schemas.microsoft.com/office/spreadsheetml/2009/9/main" uri="{504A1905-F514-4f6f-8877-14C23A59335A}">
      <x14:table altTextSummary="Entrez l’ID de cours, le nom du cours, le nom instructeur, le temps de jour, l’année, le début et la fin du cours. Sélectionnez le nom semestriel dans ce tableau. La durée est calculée automatiquement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fessionnel" displayName="Professionnel" ref="B2:G9" dataDxfId="19" dataCellStyle="Normal">
  <autoFilter ref="B2:G9" xr:uid="{00000000-0009-0000-0100-000002000000}"/>
  <tableColumns count="6">
    <tableColumn id="1" xr3:uid="{00000000-0010-0000-0100-000001000000}" name="ID DU COURS" totalsRowLabel="Total" dataDxfId="18" totalsRowDxfId="17" dataCellStyle="Normal"/>
    <tableColumn id="6" xr3:uid="{00000000-0010-0000-0100-000006000000}" name="NOM" dataDxfId="16" totalsRowDxfId="15" dataCellStyle="Normal">
      <calculatedColumnFormula>IFERROR(VLOOKUP(Professionnel[[#This Row],[ID DU COURS]],ClasseListeTableau[],2,0),"")</calculatedColumnFormula>
    </tableColumn>
    <tableColumn id="2" xr3:uid="{00000000-0010-0000-0100-000002000000}" name="ANNÉE" dataDxfId="14" totalsRowDxfId="13" dataCellStyle="Normal">
      <calculatedColumnFormula>YEAR(TODAY())</calculatedColumnFormula>
    </tableColumn>
    <tableColumn id="3" xr3:uid="{00000000-0010-0000-0100-000003000000}" name="SEMESTRE" dataDxfId="12" totalsRowDxfId="11" dataCellStyle="Normal"/>
    <tableColumn id="4" xr3:uid="{00000000-0010-0000-0100-000004000000}" name="DESCRIPTION DE L’ÉLÉMENT" dataDxfId="10" totalsRowDxfId="9" dataCellStyle="Normal"/>
    <tableColumn id="5" xr3:uid="{00000000-0010-0000-0100-000005000000}" name="DATE D’ÉCHÉANCE" totalsRowFunction="count" totalsRowDxfId="8" dataCellStyle="Date"/>
  </tableColumns>
  <tableStyleInfo name="Aperçu rapide du semestre" showFirstColumn="0" showLastColumn="0" showRowStripes="1" showColumnStripes="0"/>
  <extLst>
    <ext xmlns:x14="http://schemas.microsoft.com/office/spreadsheetml/2009/9/main" uri="{504A1905-F514-4f6f-8877-14C23A59335A}">
      <x14:table altTextSummary="Sélectionnez le nom du semestre et l’ID de cours, puis entrez l’année, la description de l’élément et la Date d’échéance dans ce tableau. Le Nom est automatiquement mis à jour"/>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baseColWidth="10" defaultColWidth="9" defaultRowHeight="30" customHeight="1" x14ac:dyDescent="0.3"/>
  <cols>
    <col min="1" max="1" width="3.125" customWidth="1"/>
    <col min="2" max="2" width="13.25" customWidth="1"/>
    <col min="3" max="3" width="40.125" customWidth="1"/>
    <col min="4" max="4" width="19.5" customWidth="1"/>
    <col min="5" max="5" width="13.625" customWidth="1"/>
    <col min="6" max="6" width="9.875" customWidth="1"/>
    <col min="7" max="7" width="12.375" customWidth="1"/>
    <col min="8" max="8" width="17.625" customWidth="1"/>
    <col min="9" max="9" width="14.75" customWidth="1"/>
    <col min="10" max="10" width="11.625" customWidth="1"/>
    <col min="11" max="11" width="3.5" customWidth="1"/>
    <col min="12" max="12" width="31.625" customWidth="1"/>
  </cols>
  <sheetData>
    <row r="1" spans="2:12" ht="50.25" customHeight="1" x14ac:dyDescent="0.55000000000000004">
      <c r="B1" s="36" t="s">
        <v>0</v>
      </c>
      <c r="C1" s="36"/>
      <c r="D1" s="36"/>
      <c r="E1" s="36"/>
      <c r="F1" s="36"/>
      <c r="G1" s="36"/>
      <c r="H1" s="36"/>
      <c r="I1" s="36"/>
      <c r="J1" s="36"/>
    </row>
    <row r="2" spans="2:12" ht="30" customHeight="1" x14ac:dyDescent="0.3">
      <c r="B2" s="6" t="s">
        <v>1</v>
      </c>
      <c r="C2" s="6" t="s">
        <v>7</v>
      </c>
      <c r="D2" s="6" t="s">
        <v>12</v>
      </c>
      <c r="E2" s="6" t="s">
        <v>17</v>
      </c>
      <c r="F2" s="6" t="s">
        <v>23</v>
      </c>
      <c r="G2" s="6" t="s">
        <v>24</v>
      </c>
      <c r="H2" s="29" t="s">
        <v>26</v>
      </c>
      <c r="I2" s="29" t="s">
        <v>27</v>
      </c>
      <c r="J2" s="6" t="s">
        <v>28</v>
      </c>
    </row>
    <row r="3" spans="2:12" ht="30" customHeight="1" x14ac:dyDescent="0.3">
      <c r="B3" s="10" t="s">
        <v>2</v>
      </c>
      <c r="C3" s="10" t="s">
        <v>8</v>
      </c>
      <c r="D3" s="10" t="s">
        <v>13</v>
      </c>
      <c r="E3" s="10" t="s">
        <v>18</v>
      </c>
      <c r="F3" s="10">
        <f ca="1">YEAR(TODAY())</f>
        <v>2019</v>
      </c>
      <c r="G3" s="10" t="s">
        <v>25</v>
      </c>
      <c r="H3" s="34">
        <v>0.58333333333333337</v>
      </c>
      <c r="I3" s="34">
        <v>0.64583333333333337</v>
      </c>
      <c r="J3" s="11">
        <f>IF(AND(ISNUMBER(ClasseListeTableau[[#This Row],[HEURE DE FIN]]),ISNUMBER(ClasseListeTableau[[#This Row],[HEURE DE DÉBUT]])),ClasseListeTableau[[#This Row],[HEURE DE FIN]]-ClasseListeTableau[[#This Row],[HEURE DE DÉBUT]],"")</f>
        <v>6.25E-2</v>
      </c>
      <c r="L3" s="37"/>
    </row>
    <row r="4" spans="2:12" ht="30" customHeight="1" x14ac:dyDescent="0.3">
      <c r="B4" s="10" t="s">
        <v>3</v>
      </c>
      <c r="C4" s="10" t="s">
        <v>8</v>
      </c>
      <c r="D4" s="10" t="s">
        <v>13</v>
      </c>
      <c r="E4" s="10" t="s">
        <v>19</v>
      </c>
      <c r="F4" s="10">
        <f t="shared" ref="F4:F9" ca="1" si="0">YEAR(TODAY())</f>
        <v>2019</v>
      </c>
      <c r="G4" s="10" t="s">
        <v>25</v>
      </c>
      <c r="H4" s="34">
        <v>0.58333333333333337</v>
      </c>
      <c r="I4" s="34">
        <v>0.64583333333333337</v>
      </c>
      <c r="J4" s="11">
        <f>IF(AND(ISNUMBER(ClasseListeTableau[[#This Row],[HEURE DE FIN]]),ISNUMBER(ClasseListeTableau[[#This Row],[HEURE DE DÉBUT]])),ClasseListeTableau[[#This Row],[HEURE DE FIN]]-ClasseListeTableau[[#This Row],[HEURE DE DÉBUT]],"")</f>
        <v>6.25E-2</v>
      </c>
      <c r="L4" s="37"/>
    </row>
    <row r="5" spans="2:12" ht="30" customHeight="1" x14ac:dyDescent="0.3">
      <c r="B5" s="10" t="s">
        <v>4</v>
      </c>
      <c r="C5" s="10" t="s">
        <v>9</v>
      </c>
      <c r="D5" s="10" t="s">
        <v>14</v>
      </c>
      <c r="E5" s="10" t="s">
        <v>20</v>
      </c>
      <c r="F5" s="10">
        <f t="shared" ca="1" si="0"/>
        <v>2019</v>
      </c>
      <c r="G5" s="10" t="s">
        <v>25</v>
      </c>
      <c r="H5" s="34">
        <v>0.41666666666666669</v>
      </c>
      <c r="I5" s="34">
        <v>0.47916666666666669</v>
      </c>
      <c r="J5" s="11">
        <f>IF(AND(ISNUMBER(ClasseListeTableau[[#This Row],[HEURE DE FIN]]),ISNUMBER(ClasseListeTableau[[#This Row],[HEURE DE DÉBUT]])),ClasseListeTableau[[#This Row],[HEURE DE FIN]]-ClasseListeTableau[[#This Row],[HEURE DE DÉBUT]],"")</f>
        <v>6.25E-2</v>
      </c>
      <c r="L5" s="37"/>
    </row>
    <row r="6" spans="2:12" ht="30" customHeight="1" x14ac:dyDescent="0.3">
      <c r="B6" s="10" t="s">
        <v>4</v>
      </c>
      <c r="C6" s="10" t="s">
        <v>9</v>
      </c>
      <c r="D6" s="10" t="s">
        <v>14</v>
      </c>
      <c r="E6" s="10" t="s">
        <v>21</v>
      </c>
      <c r="F6" s="10">
        <f t="shared" ca="1" si="0"/>
        <v>2019</v>
      </c>
      <c r="G6" s="10" t="s">
        <v>25</v>
      </c>
      <c r="H6" s="34">
        <v>0.41666666666666669</v>
      </c>
      <c r="I6" s="34">
        <v>0.47916666666666669</v>
      </c>
      <c r="J6" s="11">
        <f>IF(AND(ISNUMBER(ClasseListeTableau[[#This Row],[HEURE DE FIN]]),ISNUMBER(ClasseListeTableau[[#This Row],[HEURE DE DÉBUT]])),ClasseListeTableau[[#This Row],[HEURE DE FIN]]-ClasseListeTableau[[#This Row],[HEURE DE DÉBUT]],"")</f>
        <v>6.25E-2</v>
      </c>
      <c r="L6" s="37"/>
    </row>
    <row r="7" spans="2:12" ht="30" customHeight="1" x14ac:dyDescent="0.3">
      <c r="B7" s="10" t="s">
        <v>5</v>
      </c>
      <c r="C7" s="10" t="s">
        <v>10</v>
      </c>
      <c r="D7" s="10" t="s">
        <v>15</v>
      </c>
      <c r="E7" s="10" t="s">
        <v>18</v>
      </c>
      <c r="F7" s="10">
        <f t="shared" ca="1" si="0"/>
        <v>2019</v>
      </c>
      <c r="G7" s="10" t="s">
        <v>25</v>
      </c>
      <c r="H7" s="34">
        <v>0.45833333333333331</v>
      </c>
      <c r="I7" s="34">
        <v>0.5</v>
      </c>
      <c r="J7" s="11">
        <f>IF(AND(ISNUMBER(ClasseListeTableau[[#This Row],[HEURE DE FIN]]),ISNUMBER(ClasseListeTableau[[#This Row],[HEURE DE DÉBUT]])),ClasseListeTableau[[#This Row],[HEURE DE FIN]]-ClasseListeTableau[[#This Row],[HEURE DE DÉBUT]],"")</f>
        <v>4.1666666666666685E-2</v>
      </c>
      <c r="L7" s="37"/>
    </row>
    <row r="8" spans="2:12" ht="30" customHeight="1" x14ac:dyDescent="0.3">
      <c r="B8" s="10" t="s">
        <v>5</v>
      </c>
      <c r="C8" s="10" t="s">
        <v>10</v>
      </c>
      <c r="D8" s="10" t="s">
        <v>15</v>
      </c>
      <c r="E8" s="10" t="s">
        <v>19</v>
      </c>
      <c r="F8" s="10">
        <f t="shared" ca="1" si="0"/>
        <v>2019</v>
      </c>
      <c r="G8" s="10" t="s">
        <v>25</v>
      </c>
      <c r="H8" s="34">
        <v>0.45833333333333331</v>
      </c>
      <c r="I8" s="34">
        <v>0.5</v>
      </c>
      <c r="J8" s="11">
        <f>IF(AND(ISNUMBER(ClasseListeTableau[[#This Row],[HEURE DE FIN]]),ISNUMBER(ClasseListeTableau[[#This Row],[HEURE DE DÉBUT]])),ClasseListeTableau[[#This Row],[HEURE DE FIN]]-ClasseListeTableau[[#This Row],[HEURE DE DÉBUT]],"")</f>
        <v>4.1666666666666685E-2</v>
      </c>
      <c r="L8" s="37"/>
    </row>
    <row r="9" spans="2:12" ht="30" customHeight="1" x14ac:dyDescent="0.3">
      <c r="B9" s="10" t="s">
        <v>6</v>
      </c>
      <c r="C9" s="10" t="s">
        <v>11</v>
      </c>
      <c r="D9" s="10" t="s">
        <v>16</v>
      </c>
      <c r="E9" s="10" t="s">
        <v>22</v>
      </c>
      <c r="F9" s="10">
        <f t="shared" ca="1" si="0"/>
        <v>2019</v>
      </c>
      <c r="G9" s="10" t="s">
        <v>25</v>
      </c>
      <c r="H9" s="34">
        <v>0.41666666666666669</v>
      </c>
      <c r="I9" s="34">
        <v>0.45833333333333331</v>
      </c>
      <c r="J9" s="11">
        <f>IF(AND(ISNUMBER(ClasseListeTableau[[#This Row],[HEURE DE FIN]]),ISNUMBER(ClasseListeTableau[[#This Row],[HEURE DE DÉBUT]])),ClasseListeTableau[[#This Row],[HEURE DE FIN]]-ClasseListeTableau[[#This Row],[HEURE DE DÉBUT]],"")</f>
        <v>4.166666666666663E-2</v>
      </c>
    </row>
  </sheetData>
  <mergeCells count="2">
    <mergeCell ref="B1:J1"/>
    <mergeCell ref="L3:L8"/>
  </mergeCells>
  <dataValidations count="13">
    <dataValidation allowBlank="1" showInputMessage="1" showErrorMessage="1" prompt="Créez une liste de classe dans cette feuille de calcul. Entrez les informations dans le tableau dédié. Entrez les dates d’échéance, le planning hebdomadaire et le calendrier semestriel dans d’autres feuilles de calcul. Conseil dans la cellule L3" sqref="A1" xr:uid="{00000000-0002-0000-0000-000000000000}"/>
    <dataValidation allowBlank="1" showInputMessage="1" showErrorMessage="1" prompt="Le titre de cette feuille de calcul figure dans cette cellule" sqref="B1:J1" xr:uid="{00000000-0002-0000-0000-000001000000}"/>
    <dataValidation allowBlank="1" showInputMessage="1" showErrorMessage="1" prompt="Entrez l’ID du Cours dans cette colonne sous ce titre" sqref="B2" xr:uid="{00000000-0002-0000-0000-000002000000}"/>
    <dataValidation allowBlank="1" showInputMessage="1" showErrorMessage="1" prompt="Entrez le Nom du Cours dans cette colonne sous ce titre" sqref="C2" xr:uid="{00000000-0002-0000-0000-000003000000}"/>
    <dataValidation allowBlank="1" showInputMessage="1" showErrorMessage="1" prompt="Entrez le Nom de l’Enseignant dans cette colonne sous ce titre" sqref="D2" xr:uid="{00000000-0002-0000-0000-000004000000}"/>
    <dataValidation allowBlank="1" showInputMessage="1" showErrorMessage="1" prompt="Entrez le jour dans cette colonne sous ce titre." sqref="E2" xr:uid="{00000000-0002-0000-0000-000005000000}"/>
    <dataValidation allowBlank="1" showInputMessage="1" showErrorMessage="1" prompt="Entrez l’année dans cette colonne sous ce titre" sqref="F2" xr:uid="{00000000-0002-0000-0000-000006000000}"/>
    <dataValidation allowBlank="1" showInputMessage="1" showErrorMessage="1" prompt="Sélectionnez le nom du Semestre dans cette colonne sous ce titre. Appuyez sur ALT+FLÈCHE BAS pour accéder aux options, puis sur FLÈCHE BAS et ENTRÉE pour effectuer une sélection" sqref="G2" xr:uid="{00000000-0002-0000-0000-000007000000}"/>
    <dataValidation allowBlank="1" showInputMessage="1" showErrorMessage="1" prompt="Entrez une heure de début dans cette colonne sous ce titre" sqref="H2" xr:uid="{00000000-0002-0000-0000-000008000000}"/>
    <dataValidation allowBlank="1" showInputMessage="1" showErrorMessage="1" prompt="Entrez une heure de fin dans cette colonne sous ce titre" sqref="I2" xr:uid="{00000000-0002-0000-0000-000009000000}"/>
    <dataValidation allowBlank="1" showInputMessage="1" showErrorMessage="1" prompt="La durée est calculée automatiquement dans cette colonne sous ce titre." sqref="J2" xr:uid="{00000000-0002-0000-0000-00000A000000}"/>
    <dataValidation type="list" errorStyle="warning" allowBlank="1" showInputMessage="1" showErrorMessage="1" error="Sélectionnez le nom du Semestre dans la liste. Sélectionnez ANNULER, appuyez sur ALT+FLÈCHE BAS pour accéder aux options, puis sur FLÈCHE BAS et ENTRÉE pour effectuer une sélection" sqref="G3:G9" xr:uid="{00000000-0002-0000-0000-00000B000000}">
      <formula1>"Automne,Hiver,Printemps,Été"</formula1>
    </dataValidation>
    <dataValidation allowBlank="1" showInputMessage="1" showErrorMessage="1" prompt="CONSEIL LISTE DES CLASSES: _x000a__x000a_Entrez vos classes individuelles dans ce tableau. La durée pour la classe est automatiquement mise à jour" sqref="L3:L8" xr:uid="{00000000-0002-0000-0000-00000C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baseColWidth="10" defaultColWidth="9" defaultRowHeight="30" customHeight="1" x14ac:dyDescent="0.3"/>
  <cols>
    <col min="1" max="1" width="3.125" customWidth="1"/>
    <col min="2" max="2" width="15.25" style="5" customWidth="1"/>
    <col min="3" max="3" width="38.75" style="5" customWidth="1"/>
    <col min="4" max="4" width="9.625" style="5" customWidth="1"/>
    <col min="5" max="5" width="13.875" style="5" customWidth="1"/>
    <col min="6" max="6" width="28.75" style="5" customWidth="1"/>
    <col min="7" max="7" width="21.25" style="5" customWidth="1"/>
    <col min="8" max="8" width="3.5" customWidth="1"/>
    <col min="9" max="9" width="31.625" customWidth="1"/>
  </cols>
  <sheetData>
    <row r="1" spans="2:9" ht="50.25" customHeight="1" x14ac:dyDescent="0.55000000000000004">
      <c r="B1" s="36" t="s">
        <v>47</v>
      </c>
      <c r="C1" s="36"/>
      <c r="D1" s="36"/>
      <c r="E1" s="36"/>
      <c r="F1" s="36"/>
      <c r="G1" s="36"/>
    </row>
    <row r="2" spans="2:9" ht="30" customHeight="1" x14ac:dyDescent="0.3">
      <c r="B2" s="6" t="s">
        <v>1</v>
      </c>
      <c r="C2" s="6" t="s">
        <v>7</v>
      </c>
      <c r="D2" s="6" t="s">
        <v>23</v>
      </c>
      <c r="E2" s="6" t="s">
        <v>24</v>
      </c>
      <c r="F2" s="6" t="s">
        <v>29</v>
      </c>
      <c r="G2" s="6" t="s">
        <v>35</v>
      </c>
    </row>
    <row r="3" spans="2:9" ht="30" customHeight="1" x14ac:dyDescent="0.3">
      <c r="B3" s="10" t="s">
        <v>4</v>
      </c>
      <c r="C3" s="10" t="str">
        <f>IFERROR(VLOOKUP(Professionnel[[#This Row],[ID DU COURS]],ClasseListeTableau[],2,0),"")</f>
        <v>Rédaction</v>
      </c>
      <c r="D3" s="10">
        <f ca="1">YEAR(TODAY())</f>
        <v>2019</v>
      </c>
      <c r="E3" s="10" t="s">
        <v>25</v>
      </c>
      <c r="F3" s="10" t="s">
        <v>30</v>
      </c>
      <c r="G3" s="23">
        <f ca="1">DATE(YEAR(TODAY()),1,15)</f>
        <v>43480</v>
      </c>
      <c r="I3" s="37"/>
    </row>
    <row r="4" spans="2:9" ht="30" customHeight="1" x14ac:dyDescent="0.3">
      <c r="B4" s="10" t="s">
        <v>3</v>
      </c>
      <c r="C4" s="10" t="str">
        <f>IFERROR(VLOOKUP(Professionnel[[#This Row],[ID DU COURS]],ClasseListeTableau[],2,0),"")</f>
        <v>Présentation des applications informatiques</v>
      </c>
      <c r="D4" s="10">
        <f t="shared" ref="D4:D9" ca="1" si="0">YEAR(TODAY())</f>
        <v>2019</v>
      </c>
      <c r="E4" s="10" t="s">
        <v>25</v>
      </c>
      <c r="F4" s="10" t="s">
        <v>31</v>
      </c>
      <c r="G4" s="23">
        <f ca="1">DATE(YEAR(TODAY()),2,4)</f>
        <v>43500</v>
      </c>
      <c r="I4" s="37"/>
    </row>
    <row r="5" spans="2:9" ht="30" customHeight="1" x14ac:dyDescent="0.3">
      <c r="B5" s="10" t="s">
        <v>4</v>
      </c>
      <c r="C5" s="10" t="str">
        <f>IFERROR(VLOOKUP(Professionnel[[#This Row],[ID DU COURS]],ClasseListeTableau[],2,0),"")</f>
        <v>Rédaction</v>
      </c>
      <c r="D5" s="10">
        <f t="shared" ca="1" si="0"/>
        <v>2019</v>
      </c>
      <c r="E5" s="10" t="s">
        <v>25</v>
      </c>
      <c r="F5" s="10" t="s">
        <v>32</v>
      </c>
      <c r="G5" s="23">
        <f ca="1">DATE(YEAR(TODAY()),2,5)</f>
        <v>43501</v>
      </c>
      <c r="I5" s="37"/>
    </row>
    <row r="6" spans="2:9" ht="30" customHeight="1" x14ac:dyDescent="0.3">
      <c r="B6" s="10" t="s">
        <v>3</v>
      </c>
      <c r="C6" s="10" t="str">
        <f>IFERROR(VLOOKUP(Professionnel[[#This Row],[ID DU COURS]],ClasseListeTableau[],2,0),"")</f>
        <v>Présentation des applications informatiques</v>
      </c>
      <c r="D6" s="10">
        <f t="shared" ca="1" si="0"/>
        <v>2019</v>
      </c>
      <c r="E6" s="10" t="s">
        <v>25</v>
      </c>
      <c r="F6" s="10" t="s">
        <v>33</v>
      </c>
      <c r="G6" s="23">
        <f ca="1">DATE(YEAR(TODAY()),2,18)</f>
        <v>43514</v>
      </c>
      <c r="I6" s="37"/>
    </row>
    <row r="7" spans="2:9" ht="30" customHeight="1" x14ac:dyDescent="0.3">
      <c r="B7" s="10" t="s">
        <v>3</v>
      </c>
      <c r="C7" s="10" t="str">
        <f>IFERROR(VLOOKUP(Professionnel[[#This Row],[ID DU COURS]],ClasseListeTableau[],2,0),"")</f>
        <v>Présentation des applications informatiques</v>
      </c>
      <c r="D7" s="10">
        <f t="shared" ca="1" si="0"/>
        <v>2019</v>
      </c>
      <c r="E7" s="10" t="s">
        <v>25</v>
      </c>
      <c r="F7" s="10" t="s">
        <v>34</v>
      </c>
      <c r="G7" s="23">
        <f ca="1">DATE(YEAR(TODAY()),3,11)</f>
        <v>43535</v>
      </c>
      <c r="I7" s="37"/>
    </row>
    <row r="8" spans="2:9" ht="30" customHeight="1" x14ac:dyDescent="0.3">
      <c r="B8" s="10" t="s">
        <v>4</v>
      </c>
      <c r="C8" s="10" t="str">
        <f>IFERROR(VLOOKUP(Professionnel[[#This Row],[ID DU COURS]],ClasseListeTableau[],2,0),"")</f>
        <v>Rédaction</v>
      </c>
      <c r="D8" s="10">
        <f t="shared" ca="1" si="0"/>
        <v>2019</v>
      </c>
      <c r="E8" s="10" t="s">
        <v>25</v>
      </c>
      <c r="F8" s="10" t="s">
        <v>31</v>
      </c>
      <c r="G8" s="23">
        <f ca="1">DATE(YEAR(TODAY()),3,17)</f>
        <v>43541</v>
      </c>
      <c r="I8" s="37"/>
    </row>
    <row r="9" spans="2:9" ht="30" customHeight="1" x14ac:dyDescent="0.3">
      <c r="B9" s="10" t="s">
        <v>4</v>
      </c>
      <c r="C9" s="10" t="str">
        <f>IFERROR(VLOOKUP(Professionnel[[#This Row],[ID DU COURS]],ClasseListeTableau[],2,0),"")</f>
        <v>Rédaction</v>
      </c>
      <c r="D9" s="10">
        <f t="shared" ca="1" si="0"/>
        <v>2019</v>
      </c>
      <c r="E9" s="10" t="s">
        <v>25</v>
      </c>
      <c r="F9" s="10" t="s">
        <v>34</v>
      </c>
      <c r="G9" s="23">
        <f ca="1">DATE(YEAR(TODAY()),4,2)</f>
        <v>43557</v>
      </c>
    </row>
  </sheetData>
  <dataConsolidate/>
  <mergeCells count="2">
    <mergeCell ref="B1:G1"/>
    <mergeCell ref="I3:I8"/>
  </mergeCells>
  <dataValidations count="11">
    <dataValidation allowBlank="1" showInputMessage="1" showErrorMessage="1" prompt="Entrez les échéances dans le tableau de travail dans cette feuille de calcul. Conseil dans la cellule I3_x000a_" sqref="A1" xr:uid="{00000000-0002-0000-0100-000001000000}"/>
    <dataValidation allowBlank="1" showInputMessage="1" showErrorMessage="1" prompt="Le titre de cette feuille de calcul figure dans cette cellule" sqref="B1:G1" xr:uid="{00000000-0002-0000-0100-000002000000}"/>
    <dataValidation allowBlank="1" showInputMessage="1" showErrorMessage="1" prompt="Sélectionnez un ID de Cours dans cette colonne sous ce titre. Appuyez sur ALT+FLÈCHE+BAS pour accéder aux options, puis sur FLÈCHE BAS et ENTRÉE pour effectuer une sélection. Utilisez les filtres de titre pour trouver des entrées spécifiques" sqref="B2" xr:uid="{00000000-0002-0000-0100-000003000000}"/>
    <dataValidation allowBlank="1" showInputMessage="1" showErrorMessage="1" prompt="Le Nom du Cours est mis à jour automatiquement dans cette colonne sous ce titre" sqref="C2" xr:uid="{00000000-0002-0000-0100-000004000000}"/>
    <dataValidation allowBlank="1" showInputMessage="1" showErrorMessage="1" prompt="Entrez l’année dans cette colonne sous ce titre" sqref="D2" xr:uid="{00000000-0002-0000-0100-000005000000}"/>
    <dataValidation allowBlank="1" showInputMessage="1" showErrorMessage="1" prompt="Sélectionnez le nom du Semestre dans cette colonne sous ce titre. Appuyez sur ALT+FLÈCHE BAS pour accéder aux options, puis sur FLÈCHE BAS et ENTRÉE pour effectuer une sélection" sqref="E2" xr:uid="{00000000-0002-0000-0100-000006000000}"/>
    <dataValidation allowBlank="1" showInputMessage="1" showErrorMessage="1" prompt="Entrez une description du bien dans cette colonne sous ce titre" sqref="F2" xr:uid="{00000000-0002-0000-0100-000007000000}"/>
    <dataValidation allowBlank="1" showInputMessage="1" showErrorMessage="1" prompt="Entrez la date d’échéance dans cette colonne sous ce titre." sqref="G2" xr:uid="{00000000-0002-0000-0100-000008000000}"/>
    <dataValidation type="list" errorStyle="warning" allowBlank="1" showInputMessage="1" showErrorMessage="1" error="Sélectionnez un ID du Cours dans la liste. Sélectionnez ANNULER, appuyez sur ALT+FLÈCHE+BAS pour accéder aux options, puis sur FLÈCHE BAS et ENTRÉE pour effectuer une sélection" sqref="B3:B9" xr:uid="{00000000-0002-0000-0100-000009000000}">
      <formula1>ListeCours</formula1>
    </dataValidation>
    <dataValidation type="list" errorStyle="warning" allowBlank="1" showInputMessage="1" showErrorMessage="1" error="Sélectionnez le nom du Semestre dans la liste. Sélectionnez ANNULER, appuyez sur ALT+FLÈCHE BAS pour accéder aux options, puis sur FLÈCHE BAS et ENTRÉE pour effectuer une sélection" sqref="E3:E9" xr:uid="{00000000-0002-0000-0100-00000A000000}">
      <formula1>"Automne,Hiver,Printemps,Été"</formula1>
    </dataValidation>
    <dataValidation allowBlank="1" showInputMessage="1" showErrorMessage="1" prompt="CONSEIL ENTRÉE DONNÉES PROFESSIONNELLES:_x000a__x000a_ Sélectionnez un ID cours _x000a_ – Le nom de la classe est rempli automatiquement. _x000a_ – Après avoir mis à jour les échéances, actualisez le planning pour afficher ces modifications" sqref="I3:I8" xr:uid="{00000000-0002-0000-0100-00000B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21"/>
  <sheetViews>
    <sheetView showGridLines="0" zoomScaleNormal="100" workbookViewId="0"/>
  </sheetViews>
  <sheetFormatPr baseColWidth="10" defaultColWidth="9" defaultRowHeight="30" customHeight="1" x14ac:dyDescent="0.3"/>
  <cols>
    <col min="1" max="1" width="3.125" customWidth="1"/>
    <col min="2" max="2" width="18.75" customWidth="1"/>
    <col min="3" max="3" width="20.25" style="28" customWidth="1"/>
    <col min="4" max="4" width="40.75" customWidth="1"/>
    <col min="5" max="5" width="3.5" customWidth="1"/>
    <col min="6" max="6" width="31.625" customWidth="1"/>
    <col min="7" max="9" width="32.875" customWidth="1"/>
  </cols>
  <sheetData>
    <row r="1" spans="2:6" ht="50.25" customHeight="1" x14ac:dyDescent="0.55000000000000004">
      <c r="B1" s="36" t="s">
        <v>36</v>
      </c>
      <c r="C1" s="36"/>
      <c r="D1" s="36"/>
    </row>
    <row r="2" spans="2:6" ht="16.5" x14ac:dyDescent="0.3">
      <c r="B2" s="12" t="s">
        <v>17</v>
      </c>
      <c r="C2" s="12" t="s">
        <v>26</v>
      </c>
      <c r="D2" s="12" t="s">
        <v>7</v>
      </c>
    </row>
    <row r="3" spans="2:6" ht="30" customHeight="1" x14ac:dyDescent="0.3">
      <c r="B3" s="32" t="s">
        <v>18</v>
      </c>
      <c r="C3" s="35">
        <v>0.45833333333333331</v>
      </c>
      <c r="D3" s="32" t="s">
        <v>10</v>
      </c>
      <c r="F3" s="37"/>
    </row>
    <row r="4" spans="2:6" ht="30" customHeight="1" x14ac:dyDescent="0.3">
      <c r="C4" s="35">
        <v>0.58333333333333337</v>
      </c>
      <c r="D4" s="32" t="s">
        <v>8</v>
      </c>
      <c r="F4" s="37"/>
    </row>
    <row r="5" spans="2:6" ht="30" customHeight="1" x14ac:dyDescent="0.3">
      <c r="B5" s="32" t="s">
        <v>20</v>
      </c>
      <c r="C5" s="35">
        <v>0.41666666666666669</v>
      </c>
      <c r="D5" s="32" t="s">
        <v>9</v>
      </c>
      <c r="F5" s="37"/>
    </row>
    <row r="6" spans="2:6" ht="30" customHeight="1" x14ac:dyDescent="0.3">
      <c r="B6" s="32" t="s">
        <v>19</v>
      </c>
      <c r="C6" s="35">
        <v>0.45833333333333331</v>
      </c>
      <c r="D6" s="32" t="s">
        <v>10</v>
      </c>
      <c r="F6" s="37"/>
    </row>
    <row r="7" spans="2:6" ht="30" customHeight="1" x14ac:dyDescent="0.3">
      <c r="C7" s="35">
        <v>0.58333333333333337</v>
      </c>
      <c r="D7" s="32" t="s">
        <v>8</v>
      </c>
      <c r="F7" s="37"/>
    </row>
    <row r="8" spans="2:6" ht="30" customHeight="1" x14ac:dyDescent="0.3">
      <c r="B8" s="32" t="s">
        <v>21</v>
      </c>
      <c r="C8" s="35">
        <v>0.41666666666666669</v>
      </c>
      <c r="D8" s="32" t="s">
        <v>9</v>
      </c>
      <c r="F8" s="37"/>
    </row>
    <row r="9" spans="2:6" ht="30" customHeight="1" x14ac:dyDescent="0.3">
      <c r="B9" s="32" t="s">
        <v>22</v>
      </c>
      <c r="C9" s="35">
        <v>0.41666666666666669</v>
      </c>
      <c r="D9" s="32" t="s">
        <v>11</v>
      </c>
    </row>
    <row r="10" spans="2:6" ht="16.5" x14ac:dyDescent="0.3">
      <c r="C10"/>
    </row>
    <row r="11" spans="2:6" ht="16.5" x14ac:dyDescent="0.3">
      <c r="C11"/>
    </row>
    <row r="12" spans="2:6" ht="16.5" x14ac:dyDescent="0.3">
      <c r="C12"/>
    </row>
    <row r="13" spans="2:6" ht="16.5" x14ac:dyDescent="0.3">
      <c r="C13"/>
    </row>
    <row r="14" spans="2:6" ht="16.5" x14ac:dyDescent="0.3">
      <c r="C14"/>
    </row>
    <row r="15" spans="2:6" ht="16.5" x14ac:dyDescent="0.3">
      <c r="C15"/>
    </row>
    <row r="16" spans="2:6" ht="16.5" x14ac:dyDescent="0.3">
      <c r="C16"/>
    </row>
    <row r="17" spans="3:3" ht="16.5" x14ac:dyDescent="0.3">
      <c r="C17"/>
    </row>
    <row r="18" spans="3:3" ht="16.5" x14ac:dyDescent="0.3">
      <c r="C18"/>
    </row>
    <row r="19" spans="3:3" ht="16.5" x14ac:dyDescent="0.3">
      <c r="C19"/>
    </row>
    <row r="20" spans="3:3" ht="16.5" x14ac:dyDescent="0.3">
      <c r="C20"/>
    </row>
    <row r="21" spans="3:3" ht="16.5" x14ac:dyDescent="0.3">
      <c r="C21"/>
    </row>
  </sheetData>
  <mergeCells count="2">
    <mergeCell ref="B1:D1"/>
    <mergeCell ref="F3:F8"/>
  </mergeCells>
  <dataValidations count="3">
    <dataValidation allowBlank="1" showInputMessage="1" showErrorMessage="1" prompt="Créer un Planning hebdomadaire dans cette feuille de calcul. Un tableau croisé dynamique commençant à la cellule B2 est automatiquement mis à jour" sqref="A1" xr:uid="{00000000-0002-0000-0200-000000000000}"/>
    <dataValidation allowBlank="1" showInputMessage="1" showErrorMessage="1" prompt="Le titre de cette feuille de calcul figure dans cette cellule" sqref="B1:D1" xr:uid="{00000000-0002-0000-0200-000001000000}"/>
    <dataValidation allowBlank="1" showInputMessage="1" showErrorMessage="1" prompt="PLANNING HEBDOMADAIRE: _x000a__x000a_Pour mettre à jour votre planning hebdomadaire, rafraichissez le planning" sqref="F3:F8" xr:uid="{00000000-0002-0000-0200-000002000000}"/>
  </dataValidations>
  <printOptions horizontalCentered="1"/>
  <pageMargins left="0.25" right="0.25" top="0.75" bottom="0.75" header="0.3" footer="0.3"/>
  <pageSetup paperSize="9" fitToHeight="0"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A1:S17"/>
  <sheetViews>
    <sheetView showGridLines="0" zoomScaleNormal="100" workbookViewId="0"/>
  </sheetViews>
  <sheetFormatPr baseColWidth="10" defaultColWidth="9" defaultRowHeight="24.95" customHeight="1" x14ac:dyDescent="0.3"/>
  <cols>
    <col min="1" max="1" width="3.5" style="22" customWidth="1"/>
    <col min="2" max="8" width="7.625" style="22" customWidth="1"/>
    <col min="9" max="9" width="2.625" style="22" customWidth="1"/>
    <col min="10" max="16" width="7.625" style="22" customWidth="1"/>
    <col min="17" max="17" width="1.625" style="22" customWidth="1"/>
    <col min="18" max="18" width="16.375" style="22" customWidth="1"/>
    <col min="19" max="19" width="31.625" style="22" customWidth="1"/>
    <col min="20" max="16384" width="9" style="22"/>
  </cols>
  <sheetData>
    <row r="1" spans="1:19" ht="50.25" customHeight="1" x14ac:dyDescent="0.55000000000000004">
      <c r="A1"/>
      <c r="B1" s="39" t="s">
        <v>37</v>
      </c>
      <c r="C1" s="39"/>
      <c r="D1" s="39"/>
      <c r="E1" s="39"/>
      <c r="F1" s="39"/>
      <c r="G1" s="39"/>
      <c r="H1" s="39"/>
      <c r="I1" s="39"/>
      <c r="J1" s="39"/>
      <c r="K1" s="39"/>
      <c r="L1" s="39"/>
      <c r="M1" s="39"/>
      <c r="N1" s="39"/>
      <c r="O1" s="39"/>
      <c r="P1" s="39"/>
      <c r="Q1"/>
      <c r="R1"/>
    </row>
    <row r="2" spans="1:19" ht="29.25" customHeight="1" x14ac:dyDescent="0.3">
      <c r="A2"/>
      <c r="B2" s="40" t="str">
        <f ca="1">UPPER(TEXT(ScheduleStart,"MMMM"))</f>
        <v>JANVIER</v>
      </c>
      <c r="C2" s="40"/>
      <c r="D2" s="31">
        <f ca="1">DAY(DATE(YEAR(ScheduleStart),MONTH(ScheduleStart)+1,1)-1)</f>
        <v>31</v>
      </c>
      <c r="E2" s="31">
        <f ca="1">WEEKDAY(DATE(YEAR(ScheduleStart),MONTH(ScheduleStart),1),2)</f>
        <v>2</v>
      </c>
      <c r="F2" s="1"/>
      <c r="G2" s="1"/>
      <c r="H2" s="1"/>
      <c r="I2"/>
      <c r="J2" s="40" t="str">
        <f ca="1">UPPER(TEXT(DATE(PlanningAnnée,MONTH(ScheduleStart)+1,1),"MMMM"))</f>
        <v>FÉVRIER</v>
      </c>
      <c r="K2" s="40"/>
      <c r="L2" s="30">
        <f ca="1">DAY(DATE(YEAR(ScheduleStart),MONTH(ScheduleStart)+2,1)-1)</f>
        <v>28</v>
      </c>
      <c r="M2" s="30">
        <f ca="1">WEEKDAY(DATE(YEAR(ScheduleStart),MONTH(ScheduleStart)+1,1),2)</f>
        <v>5</v>
      </c>
      <c r="N2" s="1"/>
      <c r="O2" s="1"/>
      <c r="P2" s="1"/>
      <c r="Q2"/>
      <c r="R2" s="1"/>
    </row>
    <row r="3" spans="1:19" ht="29.25" customHeight="1" x14ac:dyDescent="0.3">
      <c r="A3"/>
      <c r="B3" s="7" t="s">
        <v>38</v>
      </c>
      <c r="C3" s="8" t="s">
        <v>39</v>
      </c>
      <c r="D3" s="8" t="s">
        <v>40</v>
      </c>
      <c r="E3" s="8" t="s">
        <v>41</v>
      </c>
      <c r="F3" s="8" t="s">
        <v>42</v>
      </c>
      <c r="G3" s="8" t="s">
        <v>43</v>
      </c>
      <c r="H3" s="9" t="s">
        <v>44</v>
      </c>
      <c r="I3"/>
      <c r="J3" s="7" t="s">
        <v>38</v>
      </c>
      <c r="K3" s="8" t="s">
        <v>39</v>
      </c>
      <c r="L3" s="8" t="s">
        <v>40</v>
      </c>
      <c r="M3" s="8" t="s">
        <v>41</v>
      </c>
      <c r="N3" s="8" t="s">
        <v>42</v>
      </c>
      <c r="O3" s="8" t="s">
        <v>43</v>
      </c>
      <c r="P3" s="9" t="s">
        <v>44</v>
      </c>
      <c r="Q3"/>
      <c r="R3" s="2" t="s">
        <v>23</v>
      </c>
    </row>
    <row r="4" spans="1:19" ht="29.25" customHeight="1" x14ac:dyDescent="0.3">
      <c r="A4"/>
      <c r="B4" s="13" t="str">
        <f ca="1">IF($E$2=COLUMN(A$2),1,IF(A4&gt;0,A4+1,""))</f>
        <v/>
      </c>
      <c r="C4" s="14">
        <f t="shared" ref="C4:H4" ca="1" si="0">IF($E$2=COLUMN(B$2),1,IF(AND(B4&gt;0,B4&lt;&gt;""),B4+1,""))</f>
        <v>1</v>
      </c>
      <c r="D4" s="14">
        <f t="shared" ca="1" si="0"/>
        <v>2</v>
      </c>
      <c r="E4" s="14">
        <f t="shared" ca="1" si="0"/>
        <v>3</v>
      </c>
      <c r="F4" s="14">
        <f t="shared" ca="1" si="0"/>
        <v>4</v>
      </c>
      <c r="G4" s="14">
        <f t="shared" ca="1" si="0"/>
        <v>5</v>
      </c>
      <c r="H4" s="15">
        <f t="shared" ca="1" si="0"/>
        <v>6</v>
      </c>
      <c r="I4"/>
      <c r="J4" s="13" t="str">
        <f ca="1">IF(M$2=COLUMN(A$2),1,IF(I4&gt;0,I4+1,""))</f>
        <v/>
      </c>
      <c r="K4" s="14" t="str">
        <f ca="1">IF(M$2=COLUMN(B$2),1,IF(AND(J4&gt;0,J4&lt;&gt;""),J4+1,""))</f>
        <v/>
      </c>
      <c r="L4" s="14" t="str">
        <f ca="1">IF(M$2=COLUMN(C$2),1,IF(AND(K4&gt;0,K4&lt;&gt;""),K4+1,""))</f>
        <v/>
      </c>
      <c r="M4" s="14" t="str">
        <f ca="1">IF(M$2=COLUMN(D$2),1,IF(AND(L4&gt;0,L4&lt;&gt;""),L4+1,""))</f>
        <v/>
      </c>
      <c r="N4" s="14">
        <f ca="1">IF(M$2=COLUMN(E$2),1,IF(AND(M4&gt;0,M4&lt;&gt;""),M4+1,""))</f>
        <v>1</v>
      </c>
      <c r="O4" s="14">
        <f ca="1">IF(M$2=COLUMN(F$2),1,IF(AND(N4&gt;0,N4&lt;&gt;""),N4+1,""))</f>
        <v>2</v>
      </c>
      <c r="P4" s="15">
        <f ca="1">IF(M$2=COLUMN(G$2),1,IF(AND(O4&gt;0,O4&lt;&gt;""),O4+1,""))</f>
        <v>3</v>
      </c>
      <c r="Q4"/>
      <c r="R4" s="3">
        <f ca="1">YEAR(TODAY())</f>
        <v>2019</v>
      </c>
      <c r="S4" s="38"/>
    </row>
    <row r="5" spans="1:19" ht="29.25" customHeight="1" x14ac:dyDescent="0.3">
      <c r="A5"/>
      <c r="B5" s="16">
        <f ca="1">H4+1</f>
        <v>7</v>
      </c>
      <c r="C5" s="17">
        <f ca="1">B5+1</f>
        <v>8</v>
      </c>
      <c r="D5" s="17">
        <f t="shared" ref="D5:H5" ca="1" si="1">C5+1</f>
        <v>9</v>
      </c>
      <c r="E5" s="17">
        <f t="shared" ca="1" si="1"/>
        <v>10</v>
      </c>
      <c r="F5" s="17">
        <f t="shared" ca="1" si="1"/>
        <v>11</v>
      </c>
      <c r="G5" s="17">
        <f t="shared" ca="1" si="1"/>
        <v>12</v>
      </c>
      <c r="H5" s="18">
        <f t="shared" ca="1" si="1"/>
        <v>13</v>
      </c>
      <c r="I5"/>
      <c r="J5" s="16">
        <f ca="1">P4+1</f>
        <v>4</v>
      </c>
      <c r="K5" s="17">
        <f t="shared" ref="K5:P7" ca="1" si="2">J5+1</f>
        <v>5</v>
      </c>
      <c r="L5" s="17">
        <f t="shared" ca="1" si="2"/>
        <v>6</v>
      </c>
      <c r="M5" s="17">
        <f t="shared" ca="1" si="2"/>
        <v>7</v>
      </c>
      <c r="N5" s="17">
        <f t="shared" ca="1" si="2"/>
        <v>8</v>
      </c>
      <c r="O5" s="17">
        <f t="shared" ca="1" si="2"/>
        <v>9</v>
      </c>
      <c r="P5" s="18">
        <f t="shared" ca="1" si="2"/>
        <v>10</v>
      </c>
      <c r="Q5"/>
      <c r="R5" s="2" t="s">
        <v>45</v>
      </c>
      <c r="S5" s="38"/>
    </row>
    <row r="6" spans="1:19" ht="29.25" customHeight="1" x14ac:dyDescent="0.3">
      <c r="A6"/>
      <c r="B6" s="16">
        <f t="shared" ref="B6:B7" ca="1" si="3">H5+1</f>
        <v>14</v>
      </c>
      <c r="C6" s="17">
        <f t="shared" ref="C6:H6" ca="1" si="4">B6+1</f>
        <v>15</v>
      </c>
      <c r="D6" s="17">
        <f t="shared" ca="1" si="4"/>
        <v>16</v>
      </c>
      <c r="E6" s="17">
        <f t="shared" ca="1" si="4"/>
        <v>17</v>
      </c>
      <c r="F6" s="17">
        <f t="shared" ca="1" si="4"/>
        <v>18</v>
      </c>
      <c r="G6" s="17">
        <f t="shared" ca="1" si="4"/>
        <v>19</v>
      </c>
      <c r="H6" s="18">
        <f t="shared" ca="1" si="4"/>
        <v>20</v>
      </c>
      <c r="I6"/>
      <c r="J6" s="16">
        <f ca="1">P5+1</f>
        <v>11</v>
      </c>
      <c r="K6" s="17">
        <f t="shared" ca="1" si="2"/>
        <v>12</v>
      </c>
      <c r="L6" s="17">
        <f t="shared" ca="1" si="2"/>
        <v>13</v>
      </c>
      <c r="M6" s="17">
        <f t="shared" ca="1" si="2"/>
        <v>14</v>
      </c>
      <c r="N6" s="17">
        <f t="shared" ca="1" si="2"/>
        <v>15</v>
      </c>
      <c r="O6" s="17">
        <f t="shared" ca="1" si="2"/>
        <v>16</v>
      </c>
      <c r="P6" s="18">
        <f t="shared" ca="1" si="2"/>
        <v>17</v>
      </c>
      <c r="Q6"/>
      <c r="R6" s="4">
        <f ca="1">DATE(YEAR(TODAY()),1,6)</f>
        <v>43471</v>
      </c>
      <c r="S6" s="38"/>
    </row>
    <row r="7" spans="1:19" ht="29.25" customHeight="1" x14ac:dyDescent="0.3">
      <c r="A7"/>
      <c r="B7" s="16">
        <f t="shared" ca="1" si="3"/>
        <v>21</v>
      </c>
      <c r="C7" s="17">
        <f t="shared" ref="C7:H7" ca="1" si="5">B7+1</f>
        <v>22</v>
      </c>
      <c r="D7" s="17">
        <f t="shared" ca="1" si="5"/>
        <v>23</v>
      </c>
      <c r="E7" s="17">
        <f t="shared" ca="1" si="5"/>
        <v>24</v>
      </c>
      <c r="F7" s="17">
        <f t="shared" ca="1" si="5"/>
        <v>25</v>
      </c>
      <c r="G7" s="17">
        <f t="shared" ca="1" si="5"/>
        <v>26</v>
      </c>
      <c r="H7" s="18">
        <f t="shared" ca="1" si="5"/>
        <v>27</v>
      </c>
      <c r="I7"/>
      <c r="J7" s="16">
        <f ca="1">P6+1</f>
        <v>18</v>
      </c>
      <c r="K7" s="17">
        <f t="shared" ca="1" si="2"/>
        <v>19</v>
      </c>
      <c r="L7" s="17">
        <f t="shared" ca="1" si="2"/>
        <v>20</v>
      </c>
      <c r="M7" s="17">
        <f t="shared" ca="1" si="2"/>
        <v>21</v>
      </c>
      <c r="N7" s="17">
        <f t="shared" ca="1" si="2"/>
        <v>22</v>
      </c>
      <c r="O7" s="17">
        <f t="shared" ca="1" si="2"/>
        <v>23</v>
      </c>
      <c r="P7" s="18">
        <f t="shared" ca="1" si="2"/>
        <v>24</v>
      </c>
      <c r="Q7"/>
      <c r="R7" s="2" t="s">
        <v>46</v>
      </c>
      <c r="S7" s="38"/>
    </row>
    <row r="8" spans="1:19" ht="29.25" customHeight="1" x14ac:dyDescent="0.3">
      <c r="A8"/>
      <c r="B8" s="16">
        <f ca="1">IFERROR(IF(H7+1&gt;$D$2,"",H7+1),"")</f>
        <v>28</v>
      </c>
      <c r="C8" s="17">
        <f t="shared" ref="C8:H9" ca="1" si="6">IFERROR(IF(B8+1&gt;$D$2,"",B8+1),"")</f>
        <v>29</v>
      </c>
      <c r="D8" s="17">
        <f t="shared" ca="1" si="6"/>
        <v>30</v>
      </c>
      <c r="E8" s="17">
        <f t="shared" ca="1" si="6"/>
        <v>31</v>
      </c>
      <c r="F8" s="17" t="str">
        <f t="shared" ca="1" si="6"/>
        <v/>
      </c>
      <c r="G8" s="17" t="str">
        <f t="shared" ca="1" si="6"/>
        <v/>
      </c>
      <c r="H8" s="18" t="str">
        <f t="shared" ca="1" si="6"/>
        <v/>
      </c>
      <c r="I8"/>
      <c r="J8" s="16">
        <f ca="1">IFERROR(IF(P7+1&gt;L$2,"",P7+1),"")</f>
        <v>25</v>
      </c>
      <c r="K8" s="17">
        <f ca="1">IFERROR(IF(J8+1&gt;L$2,"",J8+1),"")</f>
        <v>26</v>
      </c>
      <c r="L8" s="17">
        <f ca="1">IFERROR(IF(K8+1&gt;L$2,"",K8+1),"")</f>
        <v>27</v>
      </c>
      <c r="M8" s="17">
        <f ca="1">IFERROR(IF(L8+1&gt;L$2,"",L8+1),"")</f>
        <v>28</v>
      </c>
      <c r="N8" s="17" t="str">
        <f ca="1">IFERROR(IF(M8+1&gt;L$2,"",M8+1),"")</f>
        <v/>
      </c>
      <c r="O8" s="17" t="str">
        <f ca="1">IFERROR(IF(N8+1&gt;L$2,"",N8+1),"")</f>
        <v/>
      </c>
      <c r="P8" s="18" t="str">
        <f ca="1">IFERROR(IF(O8+1&gt;L$2,"",O8+1),"")</f>
        <v/>
      </c>
      <c r="Q8"/>
      <c r="R8" s="4">
        <f ca="1">DATE(YEAR(TODAY()),4,25)</f>
        <v>43580</v>
      </c>
      <c r="S8" s="38"/>
    </row>
    <row r="9" spans="1:19" ht="29.25" customHeight="1" x14ac:dyDescent="0.3">
      <c r="A9"/>
      <c r="B9" s="19" t="str">
        <f ca="1">IFERROR(IF(H8+1&gt;$D$2,"",H8+1),"")</f>
        <v/>
      </c>
      <c r="C9" s="20" t="str">
        <f t="shared" ca="1" si="6"/>
        <v/>
      </c>
      <c r="D9" s="20" t="str">
        <f t="shared" ca="1" si="6"/>
        <v/>
      </c>
      <c r="E9" s="20" t="str">
        <f t="shared" ca="1" si="6"/>
        <v/>
      </c>
      <c r="F9" s="20" t="str">
        <f t="shared" ca="1" si="6"/>
        <v/>
      </c>
      <c r="G9" s="20" t="str">
        <f t="shared" ca="1" si="6"/>
        <v/>
      </c>
      <c r="H9" s="21" t="str">
        <f t="shared" ca="1" si="6"/>
        <v/>
      </c>
      <c r="I9"/>
      <c r="J9" s="19" t="str">
        <f ca="1">IFERROR(IF(P8+1&gt;L$2,"",P8+1),"")</f>
        <v/>
      </c>
      <c r="K9" s="20" t="str">
        <f ca="1">IFERROR(IF(J9+1&gt;L$2,"",J9+1),"")</f>
        <v/>
      </c>
      <c r="L9" s="20" t="str">
        <f ca="1">IFERROR(IF(K9+1&gt;L$2,"",K9+1),"")</f>
        <v/>
      </c>
      <c r="M9" s="20" t="str">
        <f ca="1">IFERROR(IF(L9+1&gt;L$2,"",L9+1),"")</f>
        <v/>
      </c>
      <c r="N9" s="20" t="str">
        <f ca="1">IFERROR(IF(M9+1&gt;L$2,"",M9+1),"")</f>
        <v/>
      </c>
      <c r="O9" s="20" t="str">
        <f ca="1">IFERROR(IF(N9+1&gt;L$2,"",N9+1),"")</f>
        <v/>
      </c>
      <c r="P9" s="21" t="str">
        <f ca="1">IFERROR(IF(O9+1&gt;L$2,"",O9+1),"")</f>
        <v/>
      </c>
      <c r="Q9"/>
      <c r="R9"/>
      <c r="S9" s="38"/>
    </row>
    <row r="10" spans="1:19" ht="29.25" customHeight="1" x14ac:dyDescent="0.3">
      <c r="A10"/>
      <c r="B10" s="41" t="str">
        <f ca="1">UPPER(TEXT(DATE(PlanningAnnée,MONTH(ScheduleStart)+2,1),"MMMM"))</f>
        <v>MARS</v>
      </c>
      <c r="C10" s="41"/>
      <c r="D10" s="30">
        <f ca="1">DAY(DATE(YEAR(ScheduleStart),MONTH(ScheduleStart)+3,1)-1)</f>
        <v>31</v>
      </c>
      <c r="E10" s="30">
        <f ca="1">WEEKDAY(DATE(YEAR(ScheduleStart),MONTH(ScheduleStart)+2,1),2)</f>
        <v>5</v>
      </c>
      <c r="F10" s="24"/>
      <c r="G10" s="1"/>
      <c r="H10" s="1"/>
      <c r="I10"/>
      <c r="J10" s="41" t="str">
        <f ca="1">UPPER(TEXT(DATE(PlanningAnnée,MONTH(ScheduleStart)+3,1),"MMMM"))</f>
        <v>AVRIL</v>
      </c>
      <c r="K10" s="41"/>
      <c r="L10" s="27">
        <f ca="1">DAY(DATE(YEAR(ScheduleStart),MONTH(ScheduleStart)+4,1)-1)</f>
        <v>30</v>
      </c>
      <c r="M10" s="27">
        <f ca="1">WEEKDAY(DATE(YEAR(ScheduleStart),MONTH(ScheduleStart)+3,1),2)</f>
        <v>1</v>
      </c>
      <c r="N10" s="1"/>
      <c r="O10" s="1"/>
      <c r="P10" s="1"/>
      <c r="Q10"/>
      <c r="R10"/>
      <c r="S10" s="33"/>
    </row>
    <row r="11" spans="1:19" ht="29.25" customHeight="1" x14ac:dyDescent="0.3">
      <c r="A11"/>
      <c r="B11" s="7" t="s">
        <v>38</v>
      </c>
      <c r="C11" s="8" t="s">
        <v>39</v>
      </c>
      <c r="D11" s="8" t="s">
        <v>40</v>
      </c>
      <c r="E11" s="8" t="s">
        <v>41</v>
      </c>
      <c r="F11" s="8" t="s">
        <v>42</v>
      </c>
      <c r="G11" s="8" t="s">
        <v>43</v>
      </c>
      <c r="H11" s="9" t="s">
        <v>44</v>
      </c>
      <c r="I11"/>
      <c r="J11" s="7" t="s">
        <v>38</v>
      </c>
      <c r="K11" s="8" t="s">
        <v>39</v>
      </c>
      <c r="L11" s="8" t="s">
        <v>40</v>
      </c>
      <c r="M11" s="8" t="s">
        <v>41</v>
      </c>
      <c r="N11" s="8" t="s">
        <v>42</v>
      </c>
      <c r="O11" s="8" t="s">
        <v>43</v>
      </c>
      <c r="P11" s="9" t="s">
        <v>44</v>
      </c>
      <c r="Q11"/>
      <c r="R11"/>
    </row>
    <row r="12" spans="1:19" ht="29.25" customHeight="1" x14ac:dyDescent="0.3">
      <c r="A12"/>
      <c r="B12" s="13" t="str">
        <f ca="1">IF($E$10=COLUMN(A$2),1,IF(A12&gt;0,A12+1,""))</f>
        <v/>
      </c>
      <c r="C12" s="14" t="str">
        <f ca="1">IF($E$10=COLUMN(B$2),1,IF(AND(B12&gt;0,B12&lt;&gt;""),B12+1,""))</f>
        <v/>
      </c>
      <c r="D12" s="14" t="str">
        <f t="shared" ref="D12:H12" ca="1" si="7">IF($E$10=COLUMN(C$2),1,IF(AND(C12&gt;0,C12&lt;&gt;""),C12+1,""))</f>
        <v/>
      </c>
      <c r="E12" s="14" t="str">
        <f t="shared" ca="1" si="7"/>
        <v/>
      </c>
      <c r="F12" s="14">
        <f t="shared" ca="1" si="7"/>
        <v>1</v>
      </c>
      <c r="G12" s="14">
        <f t="shared" ca="1" si="7"/>
        <v>2</v>
      </c>
      <c r="H12" s="25">
        <f t="shared" ca="1" si="7"/>
        <v>3</v>
      </c>
      <c r="I12" s="26"/>
      <c r="J12" s="13">
        <f ca="1">IF($M$10=COLUMN(A$2),1,IF(I12&gt;0,I12+1,""))</f>
        <v>1</v>
      </c>
      <c r="K12" s="14">
        <f ca="1">IF($M$10=COLUMN(B$2),1,IF(AND(J12&gt;0,J12&lt;&gt;""),J12+1,""))</f>
        <v>2</v>
      </c>
      <c r="L12" s="14">
        <f t="shared" ref="L12:P12" ca="1" si="8">IF($M$10=COLUMN(C$2),1,IF(AND(K12&gt;0,K12&lt;&gt;""),K12+1,""))</f>
        <v>3</v>
      </c>
      <c r="M12" s="14">
        <f t="shared" ca="1" si="8"/>
        <v>4</v>
      </c>
      <c r="N12" s="14">
        <f t="shared" ca="1" si="8"/>
        <v>5</v>
      </c>
      <c r="O12" s="14">
        <f t="shared" ca="1" si="8"/>
        <v>6</v>
      </c>
      <c r="P12" s="15">
        <f t="shared" ca="1" si="8"/>
        <v>7</v>
      </c>
      <c r="Q12"/>
      <c r="R12"/>
    </row>
    <row r="13" spans="1:19" ht="29.25" customHeight="1" x14ac:dyDescent="0.3">
      <c r="A13"/>
      <c r="B13" s="16">
        <f ca="1">H12+1</f>
        <v>4</v>
      </c>
      <c r="C13" s="17">
        <f ca="1">B13+1</f>
        <v>5</v>
      </c>
      <c r="D13" s="17">
        <f t="shared" ref="D13:H13" ca="1" si="9">C13+1</f>
        <v>6</v>
      </c>
      <c r="E13" s="17">
        <f t="shared" ca="1" si="9"/>
        <v>7</v>
      </c>
      <c r="F13" s="17">
        <f t="shared" ca="1" si="9"/>
        <v>8</v>
      </c>
      <c r="G13" s="17">
        <f t="shared" ca="1" si="9"/>
        <v>9</v>
      </c>
      <c r="H13" s="18">
        <f t="shared" ca="1" si="9"/>
        <v>10</v>
      </c>
      <c r="I13"/>
      <c r="J13" s="16">
        <f ca="1">P12+1</f>
        <v>8</v>
      </c>
      <c r="K13" s="17">
        <f ca="1">J13+1</f>
        <v>9</v>
      </c>
      <c r="L13" s="17">
        <f t="shared" ref="L13:P13" ca="1" si="10">K13+1</f>
        <v>10</v>
      </c>
      <c r="M13" s="17">
        <f t="shared" ca="1" si="10"/>
        <v>11</v>
      </c>
      <c r="N13" s="17">
        <f t="shared" ca="1" si="10"/>
        <v>12</v>
      </c>
      <c r="O13" s="17">
        <f t="shared" ca="1" si="10"/>
        <v>13</v>
      </c>
      <c r="P13" s="18">
        <f t="shared" ca="1" si="10"/>
        <v>14</v>
      </c>
      <c r="Q13"/>
      <c r="R13"/>
    </row>
    <row r="14" spans="1:19" ht="29.25" customHeight="1" x14ac:dyDescent="0.3">
      <c r="A14"/>
      <c r="B14" s="16">
        <f t="shared" ref="B14:B15" ca="1" si="11">H13+1</f>
        <v>11</v>
      </c>
      <c r="C14" s="17">
        <f t="shared" ref="C14:H14" ca="1" si="12">B14+1</f>
        <v>12</v>
      </c>
      <c r="D14" s="17">
        <f t="shared" ca="1" si="12"/>
        <v>13</v>
      </c>
      <c r="E14" s="17">
        <f t="shared" ca="1" si="12"/>
        <v>14</v>
      </c>
      <c r="F14" s="17">
        <f t="shared" ca="1" si="12"/>
        <v>15</v>
      </c>
      <c r="G14" s="17">
        <f t="shared" ca="1" si="12"/>
        <v>16</v>
      </c>
      <c r="H14" s="18">
        <f t="shared" ca="1" si="12"/>
        <v>17</v>
      </c>
      <c r="I14"/>
      <c r="J14" s="16">
        <f t="shared" ref="J14:J15" ca="1" si="13">P13+1</f>
        <v>15</v>
      </c>
      <c r="K14" s="17">
        <f t="shared" ref="K14:P14" ca="1" si="14">J14+1</f>
        <v>16</v>
      </c>
      <c r="L14" s="17">
        <f t="shared" ca="1" si="14"/>
        <v>17</v>
      </c>
      <c r="M14" s="17">
        <f t="shared" ca="1" si="14"/>
        <v>18</v>
      </c>
      <c r="N14" s="17">
        <f t="shared" ca="1" si="14"/>
        <v>19</v>
      </c>
      <c r="O14" s="17">
        <f t="shared" ca="1" si="14"/>
        <v>20</v>
      </c>
      <c r="P14" s="18">
        <f t="shared" ca="1" si="14"/>
        <v>21</v>
      </c>
      <c r="Q14"/>
      <c r="R14"/>
    </row>
    <row r="15" spans="1:19" ht="29.25" customHeight="1" x14ac:dyDescent="0.3">
      <c r="A15"/>
      <c r="B15" s="16">
        <f t="shared" ca="1" si="11"/>
        <v>18</v>
      </c>
      <c r="C15" s="17">
        <f t="shared" ref="C15:H15" ca="1" si="15">B15+1</f>
        <v>19</v>
      </c>
      <c r="D15" s="17">
        <f t="shared" ca="1" si="15"/>
        <v>20</v>
      </c>
      <c r="E15" s="17">
        <f t="shared" ca="1" si="15"/>
        <v>21</v>
      </c>
      <c r="F15" s="17">
        <f t="shared" ca="1" si="15"/>
        <v>22</v>
      </c>
      <c r="G15" s="17">
        <f t="shared" ca="1" si="15"/>
        <v>23</v>
      </c>
      <c r="H15" s="18">
        <f t="shared" ca="1" si="15"/>
        <v>24</v>
      </c>
      <c r="I15"/>
      <c r="J15" s="16">
        <f t="shared" ca="1" si="13"/>
        <v>22</v>
      </c>
      <c r="K15" s="17">
        <f t="shared" ref="K15:P15" ca="1" si="16">J15+1</f>
        <v>23</v>
      </c>
      <c r="L15" s="17">
        <f t="shared" ca="1" si="16"/>
        <v>24</v>
      </c>
      <c r="M15" s="17">
        <f t="shared" ca="1" si="16"/>
        <v>25</v>
      </c>
      <c r="N15" s="17">
        <f t="shared" ca="1" si="16"/>
        <v>26</v>
      </c>
      <c r="O15" s="17">
        <f t="shared" ca="1" si="16"/>
        <v>27</v>
      </c>
      <c r="P15" s="18">
        <f t="shared" ca="1" si="16"/>
        <v>28</v>
      </c>
      <c r="Q15"/>
      <c r="R15"/>
    </row>
    <row r="16" spans="1:19" ht="29.25" customHeight="1" x14ac:dyDescent="0.3">
      <c r="A16"/>
      <c r="B16" s="16">
        <f ca="1">IFERROR(IF(H15+1&gt;$D$10,"",H15+1),"")</f>
        <v>25</v>
      </c>
      <c r="C16" s="17">
        <f ca="1">IFERROR(IF(B16+1&gt;$D$10,"",B16+1),"")</f>
        <v>26</v>
      </c>
      <c r="D16" s="17">
        <f t="shared" ref="D16:H16" ca="1" si="17">IFERROR(IF(C16+1&gt;$D$10,"",C16+1),"")</f>
        <v>27</v>
      </c>
      <c r="E16" s="17">
        <f t="shared" ca="1" si="17"/>
        <v>28</v>
      </c>
      <c r="F16" s="17">
        <f t="shared" ca="1" si="17"/>
        <v>29</v>
      </c>
      <c r="G16" s="17">
        <f t="shared" ca="1" si="17"/>
        <v>30</v>
      </c>
      <c r="H16" s="18">
        <f t="shared" ca="1" si="17"/>
        <v>31</v>
      </c>
      <c r="I16"/>
      <c r="J16" s="16">
        <f ca="1">IFERROR(IF(P15+1&gt;$L$10,"",P15+1),"")</f>
        <v>29</v>
      </c>
      <c r="K16" s="17">
        <f ca="1">IFERROR(IF(J16+1&gt;$L$10,"",J16+1),"")</f>
        <v>30</v>
      </c>
      <c r="L16" s="17" t="str">
        <f t="shared" ref="L16:P16" ca="1" si="18">IFERROR(IF(K16+1&gt;$L$10,"",K16+1),"")</f>
        <v/>
      </c>
      <c r="M16" s="17" t="str">
        <f t="shared" ca="1" si="18"/>
        <v/>
      </c>
      <c r="N16" s="17" t="str">
        <f t="shared" ca="1" si="18"/>
        <v/>
      </c>
      <c r="O16" s="17" t="str">
        <f t="shared" ca="1" si="18"/>
        <v/>
      </c>
      <c r="P16" s="18" t="str">
        <f t="shared" ca="1" si="18"/>
        <v/>
      </c>
      <c r="Q16"/>
      <c r="R16"/>
    </row>
    <row r="17" spans="1:18" ht="29.25" customHeight="1" x14ac:dyDescent="0.3">
      <c r="A17"/>
      <c r="B17" s="19" t="str">
        <f ca="1">IFERROR(IF(H16+1&gt;$D$10,"",H16+1),"")</f>
        <v/>
      </c>
      <c r="C17" s="20" t="str">
        <f ca="1">IFERROR(IF(B17+1&gt;$D$10,"",B17+1),"")</f>
        <v/>
      </c>
      <c r="D17" s="20" t="str">
        <f t="shared" ref="D17:H17" ca="1" si="19">IFERROR(IF(C17+1&gt;$D$10,"",C17+1),"")</f>
        <v/>
      </c>
      <c r="E17" s="20" t="str">
        <f t="shared" ca="1" si="19"/>
        <v/>
      </c>
      <c r="F17" s="20" t="str">
        <f t="shared" ca="1" si="19"/>
        <v/>
      </c>
      <c r="G17" s="20" t="str">
        <f t="shared" ca="1" si="19"/>
        <v/>
      </c>
      <c r="H17" s="21" t="str">
        <f t="shared" ca="1" si="19"/>
        <v/>
      </c>
      <c r="I17"/>
      <c r="J17" s="19" t="str">
        <f ca="1">IFERROR(IF(P16+1&gt;$L$10,"",P16+1),"")</f>
        <v/>
      </c>
      <c r="K17" s="20" t="str">
        <f ca="1">IFERROR(IF(J17+1&gt;$L$10,"",J17+1),"")</f>
        <v/>
      </c>
      <c r="L17" s="20" t="str">
        <f t="shared" ref="L17:P17" ca="1" si="20">IFERROR(IF(K17+1&gt;$L$10,"",K17+1),"")</f>
        <v/>
      </c>
      <c r="M17" s="20" t="str">
        <f t="shared" ca="1" si="20"/>
        <v/>
      </c>
      <c r="N17" s="20" t="str">
        <f t="shared" ca="1" si="20"/>
        <v/>
      </c>
      <c r="O17" s="20" t="str">
        <f t="shared" ca="1" si="20"/>
        <v/>
      </c>
      <c r="P17" s="21" t="str">
        <f t="shared" ca="1" si="20"/>
        <v/>
      </c>
      <c r="Q17"/>
      <c r="R17"/>
    </row>
  </sheetData>
  <mergeCells count="6">
    <mergeCell ref="S4:S9"/>
    <mergeCell ref="B1:P1"/>
    <mergeCell ref="B2:C2"/>
    <mergeCell ref="J2:K2"/>
    <mergeCell ref="B10:C10"/>
    <mergeCell ref="J10:K10"/>
  </mergeCells>
  <dataValidations xWindow="98" yWindow="315" count="20">
    <dataValidation allowBlank="1" showInputMessage="1" showErrorMessage="1" prompt="Créer un Calendrier semestriel dans cette feuille de calcul. Entrez l’année dans la cellule R4, la Date de début dans la cellule R6 et la Date de fin dans la cellule R8. Un calendrier de quatre mois est automatiquement mis à jour" sqref="A1" xr:uid="{00000000-0002-0000-0300-000000000000}"/>
    <dataValidation allowBlank="1" showInputMessage="1" showErrorMessage="1" prompt="Entrez l’année dans la cellule ci-dessous" sqref="R3" xr:uid="{00000000-0002-0000-0300-000001000000}"/>
    <dataValidation allowBlank="1" showInputMessage="1" showErrorMessage="1" prompt="Entrez l’année dans cette cellule" sqref="R4" xr:uid="{00000000-0002-0000-0300-000002000000}"/>
    <dataValidation allowBlank="1" showInputMessage="1" showErrorMessage="1" prompt="Entrez la date de début dans la cellule ci-dessous." sqref="R5" xr:uid="{00000000-0002-0000-0300-000003000000}"/>
    <dataValidation allowBlank="1" showInputMessage="1" showErrorMessage="1" prompt="Entrez la date de début dans cette cellule" sqref="R6" xr:uid="{00000000-0002-0000-0300-000004000000}"/>
    <dataValidation allowBlank="1" showInputMessage="1" showErrorMessage="1" prompt="Entrez la date de fin dans la cellule ci-dessous." sqref="R7" xr:uid="{00000000-0002-0000-0300-000005000000}"/>
    <dataValidation allowBlank="1" showInputMessage="1" showErrorMessage="1" prompt="Entrez la date de fin dans cette cellule." sqref="R8" xr:uid="{00000000-0002-0000-0300-000006000000}"/>
    <dataValidation allowBlank="1" showInputMessage="1" showErrorMessage="1" prompt="Le Calendrier pour ce mois est dans les cellules B3 à H9, ci-dessous. Le mois suivant est dans les cellules J3 à P9. Le troisième mois est dans les cellules B11 à H17. Le quatrième mois est dans les cellules J11 à P17" sqref="B2:C2" xr:uid="{00000000-0002-0000-0300-000007000000}"/>
    <dataValidation allowBlank="1" showInputMessage="1" showErrorMessage="1" prompt="Les cellules B3 via H3 contiennent des noms de jours ouvrables pour le mois ci-dessus. Cette cellule contient les jours ouvrables de départ" sqref="B3 J3 B11 J11" xr:uid="{00000000-0002-0000-0300-000008000000}"/>
    <dataValidation allowBlank="1" showInputMessage="1" showErrorMessage="1" prompt="Les jours de Calendrier du mois sont automatiquement approuvés dans les cellules B4 à H9. Les dates avec des dates d’échéance seront mis en surbrillance avec couleurs RVB R = 222 G = 56 B=0  " sqref="B4" xr:uid="{00000000-0002-0000-0300-000009000000}"/>
    <dataValidation allowBlank="1" showInputMessage="1" showErrorMessage="1" prompt="Le calendrier pour ce mois figure dans les cellules ci-dessous. Les cellules J3 à P3 contiennent des noms de jours ouvrables pour ce calendrier." sqref="J2:K2" xr:uid="{00000000-0002-0000-0300-00000A000000}"/>
    <dataValidation allowBlank="1" showInputMessage="1" showErrorMessage="1" prompt="Les jours de calendrier du mois sont automatiquement mis à jour dans les cellules J4 à P9. Les dates avec des dates d’échéance seront mises en surbrillance avec couleurs RVB R = 222 G = 56 B=0" sqref="J4" xr:uid="{00000000-0002-0000-0300-00000C000000}"/>
    <dataValidation allowBlank="1" showInputMessage="1" showErrorMessage="1" prompt="Le Calendrier pour ce mois est dans les cellules en dessous. Les cellules B11 à H11 contiennent des noms de jours ouvrables pour ce calendrier" sqref="B10:C10" xr:uid="{00000000-0002-0000-0300-00000D000000}"/>
    <dataValidation allowBlank="1" showInputMessage="1" showErrorMessage="1" prompt="Les jours de Calendrier du mois sont automatiquement approuvés dans les cellules B12 à H17. Les dates avec des dates d’échéance seront mis en surbrillance avec couleurs RVB R = 222 G = 56 B=0  " sqref="B12" xr:uid="{00000000-0002-0000-0300-00000E000000}"/>
    <dataValidation allowBlank="1" showInputMessage="1" showErrorMessage="1" prompt="Le Calendrier pour ce mois est dans les cellules en dessous. Les cellules J11 à P11 contiennent des noms de jours ouvrables pour ce calendrier_x000a_" sqref="J10:K10" xr:uid="{00000000-0002-0000-0300-00000F000000}"/>
    <dataValidation allowBlank="1" showInputMessage="1" showErrorMessage="1" prompt="Les jours de Calendrier du mois sont automatiquement approuvés dans les cellules J12 à P17. Les dates avec des dates d’échéance seront mis en surbrillance avec couleurs RVB R = 222 G = 56 B=0  " sqref="J12" xr:uid="{00000000-0002-0000-0300-000010000000}"/>
    <dataValidation allowBlank="1" showInputMessage="1" showErrorMessage="1" prompt="CONSEIL CALENDRIER SEMESTRIEL : _x000a__x000a_Entrez l’année, la Date de début et de fin pour afficher un planning._x000a__x000a_Jours ayant des délais affichant dans R=222, G = 56, B = 0" sqref="S4:S9" xr:uid="{00000000-0002-0000-0300-000011000000}"/>
    <dataValidation allowBlank="1" showInputMessage="1" showErrorMessage="1" prompt="La formule qui génère certaines journées dans un mois se trouve dans cette cellule. Ne pas supprimer ce contenu" sqref="D2 L2 D10 L10" xr:uid="{00000000-0002-0000-0300-000012000000}"/>
    <dataValidation allowBlank="1" showInputMessage="1" showErrorMessage="1" prompt="La formule qui génère les semaines dans un mois se trouve dans cette cellule. Ne pas supprimer ce contenu" sqref="E2 M2 E10 M10" xr:uid="{00000000-0002-0000-0300-000013000000}"/>
    <dataValidation allowBlank="1" showInputMessage="1" showErrorMessage="1" prompt="Le titre de cette feuille de calcul figure dans cette cellule. Un calendrier de quatre mois figure dans les cellules ci-dessous. Conseil dans la cellule S4" sqref="B1:P1" xr:uid="{00000000-0002-0000-0300-000014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(B12&lt;&gt;"")*(DATEVALUE(B12&amp;" "&amp;$B$10&amp;", "&amp;$R$4)&gt;=$R$6)*(DATEVALUE(B12&amp;" "&amp;$B$10&amp;", "&amp;$R$4)&lt;=$R$8)*(MATCH(DATEVALUE(B12&amp;" "&amp;$B$10&amp;", "&amp;$R$4),'Dates d’échéance'!$G:$G,0)&gt;0)</xm:f>
            <x14:dxf>
              <font>
                <b/>
                <i/>
                <color theme="4"/>
              </font>
            </x14:dxf>
          </x14:cfRule>
          <xm:sqref>B12:H17</xm:sqref>
        </x14:conditionalFormatting>
        <x14:conditionalFormatting xmlns:xm="http://schemas.microsoft.com/office/excel/2006/main">
          <x14:cfRule type="expression" priority="108" id="{83BB8D5E-7B5C-4566-A802-24F8F2D1A463}">
            <xm:f>(J12&lt;&gt;"")*(DATEVALUE(J12&amp;" "&amp;$J$10&amp;", "&amp;$R$4)&gt;=$R$6)*(DATEVALUE(J12&amp;" "&amp;$J$10&amp;", "&amp;$R$4)&lt;=$R$8)*(MATCH(DATEVALUE(J12&amp;" "&amp;$J$10&amp;", "&amp;$R$4),'Dates d’échéance'!$G:$G,0)&gt;0)</xm:f>
            <x14:dxf>
              <font>
                <b/>
                <i/>
                <color theme="4"/>
              </font>
            </x14:dxf>
          </x14:cfRule>
          <xm:sqref>J12:P17</xm:sqref>
        </x14:conditionalFormatting>
        <x14:conditionalFormatting xmlns:xm="http://schemas.microsoft.com/office/excel/2006/main">
          <x14:cfRule type="expression" priority="110" id="{6A42FF6F-2BB9-43AE-A8E1-70BD9879AB95}">
            <xm:f>(B4&lt;&gt;"")*(DATEVALUE(B4&amp;" "&amp;$B$2&amp;", "&amp;$R$4)&gt;=$R$6)*(DATEVALUE(B4&amp;" "&amp;$B$2&amp;", "&amp;$R$4)&lt;=$R$8)*(MATCH(DATEVALUE(B4&amp;" "&amp;$B$2&amp;", "&amp;$R$4),'Dates d’échéance'!$G:$G,0))</xm:f>
            <x14:dxf>
              <font>
                <b/>
                <i/>
                <color theme="4"/>
              </font>
            </x14:dxf>
          </x14:cfRule>
          <xm:sqref>B4:H9</xm:sqref>
        </x14:conditionalFormatting>
        <x14:conditionalFormatting xmlns:xm="http://schemas.microsoft.com/office/excel/2006/main">
          <x14:cfRule type="expression" priority="112" id="{25F2C936-614F-4406-9635-03B2F39A7B7A}">
            <xm:f>(J4&lt;&gt;"")*(DATEVALUE(J4&amp;" "&amp;$J$2&amp;", "&amp;$R$4)&gt;=$R$6)*(DATEVALUE(J4&amp;" "&amp;$J$2&amp;", "&amp;$R$4)&lt;=$R$8)*(MATCH(DATEVALUE(J4&amp;" "&amp;$J$2&amp;", "&amp;$R$4),'Dates d’échéance'!$G:$G,0)&gt;0)</xm:f>
            <x14:dxf>
              <font>
                <b/>
                <i/>
                <color theme="4"/>
              </font>
            </x14:dxf>
          </x14:cfRule>
          <xm:sqref>J4:P9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4</vt:i4>
      </vt:variant>
      <vt:variant>
        <vt:lpstr>Plages nommées</vt:lpstr>
      </vt:variant>
      <vt:variant>
        <vt:i4>13</vt:i4>
      </vt:variant>
    </vt:vector>
  </HeadingPairs>
  <TitlesOfParts>
    <vt:vector size="17" baseType="lpstr">
      <vt:lpstr>Liste des cours</vt:lpstr>
      <vt:lpstr>Dates d’échéance</vt:lpstr>
      <vt:lpstr>Planning hebdomadaire</vt:lpstr>
      <vt:lpstr>Calendrier semestriel</vt:lpstr>
      <vt:lpstr>'Dates d’échéance'!Impression_des_titres</vt:lpstr>
      <vt:lpstr>'Liste des cours'!Impression_des_titres</vt:lpstr>
      <vt:lpstr>'Planning hebdomadaire'!Impression_des_titres</vt:lpstr>
      <vt:lpstr>JoursSemaine</vt:lpstr>
      <vt:lpstr>ListeCours</vt:lpstr>
      <vt:lpstr>PlanningAnnée</vt:lpstr>
      <vt:lpstr>PlanningFin</vt:lpstr>
      <vt:lpstr>ScheduleSemester</vt:lpstr>
      <vt:lpstr>ScheduleStart</vt:lpstr>
      <vt:lpstr>'Calendrier semestriel'!Zone_d_impression</vt:lpstr>
      <vt:lpstr>'Dates d’échéance'!Zone_d_impression</vt:lpstr>
      <vt:lpstr>'Liste des cours'!Zone_d_impression</vt:lpstr>
      <vt:lpstr>'Planning hebdomadaire'!Zone_d_impression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2018-02-18T21:40:39Z</dcterms:created>
  <dcterms:modified xsi:type="dcterms:W3CDTF">2019-05-24T10:02:43Z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2018-02-18T21:40:45.6617866Z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