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06"/>
  <workbookPr/>
  <mc:AlternateContent xmlns:mc="http://schemas.openxmlformats.org/markup-compatibility/2006">
    <mc:Choice Requires="x15">
      <x15ac:absPath xmlns:x15ac="http://schemas.microsoft.com/office/spreadsheetml/2010/11/ac" url="\\deli\projects\Office_Online\technicians\ZakiaLu\20190222\"/>
    </mc:Choice>
  </mc:AlternateContent>
  <bookViews>
    <workbookView xWindow="-120" yWindow="-120" windowWidth="25110" windowHeight="14220" xr2:uid="{00000000-000D-0000-FFFF-FFFF00000000}"/>
  </bookViews>
  <sheets>
    <sheet name="Début" sheetId="5" r:id="rId1"/>
    <sheet name="Dépenses" sheetId="1" r:id="rId2"/>
    <sheet name="Recettes" sheetId="2" r:id="rId3"/>
    <sheet name="Résumé Résultat"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19" i="1"/>
  <c r="H11" i="1"/>
  <c r="D32" i="1"/>
  <c r="D25" i="1"/>
  <c r="D11" i="1"/>
  <c r="B1" i="3" l="1"/>
  <c r="B1" i="2"/>
  <c r="C32" i="1" l="1"/>
  <c r="G24" i="1"/>
  <c r="C25" i="1"/>
  <c r="G19" i="1"/>
  <c r="C19" i="1"/>
  <c r="D19" i="1"/>
  <c r="G11" i="1"/>
  <c r="C11" i="1"/>
  <c r="H4" i="1" l="1"/>
  <c r="D6" i="3" s="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G4" i="2" l="1"/>
  <c r="D5" i="3" s="1"/>
  <c r="F4" i="2"/>
  <c r="C5" i="3" s="1"/>
  <c r="C8" i="3" s="1"/>
  <c r="D8" i="3" l="1"/>
</calcChain>
</file>

<file path=xl/sharedStrings.xml><?xml version="1.0" encoding="utf-8"?>
<sst xmlns="http://schemas.openxmlformats.org/spreadsheetml/2006/main" count="148" uniqueCount="97">
  <si>
    <t>À PROPOS DE CE MODÈLE</t>
  </si>
  <si>
    <t>Utilisez ce classeur Budget d’événement pour effectuer le suivi des dépenses engagées et des recettes tirées d’un événement.</t>
  </si>
  <si>
    <t>Entrez le nom de l’événement ainsi que les détails dans les tableaux des feuilles de calcul Dépenses et Recettes.</t>
  </si>
  <si>
    <t>Le total des dépenses et le total des recettes sont calculés automatiquement.</t>
  </si>
  <si>
    <t>La synthèse et le graphique Compte de résultat sont mis à jour automatiquement dans la feuille de calcul Synthèse du compte de résultat.</t>
  </si>
  <si>
    <t>Remarque : </t>
  </si>
  <si>
    <t>Des instructions supplémentaires sont disponibles dans la colonne A de chaque feuille de calcul. Ce texte a été intentionnellement masqué. Pour supprimer le texte, sélectionnez la colonne A et choisissez SUPPRIMER. Pour afficher le texte, sélectionnez la colonne A et changez la couleur de la police.</t>
  </si>
  <si>
    <t>L’étiquette Total des dépenses figure dans la cellule de droite, l’étiquette Estimé en cellule G3 et Réel en H3.</t>
  </si>
  <si>
    <t>Le total des dépenses estimées en cellule G4 et le total des dépenses réelles en H4 sont calculés automatiquement. L’instruction suivante figure dans la cellule A6.</t>
  </si>
  <si>
    <t>Entrez les dépenses consacrées au site dans le tableau à partir de la cellule de droite, et les dépenses en rafraîchissements dans le tableau à partir de la cellule F6. L’instruction suivante figure dans la cellule A13.</t>
  </si>
  <si>
    <t>Entrez les dépenses consacrées à la publicité dans le tableau à partir de la cellule de droite, et les dépenses relatives aux prix dans le tableau à partir de la cellule F21. L’instruction suivante figure dans la cellule A27.</t>
  </si>
  <si>
    <t>Budget d’événement pour Nom de l’événement</t>
  </si>
  <si>
    <t>TOTAL DES DÉPENSES</t>
  </si>
  <si>
    <t>Site</t>
  </si>
  <si>
    <t>Location de salle</t>
  </si>
  <si>
    <t>Personnel du site</t>
  </si>
  <si>
    <t>Matériel</t>
  </si>
  <si>
    <t>Tables et chaises</t>
  </si>
  <si>
    <t>Total</t>
  </si>
  <si>
    <t>Décorations</t>
  </si>
  <si>
    <t>Fleurs</t>
  </si>
  <si>
    <t>Bougies</t>
  </si>
  <si>
    <t>Éclairage</t>
  </si>
  <si>
    <t>Ballons</t>
  </si>
  <si>
    <t>Fournitures papier</t>
  </si>
  <si>
    <t>Publicité</t>
  </si>
  <si>
    <t>Travail graphique</t>
  </si>
  <si>
    <t>Photocopie/Impression</t>
  </si>
  <si>
    <t>Affranchissement</t>
  </si>
  <si>
    <t>Divers</t>
  </si>
  <si>
    <t>Téléphone</t>
  </si>
  <si>
    <t>Transport</t>
  </si>
  <si>
    <t>Papeterie</t>
  </si>
  <si>
    <t>Télécopie</t>
  </si>
  <si>
    <t>Estimé</t>
  </si>
  <si>
    <t>Réel</t>
  </si>
  <si>
    <t>Rafraîchissements</t>
  </si>
  <si>
    <t>Repas</t>
  </si>
  <si>
    <t>Boissons</t>
  </si>
  <si>
    <t>Linge de table</t>
  </si>
  <si>
    <t>Personnel et pourboires</t>
  </si>
  <si>
    <t>Programme</t>
  </si>
  <si>
    <t>Présentateurs</t>
  </si>
  <si>
    <t>Déplacements</t>
  </si>
  <si>
    <t>Hôtel</t>
  </si>
  <si>
    <t>Autres</t>
  </si>
  <si>
    <t>Prix</t>
  </si>
  <si>
    <t>Rubans/Plaques/Coupes</t>
  </si>
  <si>
    <t>Cadeaux</t>
  </si>
  <si>
    <t>DÉPENSES</t>
  </si>
  <si>
    <t>Entrez les recettes estimées et réelles de chaque catégorie dans les tableaux correspondants de cette feuille de calcul. Le titre de cette feuille de calcul est mis à jour automatiquement dans les cellules de droite. Le sous-titre figure dans la cellule G1. Des instructions utiles sur l’utilisation de cette feuille de calcul sont disponibles dans les cellules de cette colonne. L’instruction suivante figure dans la cellule A3.</t>
  </si>
  <si>
    <t>L’étiquette Total des recettes figure dans la cellule de droite, l’étiquette Estimé en cellule F3 et Réel en G3.</t>
  </si>
  <si>
    <t>Le total des recettes estimées est calculé automatiquement en cellule F4 et le total des recettes réelles en G4.</t>
  </si>
  <si>
    <t>L’étiquette Entrées se trouve dans la cellule de droite.</t>
  </si>
  <si>
    <t>L’étiquette Publicités dans le programme se trouve dans la cellule de droite.</t>
  </si>
  <si>
    <t>L’étiquette Exposants ou fournisseurs figure dans la cellule de droite.</t>
  </si>
  <si>
    <t>L’étiquette Vente d’articles se trouve dans la cellule de droite.</t>
  </si>
  <si>
    <t>TOTAL DES RECETTES</t>
  </si>
  <si>
    <t>ENTRÉES</t>
  </si>
  <si>
    <t>Nombre estimé</t>
  </si>
  <si>
    <t>PUBLICITÉS DANS LE PROGRAMME</t>
  </si>
  <si>
    <t>EXPOSANTS/FOURNISSEURS</t>
  </si>
  <si>
    <t>VENTE D’ARTICLES</t>
  </si>
  <si>
    <t>Nombre réel</t>
  </si>
  <si>
    <t>Type</t>
  </si>
  <si>
    <t>Adultes</t>
  </si>
  <si>
    <t>Enfants</t>
  </si>
  <si>
    <t>Couverture</t>
  </si>
  <si>
    <t>Demi-page</t>
  </si>
  <si>
    <t>Quart de page</t>
  </si>
  <si>
    <t>Grands stands</t>
  </si>
  <si>
    <t>Stands moyens</t>
  </si>
  <si>
    <t>Petits stands</t>
  </si>
  <si>
    <t>Articles</t>
  </si>
  <si>
    <t>Recettes estimées</t>
  </si>
  <si>
    <t>RECETTES</t>
  </si>
  <si>
    <t>Recettes réelles</t>
  </si>
  <si>
    <t>La synthèse et le graphique Compte de résultat illustrant le total des recettes et des dépenses sont mis à jour automatiquement dans cette feuille de calcul. Le titre de cette feuille de calcul est mis à jour automatiquement dans les cellules de droite. Le sous-titre figure dans les cellules G1 et G2. Des instructions utiles sur l’utilisation de cette feuille de calcul sont disponibles dans les cellules de cette colonne. L’instruction suivante figure dans la cellule A3.</t>
  </si>
  <si>
    <t>Un histogramme comparant les recettes et dépenses estimées et réelles figure dans la cellule E3.</t>
  </si>
  <si>
    <t>Le tableau Synthèse commençant à la cellule de droite est automatiquement mis à jour. L’instruction suivante figure dans la cellule A8.</t>
  </si>
  <si>
    <t>Le total des profits ou pertes estimé est calculé automatiquement en cellule C8 et le total des profits ou pertes réel en cellule D8.</t>
  </si>
  <si>
    <t xml:space="preserve"> Total</t>
  </si>
  <si>
    <t>Total des recettes</t>
  </si>
  <si>
    <t>Total des dépenses</t>
  </si>
  <si>
    <t>Un histogramme comparant les recettes et dépenses estimées et réelles figure dans cette cellule.</t>
  </si>
  <si>
    <t xml:space="preserve">SYNTHÈSE </t>
  </si>
  <si>
    <t>du compte de résultat</t>
  </si>
  <si>
    <t>Total des profits 
(ou pertes)</t>
  </si>
  <si>
    <t>Entrez les dépenses estimé et réel de chaque catégorie dans les tableaux correspondants de cette feuille de calcul, et le nom de l’événement en cellule D1 pour personnaliser le titre de cette feuille de calcul et des autres. Le sous-titre de cette feuille de calcul figure dans la cellule H1. Des instructions utiles sur l’utilisation de cette feuille de calcul sont disponibles dans les cellules de cette colonne. L’instruction suivante figure dans la cellule A3.</t>
  </si>
  <si>
    <t>Pour en savoir plus sur un tableau, appuyez sur Maj puis F10 à l’intérieur du tableau, sélectionnez l’option TABLE, puis TEXTE DE REMPLACEMENT.</t>
  </si>
  <si>
    <t>Entrez les dépenses divers dans le tableau à partir de la cellule de droite.</t>
  </si>
  <si>
    <t>Entrez les dépenses consacrées à la décorations dans le tableau à partir de la cellule de droite, et les dépenses relatives au programme dans le tableau à partir de la cellule F13. L’instruction suivante figure dans la cellule A21.</t>
  </si>
  <si>
    <t>Entrez le nombre d’entrées estimé et réel avec le prix des billets dans le tableau à partir de la cellule de droite. Les recettes estimé et réel issues des entrées sont calculées automatiquement. L’instruction suivante figure dans la cellule A11.</t>
  </si>
  <si>
    <t>Entrez le nombre estimé et réel de publicités dans le programme ainsi que leur prix dans le tableau à partir de la cellule de droite. Les recettes estimé et réel issues des publicités sont calculées automatiquement. L’instruction suivante figure dans la cellule A17.</t>
  </si>
  <si>
    <t>Entrez le nombre estimé et réel d’exposants et de fournisseurs ainsi que le prix des stands dans le tableau commençant dans la cellule de droite. Les recettes estimé et réel sont calculées automatiquement. L’instruction suivante figure dans la cellule A23.</t>
  </si>
  <si>
    <t>Entrez le nombre estimé et réel d’articles vendus ainsi que leur prix dans le tableau à partir de la cellule de droite. Les recettes estimé et réel sont calculées automatiquement.</t>
  </si>
  <si>
    <t>Performeurs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</si>
</sst>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C0C]_);[Red]\(#,##0.00\ [$$-C0C]\)"/>
  </numFmts>
  <fonts count="40" x14ac:knownFonts="1">
    <font>
      <sz val="10"/>
      <name val="Arial"/>
      <family val="2"/>
    </font>
    <font>
      <sz val="11"/>
      <color theme="1"/>
      <name val="Lucida Sans"/>
      <family val="2"/>
      <scheme val="minor"/>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7" fillId="4" borderId="0" applyNumberFormat="0" applyBorder="0" applyAlignment="0" applyProtection="0"/>
    <xf numFmtId="0" fontId="15" fillId="0" borderId="0"/>
    <xf numFmtId="0" fontId="21" fillId="0" borderId="1" applyNumberFormat="0" applyFill="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4" applyNumberFormat="0" applyAlignment="0" applyProtection="0"/>
    <xf numFmtId="0" fontId="32" fillId="14" borderId="5" applyNumberFormat="0" applyAlignment="0" applyProtection="0"/>
    <xf numFmtId="0" fontId="33" fillId="14" borderId="4" applyNumberFormat="0" applyAlignment="0" applyProtection="0"/>
    <xf numFmtId="0" fontId="34" fillId="0" borderId="6" applyNumberFormat="0" applyFill="0" applyAlignment="0" applyProtection="0"/>
    <xf numFmtId="0" fontId="35" fillId="15" borderId="7" applyNumberFormat="0" applyAlignment="0" applyProtection="0"/>
    <xf numFmtId="0" fontId="36" fillId="0" borderId="0" applyNumberFormat="0" applyFill="0" applyBorder="0" applyAlignment="0" applyProtection="0"/>
    <xf numFmtId="0" fontId="15" fillId="16"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57">
    <xf numFmtId="0" fontId="0" fillId="0" borderId="0" xfId="0"/>
    <xf numFmtId="0" fontId="3" fillId="0" borderId="0" xfId="0" applyFont="1"/>
    <xf numFmtId="0" fontId="4" fillId="0" borderId="0" xfId="0" applyFont="1"/>
    <xf numFmtId="0" fontId="4" fillId="0" borderId="0" xfId="0" applyFont="1" applyAlignment="1">
      <alignment horizontal="center"/>
    </xf>
    <xf numFmtId="0" fontId="10" fillId="0" borderId="0" xfId="0" applyFont="1"/>
    <xf numFmtId="0" fontId="14" fillId="0" borderId="0" xfId="0" applyFont="1"/>
    <xf numFmtId="0" fontId="14" fillId="0" borderId="0" xfId="0" applyFont="1" applyAlignment="1">
      <alignment horizontal="left" indent="1"/>
    </xf>
    <xf numFmtId="0" fontId="14" fillId="0" borderId="0" xfId="0" applyFont="1" applyAlignment="1">
      <alignment horizontal="right" indent="1"/>
    </xf>
    <xf numFmtId="0" fontId="3" fillId="0" borderId="0" xfId="0" applyFont="1" applyAlignment="1">
      <alignment vertical="center"/>
    </xf>
    <xf numFmtId="0" fontId="14" fillId="0" borderId="0" xfId="0" applyFont="1" applyAlignment="1">
      <alignment vertical="center"/>
    </xf>
    <xf numFmtId="0" fontId="3" fillId="0" borderId="0" xfId="0" applyFont="1" applyAlignment="1">
      <alignment horizontal="right" indent="1"/>
    </xf>
    <xf numFmtId="0" fontId="12" fillId="6" borderId="0" xfId="0" applyFont="1" applyFill="1" applyAlignment="1">
      <alignment vertical="center"/>
    </xf>
    <xf numFmtId="0" fontId="14" fillId="5" borderId="0" xfId="0" applyFont="1" applyFill="1" applyAlignment="1">
      <alignment horizontal="right" indent="1"/>
    </xf>
    <xf numFmtId="0" fontId="5" fillId="5" borderId="0" xfId="2" applyFont="1" applyFill="1" applyAlignment="1">
      <alignment horizontal="right" indent="1"/>
    </xf>
    <xf numFmtId="0" fontId="6" fillId="8" borderId="0" xfId="0" applyFont="1" applyFill="1" applyAlignment="1">
      <alignment horizontal="left" vertical="center" indent="1"/>
    </xf>
    <xf numFmtId="0" fontId="7" fillId="8" borderId="0" xfId="0" applyFont="1" applyFill="1" applyAlignment="1">
      <alignment vertical="center"/>
    </xf>
    <xf numFmtId="0" fontId="6" fillId="8" borderId="0" xfId="0" applyFont="1" applyFill="1" applyAlignment="1">
      <alignment horizontal="righ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4" fillId="0" borderId="0" xfId="0" applyFont="1" applyAlignment="1">
      <alignment horizontal="left" vertical="center" indent="1"/>
    </xf>
    <xf numFmtId="0" fontId="18" fillId="4" borderId="0" xfId="0" applyFont="1" applyFill="1" applyAlignment="1">
      <alignment vertical="center"/>
    </xf>
    <xf numFmtId="0" fontId="17" fillId="4" borderId="0" xfId="1" applyAlignment="1">
      <alignment horizontal="right" vertical="center" indent="1"/>
    </xf>
    <xf numFmtId="0" fontId="8" fillId="0" borderId="0" xfId="0" applyFont="1"/>
    <xf numFmtId="0" fontId="20" fillId="4" borderId="0" xfId="0" applyFont="1" applyFill="1" applyAlignment="1">
      <alignment horizontal="right" vertical="top" indent="1"/>
    </xf>
    <xf numFmtId="0" fontId="17" fillId="4" borderId="0" xfId="1" applyAlignment="1">
      <alignment horizontal="right" vertical="top" indent="1"/>
    </xf>
    <xf numFmtId="0" fontId="18" fillId="4" borderId="0" xfId="0" applyFont="1" applyFill="1"/>
    <xf numFmtId="0" fontId="17" fillId="4" borderId="0" xfId="1" applyAlignment="1">
      <alignment horizontal="right" indent="1"/>
    </xf>
    <xf numFmtId="0" fontId="10" fillId="0" borderId="0" xfId="0" applyFont="1" applyAlignment="1">
      <alignment horizontal="right" vertical="center" indent="2"/>
    </xf>
    <xf numFmtId="0" fontId="10" fillId="0" borderId="0" xfId="0" applyFont="1" applyAlignment="1">
      <alignment horizontal="right" vertical="center" indent="1"/>
    </xf>
    <xf numFmtId="0" fontId="9" fillId="0" borderId="0" xfId="0" applyFont="1" applyAlignment="1">
      <alignment vertical="center"/>
    </xf>
    <xf numFmtId="0" fontId="11" fillId="3" borderId="0" xfId="0" applyFont="1" applyFill="1" applyAlignment="1">
      <alignment horizontal="center" vertical="center" wrapText="1"/>
    </xf>
    <xf numFmtId="0" fontId="14" fillId="0" borderId="0" xfId="0" applyFont="1" applyAlignment="1">
      <alignment horizontal="right" vertical="center" indent="1"/>
    </xf>
    <xf numFmtId="0" fontId="19" fillId="0" borderId="0" xfId="0" applyFont="1"/>
    <xf numFmtId="0" fontId="0" fillId="0" borderId="0" xfId="0" applyAlignment="1">
      <alignment vertical="center"/>
    </xf>
    <xf numFmtId="0" fontId="23" fillId="0" borderId="0" xfId="0" applyFont="1" applyAlignment="1">
      <alignment wrapText="1"/>
    </xf>
    <xf numFmtId="0" fontId="22" fillId="9" borderId="0" xfId="3" applyFont="1" applyFill="1" applyBorder="1" applyAlignment="1">
      <alignment horizontal="center" vertical="center"/>
    </xf>
    <xf numFmtId="0" fontId="24" fillId="0" borderId="0" xfId="0" applyFont="1" applyAlignment="1">
      <alignment wrapText="1"/>
    </xf>
    <xf numFmtId="0" fontId="25" fillId="0" borderId="0" xfId="0" applyFont="1"/>
    <xf numFmtId="0" fontId="4" fillId="0" borderId="0" xfId="0" applyFont="1" applyAlignment="1">
      <alignment horizontal="right" vertical="center" indent="1"/>
    </xf>
    <xf numFmtId="0" fontId="16" fillId="0" borderId="0" xfId="0" applyFont="1" applyAlignment="1">
      <alignment vertical="center"/>
    </xf>
    <xf numFmtId="0" fontId="16" fillId="0" borderId="0" xfId="0" applyFont="1" applyAlignment="1">
      <alignment horizontal="right" vertical="center" indent="2"/>
    </xf>
    <xf numFmtId="0" fontId="16" fillId="0" borderId="0" xfId="0" applyFont="1" applyAlignment="1">
      <alignment horizontal="right" vertical="center" indent="1"/>
    </xf>
    <xf numFmtId="8" fontId="14" fillId="0" borderId="0" xfId="0" applyNumberFormat="1" applyFont="1" applyAlignment="1">
      <alignment horizontal="right" vertical="center" indent="1"/>
    </xf>
    <xf numFmtId="0" fontId="0" fillId="0" borderId="0" xfId="0" applyAlignment="1">
      <alignment horizontal="right" vertical="center" indent="1"/>
    </xf>
    <xf numFmtId="166" fontId="4" fillId="0" borderId="0" xfId="0" applyNumberFormat="1" applyFont="1" applyAlignment="1">
      <alignment horizontal="right" vertical="center" indent="1"/>
    </xf>
    <xf numFmtId="166" fontId="12" fillId="6" borderId="0" xfId="0" applyNumberFormat="1" applyFont="1" applyFill="1" applyAlignment="1">
      <alignment horizontal="right" vertical="center" indent="1"/>
    </xf>
    <xf numFmtId="166" fontId="13" fillId="0" borderId="0" xfId="0" applyNumberFormat="1" applyFont="1" applyAlignment="1">
      <alignment horizontal="right" vertical="center" indent="1"/>
    </xf>
    <xf numFmtId="166" fontId="13" fillId="0" borderId="0" xfId="0" applyNumberFormat="1" applyFont="1" applyAlignment="1">
      <alignment horizontal="right" indent="1"/>
    </xf>
    <xf numFmtId="166" fontId="0" fillId="0" borderId="0" xfId="0" applyNumberFormat="1" applyAlignment="1">
      <alignment horizontal="right" vertical="center" indent="1"/>
    </xf>
    <xf numFmtId="166" fontId="9" fillId="0" borderId="0" xfId="0" applyNumberFormat="1" applyFont="1" applyAlignment="1">
      <alignment horizontal="right" vertical="center" indent="2"/>
    </xf>
    <xf numFmtId="166" fontId="9" fillId="0" borderId="0" xfId="0" applyNumberFormat="1" applyFont="1" applyAlignment="1">
      <alignment horizontal="right" vertical="center" indent="1"/>
    </xf>
    <xf numFmtId="166" fontId="11" fillId="2" borderId="0" xfId="0" applyNumberFormat="1" applyFont="1" applyFill="1" applyAlignment="1">
      <alignment horizontal="right" vertical="center" indent="2"/>
    </xf>
    <xf numFmtId="166" fontId="11" fillId="2" borderId="0" xfId="0" applyNumberFormat="1" applyFont="1" applyFill="1" applyAlignment="1">
      <alignment horizontal="right" vertical="center" indent="1"/>
    </xf>
    <xf numFmtId="0" fontId="16" fillId="7" borderId="0" xfId="0" applyFont="1" applyFill="1" applyAlignment="1">
      <alignment horizontal="center" vertical="center"/>
    </xf>
    <xf numFmtId="0" fontId="17" fillId="4" borderId="0" xfId="1" applyAlignment="1">
      <alignment horizontal="center" vertical="center"/>
    </xf>
    <xf numFmtId="0" fontId="7" fillId="8" borderId="0" xfId="0" applyFont="1" applyFill="1" applyAlignment="1">
      <alignment horizontal="center" vertical="center"/>
    </xf>
    <xf numFmtId="0" fontId="17" fillId="4" borderId="0" xfId="1" applyAlignment="1">
      <alignment horizontal="center"/>
    </xf>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Milliers" xfId="4" builtinId="3" customBuiltin="1"/>
    <cellStyle name="Milliers [0]" xfId="5" builtinId="6" customBuiltin="1"/>
    <cellStyle name="Monétaire" xfId="6" builtinId="4" customBuiltin="1"/>
    <cellStyle name="Monétaire [0]" xfId="7" builtinId="7" customBuiltin="1"/>
    <cellStyle name="Neutre" xfId="14" builtinId="28" customBuiltin="1"/>
    <cellStyle name="Normal" xfId="0" builtinId="0" customBuiltin="1"/>
    <cellStyle name="Normal 2" xfId="2" xr:uid="{00000000-0005-0000-0000-000001000000}"/>
    <cellStyle name="Note" xfId="21" builtinId="10" customBuiltin="1"/>
    <cellStyle name="Pourcentage" xfId="8" builtinId="5" customBuiltin="1"/>
    <cellStyle name="Satisfaisant" xfId="12" builtinId="26" customBuiltin="1"/>
    <cellStyle name="Sortie" xfId="16" builtinId="21" customBuiltin="1"/>
    <cellStyle name="Texte explicatif" xfId="22" builtinId="53" customBuiltin="1"/>
    <cellStyle name="Titre" xfId="1" builtinId="15" customBuiltin="1"/>
    <cellStyle name="Titre 1" xfId="9" builtinId="16" customBuiltin="1"/>
    <cellStyle name="Titre 2" xfId="3" builtinId="17" customBuiltin="1"/>
    <cellStyle name="Titre 3" xfId="10" builtinId="18" customBuiltin="1"/>
    <cellStyle name="Titre 4" xfId="11" builtinId="19" customBuiltin="1"/>
    <cellStyle name="Total" xfId="23" builtinId="25" customBuiltin="1"/>
    <cellStyle name="Vérification" xfId="19" builtinId="23" customBuiltin="1"/>
  </cellStyles>
  <dxfs count="130">
    <dxf>
      <font>
        <b val="0"/>
        <i val="0"/>
        <strike val="0"/>
        <condense val="0"/>
        <extend val="0"/>
        <outline val="0"/>
        <shadow val="0"/>
        <u val="none"/>
        <vertAlign val="baseline"/>
        <sz val="11"/>
        <color auto="1"/>
        <name val="Lucida Sans"/>
        <family val="2"/>
        <scheme val="minor"/>
      </font>
      <numFmt numFmtId="12" formatCode="#,##0.00\ &quot;€&quot;;[Red]\-#,##0.00\ &quot;€&quot;"/>
      <alignment horizontal="right" vertical="center" textRotation="0" wrapText="0" indent="1" justifyLastLine="0" shrinkToFit="0" readingOrder="0"/>
    </dxf>
    <dxf>
      <numFmt numFmtId="166" formatCode="#,##0.00\ [$$-C0C]_);[Red]\(#,##0.00\ [$$-C0C]\)"/>
    </dxf>
    <dxf>
      <font>
        <b val="0"/>
        <i val="0"/>
        <strike val="0"/>
        <condense val="0"/>
        <extend val="0"/>
        <outline val="0"/>
        <shadow val="0"/>
        <u val="none"/>
        <vertAlign val="baseline"/>
        <sz val="11"/>
        <color auto="1"/>
        <name val="Lucida Sans"/>
        <family val="2"/>
        <scheme val="minor"/>
      </font>
      <alignment horizontal="right" vertical="center" textRotation="0" wrapText="0" indent="2" justifyLastLine="0" shrinkToFit="0" readingOrder="0"/>
    </dxf>
    <dxf>
      <numFmt numFmtId="166" formatCode="#,##0.00\ [$$-C0C]_);[Red]\(#,##0.00\ [$$-C0C]\)"/>
    </dxf>
    <dxf>
      <font>
        <b val="0"/>
        <i val="0"/>
        <strike val="0"/>
        <condense val="0"/>
        <extend val="0"/>
        <outline val="0"/>
        <shadow val="0"/>
        <u val="none"/>
        <vertAlign val="baseline"/>
        <sz val="11"/>
        <color auto="1"/>
        <name val="Lucida Sans"/>
        <family val="2"/>
        <scheme val="minor"/>
      </font>
      <alignment horizontal="general" vertical="center" textRotation="0" wrapText="0" indent="0" justifyLastLine="0" shrinkToFit="0" readingOrder="0"/>
    </dxf>
    <dxf>
      <font>
        <strike val="0"/>
        <outline val="0"/>
        <shadow val="0"/>
        <u val="none"/>
        <vertAlign val="baseline"/>
        <sz val="11"/>
        <color auto="1"/>
        <name val="Lucida Sans"/>
        <family val="2"/>
        <scheme val="minor"/>
      </font>
      <alignment horizontal="general"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dxf>
    <dxf>
      <font>
        <b val="0"/>
        <i val="0"/>
        <strike val="0"/>
        <outline val="0"/>
        <shadow val="0"/>
        <u val="none"/>
        <vertAlign val="baseline"/>
        <sz val="10"/>
        <color auto="1"/>
        <name val="Arial"/>
        <family val="2"/>
        <scheme val="none"/>
      </font>
    </dxf>
    <dxf>
      <font>
        <b val="0"/>
        <i val="0"/>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dxf>
    <dxf>
      <font>
        <b val="0"/>
        <i val="0"/>
        <strike val="0"/>
        <outline val="0"/>
        <shadow val="0"/>
        <u val="none"/>
        <vertAlign val="baseline"/>
        <sz val="10"/>
        <color auto="1"/>
        <name val="Arial"/>
        <family val="2"/>
        <scheme val="none"/>
      </font>
    </dxf>
    <dxf>
      <font>
        <b val="0"/>
        <i val="0"/>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outline val="0"/>
        <shadow val="0"/>
        <u val="none"/>
        <vertAlign val="baseline"/>
        <sz val="10"/>
        <color auto="1"/>
        <name val="Arial"/>
        <family val="2"/>
        <scheme val="none"/>
      </font>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scheme val="none"/>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0" formatCode="General"/>
      <alignment horizontal="right" textRotation="0" wrapText="0" relativeIndent="1" justifyLastLine="0" shrinkToFit="0" readingOrder="0"/>
    </dxf>
    <dxf>
      <font>
        <b val="0"/>
        <i val="0"/>
        <strike val="0"/>
        <outline val="0"/>
        <shadow val="0"/>
        <u val="none"/>
        <vertAlign val="baseline"/>
        <sz val="10"/>
        <color auto="1"/>
        <name val="Arial"/>
        <family val="2"/>
        <scheme val="none"/>
      </font>
      <numFmt numFmtId="0" formatCode="General"/>
      <alignment horizontal="right" textRotation="0" wrapText="0" relativeIndent="1"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7"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7"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b val="0"/>
        <i val="0"/>
        <strike val="0"/>
        <condense val="0"/>
        <extend val="0"/>
        <outline val="0"/>
        <shadow val="0"/>
        <u val="none"/>
        <vertAlign val="baseline"/>
        <sz val="9"/>
        <color theme="1"/>
        <name val="Lucida Sans"/>
        <family val="2"/>
        <scheme val="minor"/>
      </font>
      <numFmt numFmtId="167" formatCode="#,##0.00\ &quot;€&quot;;[Red]#,##0.00\ &quot;€&quot;"/>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66" formatCode="#,##0.00\ [$$-C0C]_);[Red]\(#,##0.00\ [$$-C0C]\)"/>
      <alignment horizontal="right" vertical="bottom"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numFmt numFmtId="167" formatCode="#,##0.00\ &quot;€&quot;;[Red]#,##0.00\ &quot;€&quot;"/>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66" formatCode="#,##0.00\ [$$-C0C]_);[Red]\(#,##0.00\ [$$-C0C]\)"/>
      <alignment horizontal="right"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8"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8"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7" formatCode="#,##0.00\ &quot;€&quot;;[Red]#,##0.00\ &quot;€&quot;"/>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0.00\ &quot;€&quot;;[Red]#,##0.00\ &quot;€&quot;"/>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numFmt numFmtId="167" formatCode="#,##0.00\ &quot;€&quot;;[Red]#,##0.00\ &quot;€&quot;"/>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numFmt numFmtId="167" formatCode="#,##0.00\ &quot;€&quot;;[Red]#,##0.00\ &quot;€&quot;"/>
    </dxf>
    <dxf>
      <font>
        <b val="0"/>
        <i val="0"/>
        <strike val="0"/>
        <condense val="0"/>
        <extend val="0"/>
        <outline val="0"/>
        <shadow val="0"/>
        <u val="none"/>
        <vertAlign val="baseline"/>
        <sz val="9"/>
        <color theme="1"/>
        <name val="Lucida Sans"/>
        <family val="2"/>
        <scheme val="minor"/>
      </font>
      <numFmt numFmtId="166" formatCode="#,##0.00\ [$$-C0C]_);[Red]\(#,##0.00\ [$$-C0C]\)"/>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auto="1"/>
        <name val="Lucida Sans"/>
        <family val="2"/>
        <scheme val="minor"/>
      </font>
      <numFmt numFmtId="167"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7"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66" formatCode="#,##0.00\ [$$-C0C]_);[Red]\(#,##0.00\ [$$-C0C]\)"/>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strike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dxf>
    <dxf>
      <font>
        <b val="0"/>
        <i val="0"/>
        <strike val="0"/>
        <condense val="0"/>
        <extend val="0"/>
        <outline val="0"/>
        <shadow val="0"/>
        <u val="none"/>
        <vertAlign val="baseline"/>
        <sz val="9"/>
        <color auto="1"/>
        <name val="Lucida Sans"/>
        <family val="2"/>
        <scheme val="minor"/>
      </font>
      <numFmt numFmtId="167"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66" formatCode="#,##0.00\ [$$-C0C]_);[Red]\(#,##0.00\ [$$-C0C]\)"/>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7"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66" formatCode="#,##0.00\ [$$-C0C]_);[Red]\(#,##0.00\ [$$-C0C]\)"/>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strike val="0"/>
        <outline val="0"/>
        <shadow val="0"/>
        <u val="none"/>
        <vertAlign val="baseline"/>
        <sz val="9"/>
        <color auto="1"/>
        <name val="Lucida Sans"/>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StyleTableauClair1 2" pivot="0" count="8" xr9:uid="{00000000-0011-0000-FFFF-FFFF00000000}">
      <tableStyleElement type="wholeTable" dxfId="129"/>
      <tableStyleElement type="headerRow" dxfId="128"/>
      <tableStyleElement type="totalRow" dxfId="127"/>
      <tableStyleElement type="firstColumn" dxfId="126"/>
      <tableStyleElement type="lastColumn" dxfId="125"/>
      <tableStyleElement type="firstRowStripe" dxfId="124"/>
      <tableStyleElement type="secondRowStripe" dxfId="123"/>
      <tableStyleElement type="firstColumnStripe" dxfId="1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'Résumé Résultat'!$B$5</c:f>
              <c:strCache>
                <c:ptCount val="1"/>
                <c:pt idx="0">
                  <c:v>Total des recettes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'Résumé Résultat'!$C$4:$D$4</c:f>
              <c:strCache>
                <c:ptCount val="2"/>
                <c:pt idx="0">
                  <c:v>Estimé</c:v>
                </c:pt>
                <c:pt idx="1">
                  <c:v>Réel</c:v>
                </c:pt>
              </c:strCache>
            </c:strRef>
          </c:cat>
          <c:val>
            <c:numRef>
              <c:f>'Résumé Résultat'!$C$5:$D$5</c:f>
              <c:numCache>
                <c:formatCode>#\ ##0.00\ [$$-C0C]_);[Red]\(#\ ##0.00\ [$$-C0C]\)</c:formatCode>
                <c:ptCount val="2"/>
                <c:pt idx="0">
                  <c:v>1936</c:v>
                </c:pt>
                <c:pt idx="1">
                  <c:v>1831</c:v>
                </c:pt>
              </c:numCache>
            </c:numRef>
          </c:val>
          <c:extLst>
            <c:ext xmlns:c16="http://schemas.microsoft.com/office/drawing/2014/chart" uri="{C3380CC4-5D6E-409C-BE32-E72D297353CC}">
              <c16:uniqueId val="{00000000-8636-4D9B-AD98-D1F682920A3A}"/>
            </c:ext>
          </c:extLst>
        </c:ser>
        <c:ser>
          <c:idx val="1"/>
          <c:order val="1"/>
          <c:tx>
            <c:strRef>
              <c:f>'Résumé Résultat'!$B$6</c:f>
              <c:strCache>
                <c:ptCount val="1"/>
                <c:pt idx="0">
                  <c:v>Total des dépenses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'Résumé Résultat'!$C$4:$D$4</c:f>
              <c:strCache>
                <c:ptCount val="2"/>
                <c:pt idx="0">
                  <c:v>Estimé</c:v>
                </c:pt>
                <c:pt idx="1">
                  <c:v>Réel</c:v>
                </c:pt>
              </c:strCache>
            </c:strRef>
          </c:cat>
          <c:val>
            <c:numRef>
              <c:f>'Résumé Résultat'!$C$6:$D$6</c:f>
              <c:numCache>
                <c:formatCode>#\ ##0.00\ [$$-C0C]_);[Red]\(#\ ##0.00\ [$$-C0C]\)</c:formatCode>
                <c:ptCount val="2"/>
                <c:pt idx="0">
                  <c:v>882</c:v>
                </c:pt>
                <c:pt idx="1">
                  <c:v>333</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fr-FR"/>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696722293680687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6</xdr:col>
      <xdr:colOff>1571625</xdr:colOff>
      <xdr:row>11</xdr:row>
      <xdr:rowOff>152400</xdr:rowOff>
    </xdr:to>
    <xdr:graphicFrame macro="">
      <xdr:nvGraphicFramePr>
        <xdr:cNvPr id="3073" name="Graphique 1" descr="Histogramme comparant les recettes et dépenses estimées et réelles">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Site" displayName="DépensesSite" ref="B6:D11" totalsRowCount="1" dataDxfId="121" totalsRowDxfId="120">
  <autoFilter ref="B6:D10" xr:uid="{00000000-0009-0000-0100-000001000000}">
    <filterColumn colId="0" hiddenButton="1"/>
    <filterColumn colId="1" hiddenButton="1"/>
    <filterColumn colId="2" hiddenButton="1"/>
  </autoFilter>
  <tableColumns count="3">
    <tableColumn id="1" xr3:uid="{00000000-0010-0000-0000-000001000000}" name="Site" totalsRowLabel="Total" dataDxfId="119" totalsRowDxfId="118"/>
    <tableColumn id="2" xr3:uid="{00000000-0010-0000-0000-000002000000}" name="Estimé" totalsRowFunction="sum" dataDxfId="117" totalsRowDxfId="116"/>
    <tableColumn id="3" xr3:uid="{00000000-0010-0000-0000-000003000000}" name="Réel" totalsRowFunction="sum" dataDxfId="115" totalsRowDxfId="114"/>
  </tableColumns>
  <tableStyleInfo name="StyleTableauClair1 2" showFirstColumn="1" showLastColumn="0" showRowStripes="1" showColumnStripes="0"/>
  <extLst>
    <ext xmlns:x14="http://schemas.microsoft.com/office/spreadsheetml/2009/9/main" uri="{504A1905-F514-4f6f-8877-14C23A59335A}">
      <x14:table altTextSummary="Entrez les dépenses estimées et réelles du site dans ce tableau. Le total est calculé automatiquement à la fi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xposantsEtFournisseurs" displayName="ExposantsEtFournisseurs" ref="B18:G22" totalsRowCount="1" headerRowDxfId="36" dataDxfId="35" totalsRowDxfId="34">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Nombre estimé" totalsRowLabel="Total" dataDxfId="33" totalsRowDxfId="32"/>
    <tableColumn id="2" xr3:uid="{00000000-0010-0000-0900-000002000000}" name="Nombre réel" dataDxfId="31" totalsRowDxfId="30"/>
    <tableColumn id="3" xr3:uid="{00000000-0010-0000-0900-000003000000}" name="Type" dataDxfId="29" totalsRowDxfId="28"/>
    <tableColumn id="4" xr3:uid="{00000000-0010-0000-0900-000004000000}" name="Prix" dataDxfId="27" totalsRowDxfId="26"/>
    <tableColumn id="5" xr3:uid="{00000000-0010-0000-0900-000005000000}" name="Recettes estimées" totalsRowFunction="sum" dataDxfId="25" totalsRowDxfId="24">
      <calculatedColumnFormula>B19*E19</calculatedColumnFormula>
    </tableColumn>
    <tableColumn id="6" xr3:uid="{00000000-0010-0000-0900-000006000000}" name="Recettes réelles" totalsRowFunction="sum" dataDxfId="23" totalsRowDxfId="22">
      <calculatedColumnFormula>C19*E19</calculatedColumnFormula>
    </tableColumn>
  </tableColumns>
  <tableStyleInfo name="StyleTableauClair1 2" showFirstColumn="0" showLastColumn="0" showRowStripes="1" showColumnStripes="0"/>
  <extLst>
    <ext xmlns:x14="http://schemas.microsoft.com/office/spreadsheetml/2009/9/main" uri="{504A1905-F514-4f6f-8877-14C23A59335A}">
      <x14:table altTextSummary="Entrez les nombres estimés et réels d’exposants et de vendeurs, les types de stands et les prix dans ce tableau. Les recettes estimées et réelles des exposants pour chaque type de stand et les totaux sont calculés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VenteArticles" displayName="VenteArticles" ref="B24:G29" totalsRowCount="1" headerRowDxfId="21" dataDxfId="20" totalsRowDxfId="19">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Nombre estimé" totalsRowLabel="Total" dataDxfId="18" totalsRowDxfId="17"/>
    <tableColumn id="2" xr3:uid="{00000000-0010-0000-0A00-000002000000}" name="Nombre réel" dataDxfId="16" totalsRowDxfId="15"/>
    <tableColumn id="3" xr3:uid="{00000000-0010-0000-0A00-000003000000}" name="Type" dataDxfId="14" totalsRowDxfId="13"/>
    <tableColumn id="4" xr3:uid="{00000000-0010-0000-0A00-000004000000}" name="Prix" dataDxfId="12" totalsRowDxfId="11"/>
    <tableColumn id="5" xr3:uid="{00000000-0010-0000-0A00-000005000000}" name="Recettes estimées" totalsRowFunction="sum" dataDxfId="10" totalsRowDxfId="9">
      <calculatedColumnFormula>B25*E25</calculatedColumnFormula>
    </tableColumn>
    <tableColumn id="6" xr3:uid="{00000000-0010-0000-0A00-000006000000}" name="Recettes réelles" totalsRowFunction="sum" dataDxfId="8" totalsRowDxfId="7">
      <calculatedColumnFormula>C25*E25</calculatedColumnFormula>
    </tableColumn>
  </tableColumns>
  <tableStyleInfo name="StyleTableauClair1 2" showFirstColumn="0" showLastColumn="0" showRowStripes="1" showColumnStripes="0"/>
  <extLst>
    <ext xmlns:x14="http://schemas.microsoft.com/office/spreadsheetml/2009/9/main" uri="{504A1905-F514-4f6f-8877-14C23A59335A}">
      <x14:table altTextSummary="Entrez les nombres estimés et réels d’articles vendus, les types d’articles et les prix dans ce tableau. Les recettes estimées et réelles des ventes d’articles et les totaux sont calculés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Résumé" displayName="Résumé" ref="B4:D6" headerRowDxfId="6" totalsRowDxfId="5">
  <autoFilter ref="B4:D6" xr:uid="{E2E1E93F-962E-4908-B5FF-C49FFDD203EC}">
    <filterColumn colId="0" hiddenButton="1"/>
    <filterColumn colId="1" hiddenButton="1"/>
    <filterColumn colId="2" hiddenButton="1"/>
  </autoFilter>
  <tableColumns count="3">
    <tableColumn id="1" xr3:uid="{F67213F1-F34B-417E-9245-0F02F8ACA01B}" name=" Total" totalsRowLabel="Total" totalsRowDxfId="4"/>
    <tableColumn id="2" xr3:uid="{B31A4B15-FE6A-45D0-A35F-8DEBCAB99AF7}" name="Estimé" dataDxfId="3" totalsRowDxfId="2">
      <calculatedColumnFormula>Recettes!F4</calculatedColumnFormula>
    </tableColumn>
    <tableColumn id="3" xr3:uid="{D633F0A4-A59C-4679-9F1C-8D364B0C972E}" name="Réel" totalsRowFunction="sum" dataDxfId="1" totalsRowDxfId="0">
      <calculatedColumnFormula>Recettes!G4</calculatedColumnFormula>
    </tableColumn>
  </tableColumns>
  <tableStyleInfo name="StyleTableauClair1 2" showFirstColumn="0" showLastColumn="0" showRowStripes="1" showColumnStripes="0"/>
  <extLst>
    <ext xmlns:x14="http://schemas.microsoft.com/office/spreadsheetml/2009/9/main" uri="{504A1905-F514-4f6f-8877-14C23A59335A}">
      <x14:table altTextSummary="Les recettes et dépenses totales estimées et réelles sont mises à jour automatiquement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épensesRafraîchissements" displayName="DépensesRafraîchissements" ref="F6:H11" totalsRowCount="1" headerRowDxfId="113">
  <autoFilter ref="F6:H10" xr:uid="{00000000-0009-0000-0100-000003000000}">
    <filterColumn colId="0" hiddenButton="1"/>
    <filterColumn colId="1" hiddenButton="1"/>
    <filterColumn colId="2" hiddenButton="1"/>
  </autoFilter>
  <tableColumns count="3">
    <tableColumn id="1" xr3:uid="{00000000-0010-0000-0100-000001000000}" name="Rafraîchissements" totalsRowLabel="Total" dataDxfId="112" totalsRowDxfId="111"/>
    <tableColumn id="2" xr3:uid="{00000000-0010-0000-0100-000002000000}" name="Estimé" totalsRowFunction="sum" dataDxfId="110" totalsRowDxfId="109"/>
    <tableColumn id="3" xr3:uid="{00000000-0010-0000-0100-000003000000}" name="Réel" totalsRowFunction="sum" dataDxfId="108" totalsRowDxfId="107"/>
  </tableColumns>
  <tableStyleInfo name="StyleTableauClair1 2" showFirstColumn="1" showLastColumn="0" showRowStripes="1" showColumnStripes="0"/>
  <extLst>
    <ext xmlns:x14="http://schemas.microsoft.com/office/spreadsheetml/2009/9/main" uri="{504A1905-F514-4f6f-8877-14C23A59335A}">
      <x14:table altTextSummary="Entrez les dépenses estimées et réelles consacrées aux boissons dans ce tableau. Le total est calculé automatiquement à la f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épensesDécorations" displayName="DépensesDécorations" ref="B13:D19" totalsRowCount="1" dataDxfId="106" totalsRowDxfId="105">
  <autoFilter ref="B13:D18" xr:uid="{00000000-0009-0000-0100-000004000000}">
    <filterColumn colId="0" hiddenButton="1"/>
    <filterColumn colId="1" hiddenButton="1"/>
    <filterColumn colId="2" hiddenButton="1"/>
  </autoFilter>
  <tableColumns count="3">
    <tableColumn id="1" xr3:uid="{00000000-0010-0000-0200-000001000000}" name="Décorations" totalsRowLabel="Total" dataDxfId="104" totalsRowDxfId="103"/>
    <tableColumn id="2" xr3:uid="{00000000-0010-0000-0200-000002000000}" name="Estimé" totalsRowFunction="sum" dataDxfId="102" totalsRowDxfId="101"/>
    <tableColumn id="3" xr3:uid="{00000000-0010-0000-0200-000003000000}" name="Réel" totalsRowFunction="sum" dataDxfId="100" totalsRowDxfId="99"/>
  </tableColumns>
  <tableStyleInfo name="StyleTableauClair1 2" showFirstColumn="1" showLastColumn="0" showRowStripes="1" showColumnStripes="0"/>
  <extLst>
    <ext xmlns:x14="http://schemas.microsoft.com/office/spreadsheetml/2009/9/main" uri="{504A1905-F514-4f6f-8877-14C23A59335A}">
      <x14:table altTextSummary="Entrez les dépenses estimées et réelles consacrées à la décoration dans ce tableau. Le total est calculé automatiquement à la f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épensesProgramme" displayName="DépensesProgramme" ref="F13:H19" totalsRowCount="1" dataDxfId="98" totalsRowDxfId="97">
  <autoFilter ref="F13:H18" xr:uid="{00000000-0009-0000-0100-000005000000}">
    <filterColumn colId="0" hiddenButton="1"/>
    <filterColumn colId="1" hiddenButton="1"/>
    <filterColumn colId="2" hiddenButton="1"/>
  </autoFilter>
  <tableColumns count="3">
    <tableColumn id="1" xr3:uid="{00000000-0010-0000-0300-000001000000}" name="Programme" totalsRowLabel="Total" dataDxfId="96" totalsRowDxfId="95"/>
    <tableColumn id="2" xr3:uid="{00000000-0010-0000-0300-000002000000}" name="Estimé" totalsRowFunction="sum" dataDxfId="94" totalsRowDxfId="93"/>
    <tableColumn id="3" xr3:uid="{00000000-0010-0000-0300-000003000000}" name="Réel" totalsRowFunction="sum" dataDxfId="92" totalsRowDxfId="91"/>
  </tableColumns>
  <tableStyleInfo name="StyleTableauClair1 2" showFirstColumn="1" showLastColumn="0" showRowStripes="1" showColumnStripes="0"/>
  <extLst>
    <ext xmlns:x14="http://schemas.microsoft.com/office/spreadsheetml/2009/9/main" uri="{504A1905-F514-4f6f-8877-14C23A59335A}">
      <x14:table altTextSummary="Entrez les dépenses estimées et réelles consacrées au programme dans ce tableau. Le total est calculé automatiquement à la f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épensesPublicité" displayName="DépensesPublicité" ref="B21:D25" totalsRowCount="1" dataDxfId="90" totalsRowDxfId="89">
  <autoFilter ref="B21:D24" xr:uid="{00000000-0009-0000-0100-000006000000}">
    <filterColumn colId="0" hiddenButton="1"/>
    <filterColumn colId="1" hiddenButton="1"/>
    <filterColumn colId="2" hiddenButton="1"/>
  </autoFilter>
  <tableColumns count="3">
    <tableColumn id="1" xr3:uid="{00000000-0010-0000-0400-000001000000}" name="Publicité" totalsRowLabel="Total" dataDxfId="88" totalsRowDxfId="87"/>
    <tableColumn id="2" xr3:uid="{00000000-0010-0000-0400-000002000000}" name="Estimé" totalsRowFunction="sum" dataDxfId="86" totalsRowDxfId="85"/>
    <tableColumn id="3" xr3:uid="{00000000-0010-0000-0400-000003000000}" name="Réel" totalsRowFunction="sum" dataDxfId="84" totalsRowDxfId="83"/>
  </tableColumns>
  <tableStyleInfo name="StyleTableauClair1 2" showFirstColumn="1" showLastColumn="0" showRowStripes="1" showColumnStripes="0"/>
  <extLst>
    <ext xmlns:x14="http://schemas.microsoft.com/office/spreadsheetml/2009/9/main" uri="{504A1905-F514-4f6f-8877-14C23A59335A}">
      <x14:table altTextSummary="Entrez les dépenses estimées et réelles consacrées à la publicité dans ce tableau. Le total est calculé automatiquement à la fi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DépensesPrix" displayName="DépensesPrix" ref="F21:H24" totalsRowCount="1" dataDxfId="82" totalsRowDxfId="81">
  <autoFilter ref="F21:H23" xr:uid="{00000000-0009-0000-0100-000007000000}">
    <filterColumn colId="0" hiddenButton="1"/>
    <filterColumn colId="1" hiddenButton="1"/>
    <filterColumn colId="2" hiddenButton="1"/>
  </autoFilter>
  <tableColumns count="3">
    <tableColumn id="1" xr3:uid="{00000000-0010-0000-0500-000001000000}" name="Prix" totalsRowLabel="Total" dataDxfId="80" totalsRowDxfId="79"/>
    <tableColumn id="2" xr3:uid="{00000000-0010-0000-0500-000002000000}" name="Estimé" totalsRowFunction="sum" dataDxfId="78" totalsRowDxfId="77"/>
    <tableColumn id="3" xr3:uid="{00000000-0010-0000-0500-000003000000}" name="Réel" totalsRowFunction="sum" dataDxfId="76" totalsRowDxfId="75"/>
  </tableColumns>
  <tableStyleInfo name="StyleTableauClair1 2" showFirstColumn="1" showLastColumn="0" showRowStripes="1" showColumnStripes="0"/>
  <extLst>
    <ext xmlns:x14="http://schemas.microsoft.com/office/spreadsheetml/2009/9/main" uri="{504A1905-F514-4f6f-8877-14C23A59335A}">
      <x14:table altTextSummary="Entrez les dépenses estimées et réelles consacrées aux récompenses dans ce tableau. Le total est calculé automatiquement à la fi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DépensesDivers" displayName="DépensesDivers" ref="B27:D32" totalsRowCount="1" dataDxfId="74" totalsRowDxfId="73">
  <autoFilter ref="B27:D31" xr:uid="{00000000-0009-0000-0100-000008000000}">
    <filterColumn colId="0" hiddenButton="1"/>
    <filterColumn colId="1" hiddenButton="1"/>
    <filterColumn colId="2" hiddenButton="1"/>
  </autoFilter>
  <tableColumns count="3">
    <tableColumn id="1" xr3:uid="{00000000-0010-0000-0600-000001000000}" name="Divers" totalsRowLabel="Total" dataDxfId="72" totalsRowDxfId="71"/>
    <tableColumn id="2" xr3:uid="{00000000-0010-0000-0600-000002000000}" name="Estimé" totalsRowFunction="sum" dataDxfId="70" totalsRowDxfId="69"/>
    <tableColumn id="3" xr3:uid="{00000000-0010-0000-0600-000003000000}" name="Réel" totalsRowFunction="sum" dataDxfId="68" totalsRowDxfId="67"/>
  </tableColumns>
  <tableStyleInfo name="StyleTableauClair1 2" showFirstColumn="1" showLastColumn="0" showRowStripes="1" showColumnStripes="0"/>
  <extLst>
    <ext xmlns:x14="http://schemas.microsoft.com/office/spreadsheetml/2009/9/main" uri="{504A1905-F514-4f6f-8877-14C23A59335A}">
      <x14:table altTextSummary="Entrez les dépenses diverses estimées et réelles dans ce tableau. Le total est calculé automatiquement à la fi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Entrées" displayName="Entrées" ref="B6:G10" totalsRowCount="1" headerRowDxfId="66" dataDxfId="65" totalsRowDxfId="64">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Nombre estimé" totalsRowLabel="Total" dataDxfId="63" totalsRowDxfId="62"/>
    <tableColumn id="2" xr3:uid="{00000000-0010-0000-0700-000002000000}" name="Nombre réel" dataDxfId="61" totalsRowDxfId="60"/>
    <tableColumn id="3" xr3:uid="{00000000-0010-0000-0700-000003000000}" name="Type" dataDxfId="59" totalsRowDxfId="58"/>
    <tableColumn id="4" xr3:uid="{00000000-0010-0000-0700-000004000000}" name="Prix" dataDxfId="57" totalsRowDxfId="56"/>
    <tableColumn id="6" xr3:uid="{00000000-0010-0000-0700-000006000000}" name="Recettes estimées" totalsRowFunction="sum" dataDxfId="55" totalsRowDxfId="54">
      <calculatedColumnFormula>B7*E7</calculatedColumnFormula>
    </tableColumn>
    <tableColumn id="7" xr3:uid="{00000000-0010-0000-0700-000007000000}" name="Recettes réelles" totalsRowFunction="sum" dataDxfId="53" totalsRowDxfId="52">
      <calculatedColumnFormula>C7*E7</calculatedColumnFormula>
    </tableColumn>
  </tableColumns>
  <tableStyleInfo name="StyleTableauClair1 2" showFirstColumn="0" showLastColumn="0" showRowStripes="1" showColumnStripes="0"/>
  <extLst>
    <ext xmlns:x14="http://schemas.microsoft.com/office/spreadsheetml/2009/9/main" uri="{504A1905-F514-4f6f-8877-14C23A59335A}">
      <x14:table altTextSummary="Entrez les nombres estimés et réels d’entrées, les types d’entrées et les prix dans ce tableau. Les recettes estimées et réelles des entrées et les totaux sont calculés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PublicitésDansLeProgramme" displayName="PublicitésDansLeProgramme" ref="B12:G16" totalsRowCount="1" headerRowDxfId="51" dataDxfId="50" totalsRowDxfId="49">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Nombre estimé" totalsRowLabel="Total" dataDxfId="48" totalsRowDxfId="47"/>
    <tableColumn id="2" xr3:uid="{00000000-0010-0000-0800-000002000000}" name="Nombre réel" dataDxfId="46" totalsRowDxfId="45"/>
    <tableColumn id="3" xr3:uid="{00000000-0010-0000-0800-000003000000}" name="Type" dataDxfId="44" totalsRowDxfId="43"/>
    <tableColumn id="4" xr3:uid="{00000000-0010-0000-0800-000004000000}" name="Prix" dataDxfId="42" totalsRowDxfId="41"/>
    <tableColumn id="5" xr3:uid="{00000000-0010-0000-0800-000005000000}" name="Recettes estimées" totalsRowFunction="sum" dataDxfId="40" totalsRowDxfId="39">
      <calculatedColumnFormula>B13*E13</calculatedColumnFormula>
    </tableColumn>
    <tableColumn id="6" xr3:uid="{00000000-0010-0000-0800-000006000000}" name="Recettes réelles" totalsRowFunction="sum" dataDxfId="38" totalsRowDxfId="37">
      <calculatedColumnFormula>C13*E13</calculatedColumnFormula>
    </tableColumn>
  </tableColumns>
  <tableStyleInfo name="StyleTableauClair1 2" showFirstColumn="0" showLastColumn="0" showRowStripes="1" showColumnStripes="0"/>
  <extLst>
    <ext xmlns:x14="http://schemas.microsoft.com/office/spreadsheetml/2009/9/main" uri="{504A1905-F514-4f6f-8877-14C23A59335A}">
      <x14:table altTextSummary="Entrez les nombres estimés et réels d’annonces, les types d’annonces et les prix dans ce tableau. Les recettes estimées et réelles des annonces et les totaux sont calculés automatiquement."/>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tabSelected="1" workbookViewId="0"/>
  </sheetViews>
  <sheetFormatPr baseColWidth="10" defaultColWidth="9.140625" defaultRowHeight="12.75" x14ac:dyDescent="0.2"/>
  <cols>
    <col min="1" max="1" width="2.7109375" customWidth="1"/>
    <col min="2" max="2" width="95" customWidth="1"/>
    <col min="3" max="3" width="2.7109375" customWidth="1"/>
  </cols>
  <sheetData>
    <row r="1" spans="2:2" s="33" customFormat="1" ht="30" customHeight="1" x14ac:dyDescent="0.2">
      <c r="B1" s="35" t="s">
        <v>0</v>
      </c>
    </row>
    <row r="2" spans="2:2" ht="41.25" customHeight="1" x14ac:dyDescent="0.25">
      <c r="B2" s="34" t="s">
        <v>1</v>
      </c>
    </row>
    <row r="3" spans="2:2" ht="42.75" customHeight="1" x14ac:dyDescent="0.25">
      <c r="B3" s="34" t="s">
        <v>2</v>
      </c>
    </row>
    <row r="4" spans="2:2" ht="29.25" customHeight="1" x14ac:dyDescent="0.25">
      <c r="B4" s="34" t="s">
        <v>3</v>
      </c>
    </row>
    <row r="5" spans="2:2" ht="43.5" customHeight="1" x14ac:dyDescent="0.25">
      <c r="B5" s="34" t="s">
        <v>4</v>
      </c>
    </row>
    <row r="6" spans="2:2" ht="30" customHeight="1" x14ac:dyDescent="0.25">
      <c r="B6" s="36" t="s">
        <v>5</v>
      </c>
    </row>
    <row r="7" spans="2:2" ht="58.5" customHeight="1" x14ac:dyDescent="0.25">
      <c r="B7" s="34" t="s">
        <v>6</v>
      </c>
    </row>
    <row r="8" spans="2:2" ht="43.5" customHeight="1" x14ac:dyDescent="0.25">
      <c r="B8" s="34" t="s">
        <v>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2"/>
  <sheetViews>
    <sheetView showGridLines="0" zoomScaleNormal="100" workbookViewId="0"/>
  </sheetViews>
  <sheetFormatPr baseColWidth="10" defaultColWidth="9.140625" defaultRowHeight="12.75" x14ac:dyDescent="0.2"/>
  <cols>
    <col min="1" max="1" width="2.7109375" style="37" customWidth="1"/>
    <col min="2" max="2" width="37" style="1" customWidth="1"/>
    <col min="3" max="3" width="30.5703125" style="1" customWidth="1"/>
    <col min="4" max="4" width="28.85546875" style="1" customWidth="1"/>
    <col min="5" max="5" width="3.42578125" style="1" customWidth="1"/>
    <col min="6" max="6" width="27.7109375" style="1" customWidth="1"/>
    <col min="7" max="8" width="22.7109375" style="1" customWidth="1"/>
    <col min="9" max="9" width="2.7109375" style="1" customWidth="1"/>
    <col min="10" max="16384" width="9.140625" style="1"/>
  </cols>
  <sheetData>
    <row r="1" spans="1:8" ht="45.75" customHeight="1" x14ac:dyDescent="0.2">
      <c r="A1" s="37" t="s">
        <v>88</v>
      </c>
      <c r="B1" s="54" t="s">
        <v>11</v>
      </c>
      <c r="C1" s="54"/>
      <c r="D1" s="54"/>
      <c r="E1" s="54"/>
      <c r="F1" s="20"/>
      <c r="G1" s="20"/>
      <c r="H1" s="21" t="s">
        <v>49</v>
      </c>
    </row>
    <row r="2" spans="1:8" ht="6.75" customHeight="1" x14ac:dyDescent="0.2">
      <c r="B2" s="14"/>
      <c r="C2" s="14"/>
      <c r="D2" s="14"/>
      <c r="E2" s="15"/>
      <c r="F2" s="15"/>
      <c r="G2" s="15"/>
      <c r="H2" s="16"/>
    </row>
    <row r="3" spans="1:8" s="10" customFormat="1" ht="15" customHeight="1" x14ac:dyDescent="0.2">
      <c r="A3" s="37" t="s">
        <v>7</v>
      </c>
      <c r="B3" s="53" t="s">
        <v>12</v>
      </c>
      <c r="C3" s="12"/>
      <c r="D3" s="12"/>
      <c r="E3" s="12"/>
      <c r="F3" s="12"/>
      <c r="G3" s="13" t="s">
        <v>34</v>
      </c>
      <c r="H3" s="13" t="s">
        <v>35</v>
      </c>
    </row>
    <row r="4" spans="1:8" ht="24" customHeight="1" x14ac:dyDescent="0.2">
      <c r="A4" s="37" t="s">
        <v>8</v>
      </c>
      <c r="B4" s="53"/>
      <c r="C4" s="11"/>
      <c r="D4" s="11"/>
      <c r="E4" s="11"/>
      <c r="F4" s="11"/>
      <c r="G4" s="45">
        <f>SUM(C11,C19,C25,C32,G11,G19,G24)</f>
        <v>882</v>
      </c>
      <c r="H4" s="45">
        <f>SUM(D11,D19,D25,D32,H11,H19,H24)</f>
        <v>333</v>
      </c>
    </row>
    <row r="5" spans="1:8" ht="15" customHeight="1" x14ac:dyDescent="0.2">
      <c r="B5" s="6"/>
      <c r="C5" s="7"/>
      <c r="D5" s="7"/>
      <c r="E5" s="5"/>
      <c r="F5" s="5"/>
      <c r="G5" s="5"/>
      <c r="H5" s="5"/>
    </row>
    <row r="6" spans="1:8" s="8" customFormat="1" ht="20.100000000000001" customHeight="1" x14ac:dyDescent="0.2">
      <c r="A6" s="37" t="s">
        <v>9</v>
      </c>
      <c r="B6" s="19" t="s">
        <v>13</v>
      </c>
      <c r="C6" s="38" t="s">
        <v>34</v>
      </c>
      <c r="D6" s="38" t="s">
        <v>35</v>
      </c>
      <c r="E6" s="9"/>
      <c r="F6" s="19" t="s">
        <v>36</v>
      </c>
      <c r="G6" s="38" t="s">
        <v>34</v>
      </c>
      <c r="H6" s="38" t="s">
        <v>35</v>
      </c>
    </row>
    <row r="7" spans="1:8" ht="15.95" customHeight="1" x14ac:dyDescent="0.2">
      <c r="B7" s="19" t="s">
        <v>14</v>
      </c>
      <c r="C7" s="44">
        <v>500</v>
      </c>
      <c r="D7" s="44"/>
      <c r="E7" s="5"/>
      <c r="F7" s="19" t="s">
        <v>37</v>
      </c>
      <c r="G7" s="44"/>
      <c r="H7" s="44"/>
    </row>
    <row r="8" spans="1:8" ht="15.95" customHeight="1" x14ac:dyDescent="0.2">
      <c r="B8" s="19" t="s">
        <v>15</v>
      </c>
      <c r="C8" s="44"/>
      <c r="D8" s="44"/>
      <c r="E8" s="5"/>
      <c r="F8" s="19" t="s">
        <v>38</v>
      </c>
      <c r="G8" s="44">
        <v>20</v>
      </c>
      <c r="H8" s="44"/>
    </row>
    <row r="9" spans="1:8" ht="15.95" customHeight="1" x14ac:dyDescent="0.2">
      <c r="B9" s="19" t="s">
        <v>16</v>
      </c>
      <c r="C9" s="44"/>
      <c r="D9" s="44"/>
      <c r="E9" s="5"/>
      <c r="F9" s="19" t="s">
        <v>39</v>
      </c>
      <c r="G9" s="44"/>
      <c r="H9" s="44">
        <v>20</v>
      </c>
    </row>
    <row r="10" spans="1:8" ht="15.95" customHeight="1" x14ac:dyDescent="0.2">
      <c r="B10" s="19" t="s">
        <v>17</v>
      </c>
      <c r="C10" s="44"/>
      <c r="D10" s="44"/>
      <c r="E10" s="5"/>
      <c r="F10" s="19" t="s">
        <v>40</v>
      </c>
      <c r="G10" s="44"/>
      <c r="H10" s="44"/>
    </row>
    <row r="11" spans="1:8" ht="15.95" customHeight="1" x14ac:dyDescent="0.2">
      <c r="B11" s="19" t="s">
        <v>18</v>
      </c>
      <c r="C11" s="44">
        <f>SUBTOTAL(109,DépensesSite[Estimé])</f>
        <v>500</v>
      </c>
      <c r="D11" s="44">
        <f>SUBTOTAL(109,DépensesSite[Réel])</f>
        <v>0</v>
      </c>
      <c r="E11" s="5"/>
      <c r="F11" s="19" t="s">
        <v>18</v>
      </c>
      <c r="G11" s="44">
        <f>SUBTOTAL(109,DépensesRafraîchissements[Estimé])</f>
        <v>20</v>
      </c>
      <c r="H11" s="44">
        <f>SUBTOTAL(109,DépensesRafraîchissements[Réel])</f>
        <v>20</v>
      </c>
    </row>
    <row r="12" spans="1:8" ht="15" customHeight="1" x14ac:dyDescent="0.2">
      <c r="B12" s="6"/>
      <c r="C12" s="7"/>
      <c r="D12" s="7"/>
      <c r="E12" s="5"/>
      <c r="F12" s="5"/>
      <c r="G12" s="5"/>
      <c r="H12" s="5"/>
    </row>
    <row r="13" spans="1:8" ht="20.100000000000001" customHeight="1" x14ac:dyDescent="0.2">
      <c r="A13" s="37" t="s">
        <v>91</v>
      </c>
      <c r="B13" s="19" t="s">
        <v>19</v>
      </c>
      <c r="C13" s="38" t="s">
        <v>34</v>
      </c>
      <c r="D13" s="38" t="s">
        <v>35</v>
      </c>
      <c r="E13" s="5"/>
      <c r="F13" s="19" t="s">
        <v>41</v>
      </c>
      <c r="G13" s="38" t="s">
        <v>34</v>
      </c>
      <c r="H13" s="38" t="s">
        <v>35</v>
      </c>
    </row>
    <row r="14" spans="1:8" ht="15.95" customHeight="1" x14ac:dyDescent="0.2">
      <c r="B14" s="17" t="s">
        <v>20</v>
      </c>
      <c r="C14" s="46">
        <v>200</v>
      </c>
      <c r="D14" s="46">
        <v>300</v>
      </c>
      <c r="E14" s="5"/>
      <c r="F14" s="17" t="s">
        <v>96</v>
      </c>
      <c r="G14" s="47"/>
      <c r="H14" s="47"/>
    </row>
    <row r="15" spans="1:8" ht="15.95" customHeight="1" x14ac:dyDescent="0.2">
      <c r="B15" s="17" t="s">
        <v>21</v>
      </c>
      <c r="C15" s="46"/>
      <c r="D15" s="46"/>
      <c r="E15" s="5"/>
      <c r="F15" s="17" t="s">
        <v>42</v>
      </c>
      <c r="G15" s="47">
        <v>30</v>
      </c>
      <c r="H15" s="47"/>
    </row>
    <row r="16" spans="1:8" ht="15.95" customHeight="1" x14ac:dyDescent="0.2">
      <c r="B16" s="17" t="s">
        <v>22</v>
      </c>
      <c r="C16" s="46"/>
      <c r="D16" s="46"/>
      <c r="E16" s="5"/>
      <c r="F16" s="17" t="s">
        <v>43</v>
      </c>
      <c r="G16" s="47"/>
      <c r="H16" s="47"/>
    </row>
    <row r="17" spans="1:8" ht="15.95" customHeight="1" x14ac:dyDescent="0.2">
      <c r="B17" s="17" t="s">
        <v>23</v>
      </c>
      <c r="C17" s="46"/>
      <c r="D17" s="46"/>
      <c r="E17" s="5"/>
      <c r="F17" s="17" t="s">
        <v>44</v>
      </c>
      <c r="G17" s="47"/>
      <c r="H17" s="47"/>
    </row>
    <row r="18" spans="1:8" ht="15.95" customHeight="1" x14ac:dyDescent="0.2">
      <c r="B18" s="17" t="s">
        <v>24</v>
      </c>
      <c r="C18" s="46"/>
      <c r="D18" s="46"/>
      <c r="E18" s="5"/>
      <c r="F18" s="17" t="s">
        <v>45</v>
      </c>
      <c r="G18" s="47"/>
      <c r="H18" s="47"/>
    </row>
    <row r="19" spans="1:8" ht="15.95" customHeight="1" x14ac:dyDescent="0.2">
      <c r="B19" s="17" t="s">
        <v>18</v>
      </c>
      <c r="C19" s="46">
        <f>SUBTOTAL(109,DépensesDécorations[Estimé])</f>
        <v>200</v>
      </c>
      <c r="D19" s="46">
        <f>SUBTOTAL(109,DépensesDécorations[Réel])</f>
        <v>300</v>
      </c>
      <c r="E19" s="5"/>
      <c r="F19" s="17" t="s">
        <v>18</v>
      </c>
      <c r="G19" s="47">
        <f>SUBTOTAL(109,DépensesProgramme[Estimé])</f>
        <v>30</v>
      </c>
      <c r="H19" s="47">
        <f>SUBTOTAL(109,DépensesProgramme[Réel])</f>
        <v>0</v>
      </c>
    </row>
    <row r="20" spans="1:8" ht="15" customHeight="1" x14ac:dyDescent="0.2">
      <c r="B20" s="18"/>
      <c r="C20" s="31"/>
      <c r="D20" s="31"/>
      <c r="E20" s="5"/>
      <c r="F20" s="18"/>
      <c r="G20" s="5"/>
      <c r="H20" s="5"/>
    </row>
    <row r="21" spans="1:8" ht="20.100000000000001" customHeight="1" x14ac:dyDescent="0.2">
      <c r="A21" s="37" t="s">
        <v>10</v>
      </c>
      <c r="B21" s="19" t="s">
        <v>25</v>
      </c>
      <c r="C21" s="38" t="s">
        <v>34</v>
      </c>
      <c r="D21" s="38" t="s">
        <v>35</v>
      </c>
      <c r="E21" s="5"/>
      <c r="F21" s="19" t="s">
        <v>46</v>
      </c>
      <c r="G21" s="38" t="s">
        <v>34</v>
      </c>
      <c r="H21" s="38" t="s">
        <v>35</v>
      </c>
    </row>
    <row r="22" spans="1:8" ht="15.95" customHeight="1" x14ac:dyDescent="0.2">
      <c r="B22" s="17" t="s">
        <v>26</v>
      </c>
      <c r="C22" s="46"/>
      <c r="D22" s="46"/>
      <c r="E22" s="5"/>
      <c r="F22" s="17" t="s">
        <v>47</v>
      </c>
      <c r="G22" s="47"/>
      <c r="H22" s="47"/>
    </row>
    <row r="23" spans="1:8" ht="15.95" customHeight="1" x14ac:dyDescent="0.2">
      <c r="B23" s="17" t="s">
        <v>27</v>
      </c>
      <c r="C23" s="46">
        <v>20</v>
      </c>
      <c r="D23" s="46"/>
      <c r="E23" s="5"/>
      <c r="F23" s="17" t="s">
        <v>48</v>
      </c>
      <c r="G23" s="47">
        <v>100</v>
      </c>
      <c r="H23" s="47"/>
    </row>
    <row r="24" spans="1:8" ht="15.95" customHeight="1" x14ac:dyDescent="0.2">
      <c r="B24" s="17" t="s">
        <v>28</v>
      </c>
      <c r="C24" s="46"/>
      <c r="D24" s="46"/>
      <c r="E24" s="5"/>
      <c r="F24" s="17" t="s">
        <v>18</v>
      </c>
      <c r="G24" s="47">
        <f>SUBTOTAL(109,DépensesPrix[Estimé])</f>
        <v>100</v>
      </c>
      <c r="H24" s="47">
        <f>SUBTOTAL(109,DépensesPrix[Réel])</f>
        <v>0</v>
      </c>
    </row>
    <row r="25" spans="1:8" ht="15.95" customHeight="1" x14ac:dyDescent="0.2">
      <c r="B25" s="17" t="s">
        <v>18</v>
      </c>
      <c r="C25" s="46">
        <f>SUBTOTAL(109,DépensesPublicité[Estimé])</f>
        <v>20</v>
      </c>
      <c r="D25" s="46">
        <f>SUBTOTAL(109,DépensesPublicité[Réel])</f>
        <v>0</v>
      </c>
      <c r="E25" s="5"/>
      <c r="F25" s="5"/>
      <c r="G25" s="5"/>
      <c r="H25" s="5"/>
    </row>
    <row r="26" spans="1:8" ht="15" customHeight="1" x14ac:dyDescent="0.2">
      <c r="B26" s="18"/>
      <c r="C26" s="42"/>
      <c r="D26" s="42"/>
      <c r="E26" s="5"/>
      <c r="F26" s="5"/>
      <c r="G26" s="5"/>
      <c r="H26" s="5"/>
    </row>
    <row r="27" spans="1:8" ht="20.100000000000001" customHeight="1" x14ac:dyDescent="0.2">
      <c r="A27" s="37" t="s">
        <v>90</v>
      </c>
      <c r="B27" s="19" t="s">
        <v>29</v>
      </c>
      <c r="C27" s="38" t="s">
        <v>34</v>
      </c>
      <c r="D27" s="38" t="s">
        <v>35</v>
      </c>
      <c r="E27" s="5"/>
      <c r="F27" s="5"/>
      <c r="G27" s="5"/>
      <c r="H27" s="5"/>
    </row>
    <row r="28" spans="1:8" ht="15.95" customHeight="1" x14ac:dyDescent="0.2">
      <c r="B28" s="17" t="s">
        <v>30</v>
      </c>
      <c r="C28" s="46"/>
      <c r="D28" s="46">
        <v>13</v>
      </c>
      <c r="E28" s="5"/>
      <c r="F28" s="5"/>
      <c r="G28" s="5"/>
      <c r="H28" s="5"/>
    </row>
    <row r="29" spans="1:8" ht="15.95" customHeight="1" x14ac:dyDescent="0.2">
      <c r="B29" s="17" t="s">
        <v>31</v>
      </c>
      <c r="C29" s="46">
        <v>12</v>
      </c>
      <c r="D29" s="46"/>
      <c r="E29" s="5"/>
      <c r="F29" s="5"/>
      <c r="G29" s="5"/>
      <c r="H29" s="5"/>
    </row>
    <row r="30" spans="1:8" ht="15.95" customHeight="1" x14ac:dyDescent="0.2">
      <c r="B30" s="17" t="s">
        <v>32</v>
      </c>
      <c r="C30" s="46"/>
      <c r="D30" s="46"/>
      <c r="E30" s="5"/>
      <c r="F30" s="5"/>
      <c r="G30" s="5"/>
      <c r="H30" s="5"/>
    </row>
    <row r="31" spans="1:8" ht="15.95" customHeight="1" x14ac:dyDescent="0.2">
      <c r="B31" s="17" t="s">
        <v>33</v>
      </c>
      <c r="C31" s="46"/>
      <c r="D31" s="46"/>
      <c r="E31" s="5"/>
      <c r="F31" s="5"/>
      <c r="G31" s="5"/>
      <c r="H31" s="5"/>
    </row>
    <row r="32" spans="1:8" ht="15.95" customHeight="1" x14ac:dyDescent="0.2">
      <c r="B32" s="19" t="s">
        <v>18</v>
      </c>
      <c r="C32" s="44">
        <f>SUBTOTAL(109,DépensesDivers[Estimé])</f>
        <v>12</v>
      </c>
      <c r="D32" s="44">
        <f>SUBTOTAL(109,DépensesDivers[Réel])</f>
        <v>13</v>
      </c>
    </row>
  </sheetData>
  <mergeCells count="2">
    <mergeCell ref="B3:B4"/>
    <mergeCell ref="B1:E1"/>
  </mergeCells>
  <phoneticPr fontId="2" type="noConversion"/>
  <printOptions horizontalCentered="1"/>
  <pageMargins left="0.75" right="0.75" top="1" bottom="1" header="0.5" footer="0.5"/>
  <pageSetup paperSize="9" scale="93" fitToHeight="0" orientation="landscape" r:id="rId1"/>
  <headerFooter alignWithMargins="0"/>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H29"/>
  <sheetViews>
    <sheetView showGridLines="0" zoomScaleNormal="100" zoomScaleSheetLayoutView="75" workbookViewId="0"/>
  </sheetViews>
  <sheetFormatPr baseColWidth="10" defaultColWidth="9.140625" defaultRowHeight="12.75" x14ac:dyDescent="0.2"/>
  <cols>
    <col min="1" max="1" width="2.7109375" style="37" customWidth="1"/>
    <col min="2" max="2" width="44.28515625" style="1" customWidth="1"/>
    <col min="3" max="3" width="29.7109375" style="1" customWidth="1"/>
    <col min="4" max="4" width="26" style="1" customWidth="1"/>
    <col min="5" max="7" width="23.140625" style="1" customWidth="1"/>
    <col min="8" max="8" width="2.7109375" style="1" customWidth="1"/>
    <col min="9" max="16384" width="9.140625" style="1"/>
  </cols>
  <sheetData>
    <row r="1" spans="1:8" ht="45.75" customHeight="1" x14ac:dyDescent="0.2">
      <c r="A1" s="37" t="s">
        <v>50</v>
      </c>
      <c r="B1" s="54" t="str">
        <f>Dépenses!B1</f>
        <v>Budget d’événement pour Nom de l’événement</v>
      </c>
      <c r="C1" s="54"/>
      <c r="D1" s="54"/>
      <c r="E1" s="20"/>
      <c r="F1" s="20"/>
      <c r="G1" s="21" t="s">
        <v>75</v>
      </c>
    </row>
    <row r="2" spans="1:8" ht="6.75" customHeight="1" x14ac:dyDescent="0.2">
      <c r="B2" s="14"/>
      <c r="C2" s="14"/>
      <c r="D2" s="14"/>
      <c r="E2" s="15"/>
      <c r="F2" s="15"/>
      <c r="G2" s="15"/>
      <c r="H2" s="16"/>
    </row>
    <row r="3" spans="1:8" s="10" customFormat="1" ht="15" customHeight="1" x14ac:dyDescent="0.2">
      <c r="A3" s="37" t="s">
        <v>51</v>
      </c>
      <c r="B3" s="53" t="s">
        <v>57</v>
      </c>
      <c r="C3" s="12"/>
      <c r="D3" s="12"/>
      <c r="E3" s="12"/>
      <c r="F3" s="13" t="s">
        <v>34</v>
      </c>
      <c r="G3" s="13" t="s">
        <v>35</v>
      </c>
    </row>
    <row r="4" spans="1:8" ht="24" customHeight="1" x14ac:dyDescent="0.2">
      <c r="A4" s="37" t="s">
        <v>52</v>
      </c>
      <c r="B4" s="53"/>
      <c r="C4" s="11"/>
      <c r="D4" s="11"/>
      <c r="E4" s="11"/>
      <c r="F4" s="45">
        <f>SUM(Entrées[[#Totals],[Recettes estimées]],PublicitésDansLeProgramme[[#Totals],[Recettes estimées]],ExposantsEtFournisseurs[[#Totals],[Recettes estimées]],VenteArticles[[#Totals],[Recettes estimées]])</f>
        <v>1936</v>
      </c>
      <c r="G4" s="45">
        <f>SUM(Entrées[[#Totals],[Recettes réelles]],PublicitésDansLeProgramme[[#Totals],[Recettes réelles]],ExposantsEtFournisseurs[[#Totals],[Recettes réelles]],VenteArticles[[#Totals],[Recettes réelles]])</f>
        <v>1831</v>
      </c>
    </row>
    <row r="5" spans="1:8" ht="35.1" customHeight="1" x14ac:dyDescent="0.2">
      <c r="A5" s="37" t="s">
        <v>53</v>
      </c>
      <c r="B5" s="32" t="s">
        <v>58</v>
      </c>
      <c r="C5" s="22"/>
      <c r="D5" s="22"/>
      <c r="E5" s="22"/>
      <c r="F5" s="22"/>
      <c r="G5" s="22"/>
    </row>
    <row r="6" spans="1:8" ht="20.100000000000001" customHeight="1" x14ac:dyDescent="0.2">
      <c r="A6" s="37" t="s">
        <v>92</v>
      </c>
      <c r="B6" s="43" t="s">
        <v>59</v>
      </c>
      <c r="C6" s="43" t="s">
        <v>63</v>
      </c>
      <c r="D6" s="43" t="s">
        <v>64</v>
      </c>
      <c r="E6" s="43" t="s">
        <v>46</v>
      </c>
      <c r="F6" s="43" t="s">
        <v>74</v>
      </c>
      <c r="G6" s="43" t="s">
        <v>76</v>
      </c>
    </row>
    <row r="7" spans="1:8" ht="15.95" customHeight="1" x14ac:dyDescent="0.2">
      <c r="B7" s="43">
        <v>300</v>
      </c>
      <c r="C7" s="43">
        <v>278</v>
      </c>
      <c r="D7" s="43" t="s">
        <v>65</v>
      </c>
      <c r="E7" s="48">
        <v>5</v>
      </c>
      <c r="F7" s="48">
        <f>B7*E7</f>
        <v>1500</v>
      </c>
      <c r="G7" s="48">
        <f>C7*E7</f>
        <v>1390</v>
      </c>
    </row>
    <row r="8" spans="1:8" ht="15.95" customHeight="1" x14ac:dyDescent="0.2">
      <c r="B8" s="43">
        <v>197</v>
      </c>
      <c r="C8" s="43">
        <v>195</v>
      </c>
      <c r="D8" s="43" t="s">
        <v>66</v>
      </c>
      <c r="E8" s="48">
        <v>2</v>
      </c>
      <c r="F8" s="48">
        <f>B8*E8</f>
        <v>394</v>
      </c>
      <c r="G8" s="48">
        <f>C8*E8</f>
        <v>390</v>
      </c>
    </row>
    <row r="9" spans="1:8" ht="15.75" customHeight="1" x14ac:dyDescent="0.2">
      <c r="B9" s="43">
        <v>42</v>
      </c>
      <c r="C9" s="43">
        <v>51</v>
      </c>
      <c r="D9" s="43" t="s">
        <v>45</v>
      </c>
      <c r="E9" s="48">
        <v>1</v>
      </c>
      <c r="F9" s="48">
        <f>B9*E9</f>
        <v>42</v>
      </c>
      <c r="G9" s="48">
        <f>C9*E9</f>
        <v>51</v>
      </c>
    </row>
    <row r="10" spans="1:8" ht="15.95" customHeight="1" x14ac:dyDescent="0.2">
      <c r="B10" s="43" t="s">
        <v>18</v>
      </c>
      <c r="C10" s="43"/>
      <c r="D10" s="43"/>
      <c r="E10" s="43"/>
      <c r="F10" s="48">
        <f>SUBTOTAL(109,Entrées[Recettes estimées])</f>
        <v>1936</v>
      </c>
      <c r="G10" s="48">
        <f>SUBTOTAL(109,Entrées[Recettes réelles])</f>
        <v>1831</v>
      </c>
    </row>
    <row r="11" spans="1:8" ht="35.1" customHeight="1" x14ac:dyDescent="0.2">
      <c r="A11" s="37" t="s">
        <v>54</v>
      </c>
      <c r="B11" s="32" t="s">
        <v>60</v>
      </c>
      <c r="C11" s="22"/>
      <c r="D11" s="22"/>
      <c r="E11" s="22"/>
      <c r="F11" s="22"/>
      <c r="G11" s="22"/>
    </row>
    <row r="12" spans="1:8" ht="20.100000000000001" customHeight="1" x14ac:dyDescent="0.2">
      <c r="A12" s="37" t="s">
        <v>93</v>
      </c>
      <c r="B12" s="43" t="s">
        <v>59</v>
      </c>
      <c r="C12" s="43" t="s">
        <v>63</v>
      </c>
      <c r="D12" s="43" t="s">
        <v>64</v>
      </c>
      <c r="E12" s="43" t="s">
        <v>46</v>
      </c>
      <c r="F12" s="43" t="s">
        <v>74</v>
      </c>
      <c r="G12" s="43" t="s">
        <v>76</v>
      </c>
    </row>
    <row r="13" spans="1:8" ht="15.95" customHeight="1" x14ac:dyDescent="0.2">
      <c r="B13" s="43">
        <v>12</v>
      </c>
      <c r="C13" s="43"/>
      <c r="D13" s="43" t="s">
        <v>67</v>
      </c>
      <c r="E13" s="48"/>
      <c r="F13" s="48">
        <f>B13*E13</f>
        <v>0</v>
      </c>
      <c r="G13" s="48">
        <f>C13*E13</f>
        <v>0</v>
      </c>
    </row>
    <row r="14" spans="1:8" ht="15.95" customHeight="1" x14ac:dyDescent="0.2">
      <c r="B14" s="43"/>
      <c r="C14" s="43">
        <v>158</v>
      </c>
      <c r="D14" s="43" t="s">
        <v>68</v>
      </c>
      <c r="E14" s="48"/>
      <c r="F14" s="48">
        <f>B14*E14</f>
        <v>0</v>
      </c>
      <c r="G14" s="48">
        <f>C14*E14</f>
        <v>0</v>
      </c>
    </row>
    <row r="15" spans="1:8" ht="15.95" customHeight="1" x14ac:dyDescent="0.2">
      <c r="B15" s="43">
        <v>4</v>
      </c>
      <c r="C15" s="43"/>
      <c r="D15" s="43" t="s">
        <v>69</v>
      </c>
      <c r="E15" s="48"/>
      <c r="F15" s="48">
        <f>B15*E15</f>
        <v>0</v>
      </c>
      <c r="G15" s="48">
        <f>C15*E15</f>
        <v>0</v>
      </c>
    </row>
    <row r="16" spans="1:8" ht="15.95" customHeight="1" x14ac:dyDescent="0.2">
      <c r="B16" s="43" t="s">
        <v>18</v>
      </c>
      <c r="C16" s="43"/>
      <c r="D16" s="43"/>
      <c r="E16" s="43"/>
      <c r="F16" s="48">
        <f>SUBTOTAL(109,PublicitésDansLeProgramme[Recettes estimées])</f>
        <v>0</v>
      </c>
      <c r="G16" s="48">
        <f>SUBTOTAL(109,PublicitésDansLeProgramme[Recettes réelles])</f>
        <v>0</v>
      </c>
    </row>
    <row r="17" spans="1:7" ht="35.1" customHeight="1" x14ac:dyDescent="0.2">
      <c r="A17" s="37" t="s">
        <v>55</v>
      </c>
      <c r="B17" s="32" t="s">
        <v>61</v>
      </c>
      <c r="C17" s="22"/>
      <c r="D17" s="22"/>
      <c r="E17" s="22"/>
      <c r="F17" s="22"/>
      <c r="G17" s="22"/>
    </row>
    <row r="18" spans="1:7" ht="20.100000000000001" customHeight="1" x14ac:dyDescent="0.2">
      <c r="A18" s="37" t="s">
        <v>94</v>
      </c>
      <c r="B18" s="43" t="s">
        <v>59</v>
      </c>
      <c r="C18" s="43" t="s">
        <v>63</v>
      </c>
      <c r="D18" s="43" t="s">
        <v>64</v>
      </c>
      <c r="E18" s="43" t="s">
        <v>46</v>
      </c>
      <c r="F18" s="43" t="s">
        <v>74</v>
      </c>
      <c r="G18" s="43" t="s">
        <v>76</v>
      </c>
    </row>
    <row r="19" spans="1:7" ht="15.95" customHeight="1" x14ac:dyDescent="0.2">
      <c r="B19" s="43">
        <v>23</v>
      </c>
      <c r="C19" s="43"/>
      <c r="D19" s="43" t="s">
        <v>70</v>
      </c>
      <c r="E19" s="48"/>
      <c r="F19" s="48">
        <f>B19*E19</f>
        <v>0</v>
      </c>
      <c r="G19" s="48">
        <f>C19*E19</f>
        <v>0</v>
      </c>
    </row>
    <row r="20" spans="1:7" ht="15.95" customHeight="1" x14ac:dyDescent="0.2">
      <c r="B20" s="43">
        <v>354</v>
      </c>
      <c r="C20" s="43"/>
      <c r="D20" s="43" t="s">
        <v>71</v>
      </c>
      <c r="E20" s="48"/>
      <c r="F20" s="48">
        <f>B20*E20</f>
        <v>0</v>
      </c>
      <c r="G20" s="48">
        <f>C20*E20</f>
        <v>0</v>
      </c>
    </row>
    <row r="21" spans="1:7" ht="15.95" customHeight="1" x14ac:dyDescent="0.2">
      <c r="B21" s="43">
        <v>56</v>
      </c>
      <c r="C21" s="43"/>
      <c r="D21" s="43" t="s">
        <v>72</v>
      </c>
      <c r="E21" s="48"/>
      <c r="F21" s="48">
        <f>B21*E21</f>
        <v>0</v>
      </c>
      <c r="G21" s="48">
        <f>C21*E21</f>
        <v>0</v>
      </c>
    </row>
    <row r="22" spans="1:7" ht="15.95" customHeight="1" x14ac:dyDescent="0.2">
      <c r="B22" s="43" t="s">
        <v>18</v>
      </c>
      <c r="C22" s="43"/>
      <c r="D22" s="43"/>
      <c r="E22" s="43"/>
      <c r="F22" s="48">
        <f>SUBTOTAL(109,ExposantsEtFournisseurs[Recettes estimées])</f>
        <v>0</v>
      </c>
      <c r="G22" s="48">
        <f>SUBTOTAL(109,ExposantsEtFournisseurs[Recettes réelles])</f>
        <v>0</v>
      </c>
    </row>
    <row r="23" spans="1:7" ht="35.1" customHeight="1" x14ac:dyDescent="0.2">
      <c r="A23" s="37" t="s">
        <v>56</v>
      </c>
      <c r="B23" s="32" t="s">
        <v>62</v>
      </c>
      <c r="C23" s="22"/>
      <c r="D23" s="22"/>
      <c r="E23" s="22"/>
      <c r="F23" s="22"/>
      <c r="G23" s="22"/>
    </row>
    <row r="24" spans="1:7" ht="20.100000000000001" customHeight="1" x14ac:dyDescent="0.2">
      <c r="A24" s="37" t="s">
        <v>95</v>
      </c>
      <c r="B24" s="43" t="s">
        <v>59</v>
      </c>
      <c r="C24" s="43" t="s">
        <v>63</v>
      </c>
      <c r="D24" s="43" t="s">
        <v>64</v>
      </c>
      <c r="E24" s="43" t="s">
        <v>46</v>
      </c>
      <c r="F24" s="43" t="s">
        <v>74</v>
      </c>
      <c r="G24" s="43" t="s">
        <v>76</v>
      </c>
    </row>
    <row r="25" spans="1:7" ht="15.95" customHeight="1" x14ac:dyDescent="0.2">
      <c r="B25" s="43"/>
      <c r="C25" s="43"/>
      <c r="D25" s="43" t="s">
        <v>73</v>
      </c>
      <c r="E25" s="48"/>
      <c r="F25" s="48">
        <f>B25*E25</f>
        <v>0</v>
      </c>
      <c r="G25" s="48">
        <f>C25*E25</f>
        <v>0</v>
      </c>
    </row>
    <row r="26" spans="1:7" ht="15.95" customHeight="1" x14ac:dyDescent="0.2">
      <c r="B26" s="43">
        <v>123</v>
      </c>
      <c r="C26" s="43"/>
      <c r="D26" s="43" t="s">
        <v>73</v>
      </c>
      <c r="E26" s="48"/>
      <c r="F26" s="48">
        <f>B26*E26</f>
        <v>0</v>
      </c>
      <c r="G26" s="48">
        <f>C26*E26</f>
        <v>0</v>
      </c>
    </row>
    <row r="27" spans="1:7" ht="15.95" customHeight="1" x14ac:dyDescent="0.2">
      <c r="B27" s="43"/>
      <c r="C27" s="43"/>
      <c r="D27" s="43" t="s">
        <v>73</v>
      </c>
      <c r="E27" s="48"/>
      <c r="F27" s="48">
        <f>B27*E27</f>
        <v>0</v>
      </c>
      <c r="G27" s="48">
        <f>C27*E27</f>
        <v>0</v>
      </c>
    </row>
    <row r="28" spans="1:7" ht="15.95" customHeight="1" x14ac:dyDescent="0.2">
      <c r="B28" s="43">
        <v>13</v>
      </c>
      <c r="C28" s="43"/>
      <c r="D28" s="43" t="s">
        <v>73</v>
      </c>
      <c r="E28" s="48"/>
      <c r="F28" s="48">
        <f>B28*E28</f>
        <v>0</v>
      </c>
      <c r="G28" s="48">
        <f>C28*E28</f>
        <v>0</v>
      </c>
    </row>
    <row r="29" spans="1:7" ht="15.95" customHeight="1" x14ac:dyDescent="0.2">
      <c r="B29" s="43" t="s">
        <v>18</v>
      </c>
      <c r="C29" s="43"/>
      <c r="D29" s="43"/>
      <c r="E29" s="43"/>
      <c r="F29" s="48">
        <f>SUBTOTAL(109,VenteArticles[Recettes estimées])</f>
        <v>0</v>
      </c>
      <c r="G29" s="48">
        <f>SUBTOTAL(109,VenteArticles[Recettes réelles])</f>
        <v>0</v>
      </c>
    </row>
  </sheetData>
  <mergeCells count="2">
    <mergeCell ref="B3:B4"/>
    <mergeCell ref="B1:D1"/>
  </mergeCells>
  <phoneticPr fontId="2" type="noConversion"/>
  <printOptions horizontalCentered="1"/>
  <pageMargins left="0.75" right="0.75" top="1" bottom="1" header="0.5" footer="0.5"/>
  <pageSetup paperSize="9" scale="96" fitToHeight="0"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G12"/>
  <sheetViews>
    <sheetView showGridLines="0" zoomScaleNormal="100" workbookViewId="0"/>
  </sheetViews>
  <sheetFormatPr baseColWidth="10" defaultColWidth="9.140625" defaultRowHeight="12.75" x14ac:dyDescent="0.2"/>
  <cols>
    <col min="1" max="1" width="2.7109375" style="37" customWidth="1"/>
    <col min="2" max="2" width="37.42578125" style="1" customWidth="1"/>
    <col min="3" max="4" width="30.7109375" style="1" customWidth="1"/>
    <col min="5" max="6" width="23.140625" style="1" customWidth="1"/>
    <col min="7" max="7" width="26.85546875" style="1" customWidth="1"/>
    <col min="8" max="8" width="2.7109375" style="1" customWidth="1"/>
    <col min="9" max="9" width="5.28515625" style="1" customWidth="1"/>
    <col min="10" max="16384" width="9.140625" style="1"/>
  </cols>
  <sheetData>
    <row r="1" spans="1:7" ht="36.75" customHeight="1" x14ac:dyDescent="0.4">
      <c r="A1" s="37" t="s">
        <v>77</v>
      </c>
      <c r="B1" s="56" t="str">
        <f>Dépenses!B1</f>
        <v>Budget d’événement pour Nom de l’événement</v>
      </c>
      <c r="C1" s="56"/>
      <c r="D1" s="56"/>
      <c r="E1" s="25"/>
      <c r="F1" s="25"/>
      <c r="G1" s="26" t="s">
        <v>85</v>
      </c>
    </row>
    <row r="2" spans="1:7" ht="21" customHeight="1" x14ac:dyDescent="0.2">
      <c r="B2" s="24"/>
      <c r="C2" s="24"/>
      <c r="D2" s="24"/>
      <c r="E2" s="24"/>
      <c r="F2" s="24"/>
      <c r="G2" s="23" t="s">
        <v>86</v>
      </c>
    </row>
    <row r="3" spans="1:7" ht="19.5" customHeight="1" x14ac:dyDescent="0.2">
      <c r="A3" s="37" t="s">
        <v>78</v>
      </c>
      <c r="B3" s="2"/>
      <c r="C3" s="2"/>
      <c r="D3" s="3"/>
      <c r="E3" s="55" t="s">
        <v>84</v>
      </c>
      <c r="F3" s="55"/>
      <c r="G3" s="55"/>
    </row>
    <row r="4" spans="1:7" ht="20.100000000000001" customHeight="1" x14ac:dyDescent="0.2">
      <c r="A4" s="37" t="s">
        <v>79</v>
      </c>
      <c r="B4" s="39" t="s">
        <v>81</v>
      </c>
      <c r="C4" s="40" t="s">
        <v>34</v>
      </c>
      <c r="D4" s="41" t="s">
        <v>35</v>
      </c>
      <c r="E4" s="55"/>
      <c r="F4" s="55"/>
      <c r="G4" s="55"/>
    </row>
    <row r="5" spans="1:7" ht="15.95" customHeight="1" x14ac:dyDescent="0.2">
      <c r="B5" s="29" t="s">
        <v>82</v>
      </c>
      <c r="C5" s="49">
        <f>Recettes!F4</f>
        <v>1936</v>
      </c>
      <c r="D5" s="50">
        <f>Recettes!G4</f>
        <v>1831</v>
      </c>
      <c r="E5" s="55"/>
      <c r="F5" s="55"/>
      <c r="G5" s="55"/>
    </row>
    <row r="6" spans="1:7" ht="15.95" customHeight="1" x14ac:dyDescent="0.2">
      <c r="B6" s="29" t="s">
        <v>83</v>
      </c>
      <c r="C6" s="49">
        <f>Dépenses!G4</f>
        <v>882</v>
      </c>
      <c r="D6" s="50">
        <f>Dépenses!H4</f>
        <v>333</v>
      </c>
      <c r="E6" s="55"/>
      <c r="F6" s="55"/>
      <c r="G6" s="55"/>
    </row>
    <row r="7" spans="1:7" ht="15" x14ac:dyDescent="0.2">
      <c r="B7" s="4"/>
      <c r="C7" s="27"/>
      <c r="D7" s="28"/>
      <c r="E7" s="55"/>
      <c r="F7" s="55"/>
      <c r="G7" s="55"/>
    </row>
    <row r="8" spans="1:7" ht="33" customHeight="1" x14ac:dyDescent="0.2">
      <c r="A8" s="37" t="s">
        <v>80</v>
      </c>
      <c r="B8" s="30" t="s">
        <v>87</v>
      </c>
      <c r="C8" s="51">
        <f>C5-C6</f>
        <v>1054</v>
      </c>
      <c r="D8" s="52">
        <f>D5-D6</f>
        <v>1498</v>
      </c>
      <c r="E8" s="55"/>
      <c r="F8" s="55"/>
      <c r="G8" s="55"/>
    </row>
    <row r="9" spans="1:7" x14ac:dyDescent="0.2">
      <c r="E9" s="55"/>
      <c r="F9" s="55"/>
      <c r="G9" s="55"/>
    </row>
    <row r="10" spans="1:7" x14ac:dyDescent="0.2">
      <c r="E10" s="55"/>
      <c r="F10" s="55"/>
      <c r="G10" s="55"/>
    </row>
    <row r="11" spans="1:7" x14ac:dyDescent="0.2">
      <c r="E11" s="55"/>
      <c r="F11" s="55"/>
      <c r="G11" s="55"/>
    </row>
    <row r="12" spans="1:7" x14ac:dyDescent="0.2">
      <c r="E12" s="55"/>
      <c r="F12" s="55"/>
      <c r="G12" s="55"/>
    </row>
  </sheetData>
  <mergeCells count="2">
    <mergeCell ref="E3:G12"/>
    <mergeCell ref="B1:D1"/>
  </mergeCells>
  <phoneticPr fontId="2" type="noConversion"/>
  <printOptions horizontalCentered="1"/>
  <pageMargins left="0.75" right="0.75" top="1" bottom="1" header="0.5" footer="0.5"/>
  <pageSetup paperSize="9" scale="97" orientation="landscape" r:id="rId1"/>
  <headerFooter alignWithMargins="0"/>
  <ignoredErrors>
    <ignoredError sqref="C6:D6"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Début</vt:lpstr>
      <vt:lpstr>Dépenses</vt:lpstr>
      <vt:lpstr>Recettes</vt:lpstr>
      <vt:lpstr>Résumé Résultat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2018-05-25T11:32:03Z</dcterms:created>
  <dcterms:modified xsi:type="dcterms:W3CDTF">2019-02-22T03:11:14Z</dcterms:modified>
</cp:coreProperties>
</file>

<file path=docProps/custom.xml><?xml version="1.0" encoding="utf-8"?>
<Properties xmlns="http://schemas.openxmlformats.org/officeDocument/2006/custom-properties" xmlns:vt="http://schemas.openxmlformats.org/officeDocument/2006/docPropsVTypes"/>
</file>