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15"/>
  <workbookPr filterPrivacy="1" codeName="ThisWorkbook"/>
  <xr:revisionPtr revIDLastSave="0" documentId="13_ncr:1_{9C660B32-2AC5-4C0B-A1EC-9A18EBA42997}" xr6:coauthVersionLast="45" xr6:coauthVersionMax="45" xr10:uidLastSave="{00000000-0000-0000-0000-000000000000}"/>
  <bookViews>
    <workbookView xWindow="-120" yWindow="-120" windowWidth="23760" windowHeight="16215" xr2:uid="{00000000-000D-0000-FFFF-FFFF00000000}"/>
  </bookViews>
  <sheets>
    <sheet name="Données des clients éventuels" sheetId="2" r:id="rId1"/>
    <sheet name="Ventes prévues " sheetId="3" r:id="rId2"/>
    <sheet name="Prévision mensuelle pondérée" sheetId="4" r:id="rId3"/>
  </sheets>
  <definedNames>
    <definedName name="_xlnm._FilterDatabase" localSheetId="0">'Données des clients éventuels'!$I$6:$I$9</definedName>
    <definedName name="DateSuivi">'Données des clients éventuels'!$B$4</definedName>
    <definedName name="DernièreEntrée">MIN(ROW(DonnéesProspect[]))+ROWS(DonnéesProspect[])-1</definedName>
    <definedName name="_xlnm.Print_Titles" localSheetId="0">'Données des clients éventuels'!$6:$6</definedName>
    <definedName name="_xlnm.Print_Titles" localSheetId="1">'Ventes prévues '!$6:$6</definedName>
    <definedName name="Ligne_début">MIN(ROW(DonnéesProspect[]))+1</definedName>
    <definedName name="RégionTitreLigne1..N22">'Ventes prévues '!$B$15</definedName>
    <definedName name="Titre1">DonnéesProspect[[#Headers],[Nom du client éventuel]]</definedName>
    <definedName name="Titre2">VentesPrévues[[#Headers],[Nom du client éventuel]]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8" i="3" l="1"/>
  <c r="I9" i="3"/>
  <c r="I10" i="3"/>
  <c r="I11" i="3"/>
  <c r="I12" i="3"/>
  <c r="I13" i="3"/>
  <c r="I7" i="3"/>
  <c r="C8" i="3" l="1"/>
  <c r="C9" i="3"/>
  <c r="C10" i="3"/>
  <c r="C11" i="3"/>
  <c r="C12" i="3"/>
  <c r="C13" i="3"/>
  <c r="B5" i="3" l="1"/>
  <c r="G10" i="2" l="1"/>
  <c r="J9" i="2" l="1"/>
  <c r="J8" i="2"/>
  <c r="J7" i="2"/>
  <c r="C7" i="3" s="1"/>
  <c r="J10" i="2" l="1"/>
  <c r="N7" i="3"/>
  <c r="N8" i="3"/>
  <c r="N9" i="3"/>
  <c r="N10" i="3"/>
  <c r="N11" i="3"/>
  <c r="N12" i="3"/>
  <c r="N13" i="3"/>
  <c r="M7" i="3"/>
  <c r="M8" i="3"/>
  <c r="M9" i="3"/>
  <c r="M10" i="3"/>
  <c r="M11" i="3"/>
  <c r="M12" i="3"/>
  <c r="M13" i="3"/>
  <c r="L7" i="3"/>
  <c r="L8" i="3"/>
  <c r="L9" i="3"/>
  <c r="L10" i="3"/>
  <c r="L11" i="3"/>
  <c r="L12" i="3"/>
  <c r="L13" i="3"/>
  <c r="K7" i="3"/>
  <c r="K8" i="3"/>
  <c r="K9" i="3"/>
  <c r="K10" i="3"/>
  <c r="K11" i="3"/>
  <c r="K12" i="3"/>
  <c r="K13" i="3"/>
  <c r="J7" i="3"/>
  <c r="J8" i="3"/>
  <c r="J9" i="3"/>
  <c r="J10" i="3"/>
  <c r="J11" i="3"/>
  <c r="J12" i="3"/>
  <c r="J13" i="3"/>
  <c r="H7" i="3"/>
  <c r="H8" i="3"/>
  <c r="H9" i="3"/>
  <c r="H10" i="3"/>
  <c r="H11" i="3"/>
  <c r="H12" i="3"/>
  <c r="H13" i="3"/>
  <c r="G7" i="3"/>
  <c r="G8" i="3"/>
  <c r="G9" i="3"/>
  <c r="G10" i="3"/>
  <c r="G11" i="3"/>
  <c r="G12" i="3"/>
  <c r="G13" i="3"/>
  <c r="F7" i="3"/>
  <c r="F8" i="3"/>
  <c r="F9" i="3"/>
  <c r="F10" i="3"/>
  <c r="F11" i="3"/>
  <c r="F12" i="3"/>
  <c r="F13" i="3"/>
  <c r="E7" i="3"/>
  <c r="E8" i="3"/>
  <c r="E9" i="3"/>
  <c r="E10" i="3"/>
  <c r="E11" i="3"/>
  <c r="E12" i="3"/>
  <c r="E13" i="3"/>
  <c r="D7" i="3"/>
  <c r="D8" i="3"/>
  <c r="D9" i="3"/>
  <c r="D10" i="3"/>
  <c r="D11" i="3"/>
  <c r="D12" i="3"/>
  <c r="D13" i="3"/>
  <c r="B7" i="3"/>
  <c r="B8" i="3"/>
  <c r="B9" i="3"/>
  <c r="B10" i="3"/>
  <c r="B11" i="3"/>
  <c r="B12" i="3"/>
  <c r="B13" i="3"/>
  <c r="B4" i="2" l="1"/>
  <c r="B4" i="3" s="1"/>
  <c r="G14" i="3" l="1"/>
  <c r="F14" i="3"/>
  <c r="J14" i="3"/>
  <c r="K14" i="3"/>
  <c r="I14" i="3"/>
  <c r="L14" i="3"/>
  <c r="M14" i="3"/>
  <c r="H14" i="3"/>
  <c r="D14" i="3"/>
  <c r="E14" i="3"/>
  <c r="C14" i="3"/>
  <c r="C15" i="3" s="1"/>
  <c r="D15" i="3" l="1"/>
  <c r="E15" i="3" s="1"/>
  <c r="F15" i="3" s="1"/>
  <c r="G15" i="3" s="1"/>
  <c r="H15" i="3" s="1"/>
  <c r="I15" i="3" s="1"/>
  <c r="J15" i="3" s="1"/>
  <c r="K15" i="3" s="1"/>
  <c r="L15" i="3" s="1"/>
  <c r="M15" i="3" s="1"/>
  <c r="N14" i="3"/>
  <c r="N15" i="3" l="1"/>
</calcChain>
</file>

<file path=xl/sharedStrings.xml><?xml version="1.0" encoding="utf-8"?>
<sst xmlns="http://schemas.openxmlformats.org/spreadsheetml/2006/main" count="46" uniqueCount="40">
  <si>
    <t xml:space="preserve">Nom de l’entreprise										</t>
  </si>
  <si>
    <t>Adatum Corporation</t>
  </si>
  <si>
    <t>Adventure Works</t>
  </si>
  <si>
    <t>Alpine Ski House</t>
  </si>
  <si>
    <t>Total</t>
  </si>
  <si>
    <t>Site web</t>
  </si>
  <si>
    <t>Événements de réseautage</t>
  </si>
  <si>
    <t>Nord</t>
  </si>
  <si>
    <t>Sud</t>
  </si>
  <si>
    <t>Stratégique</t>
  </si>
  <si>
    <t>Tactique</t>
  </si>
  <si>
    <t>Prévision 
à court terme</t>
  </si>
  <si>
    <t>Janvier</t>
  </si>
  <si>
    <t>Février</t>
  </si>
  <si>
    <t>Mars</t>
  </si>
  <si>
    <t>CONFIDENTIEL</t>
  </si>
  <si>
    <t>Prévision 
pondérée</t>
  </si>
  <si>
    <t>Ventes prévues</t>
  </si>
  <si>
    <t>Prévision mensuelle pondérée</t>
  </si>
  <si>
    <t>Suivi détaillé des clients éventuels</t>
  </si>
  <si>
    <t>Nom du client éventuel</t>
  </si>
  <si>
    <t>Personne-ressource du client éventuel</t>
  </si>
  <si>
    <t>Source du client éventuel</t>
  </si>
  <si>
    <t>Région du 
client éventuel</t>
  </si>
  <si>
    <t>Type de client
éventuel</t>
  </si>
  <si>
    <t>Occasion potentielle</t>
  </si>
  <si>
    <t>Probabilité
de vente</t>
  </si>
  <si>
    <t>Prévision pour
janvier</t>
  </si>
  <si>
    <t>Prévision pour
février</t>
  </si>
  <si>
    <t>Prévision pour
mars</t>
  </si>
  <si>
    <t>Prévision pour
avril</t>
  </si>
  <si>
    <t>Prévision pour
mai</t>
  </si>
  <si>
    <t>Prévision pour
juin</t>
  </si>
  <si>
    <t>Prévision pour
juillet</t>
  </si>
  <si>
    <t>Prévision pour
août</t>
  </si>
  <si>
    <t>Prévision pour
septembre</t>
  </si>
  <si>
    <t>Prévision pour
octobre</t>
  </si>
  <si>
    <t>Prévision pour
novembre</t>
  </si>
  <si>
    <t>Prévision pour
décembre</t>
  </si>
  <si>
    <t>Total cumulatif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</si>
</sst>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_(* #,##0_);_(* \(#,##0\);_(* &quot;-&quot;_);_(@_)"/>
    <numFmt numFmtId="165" formatCode="_(* #,##0.00_);_(* \(#,##0.00\);_(* &quot;-&quot;??_);_(@_)"/>
    <numFmt numFmtId="168" formatCode="#,##0.00\ [$$-C0C]"/>
    <numFmt numFmtId="169" formatCode="#,##0\ [$$-C0C]"/>
  </numFmts>
  <fonts count="31" x14ac:knownFonts="1">
    <font>
      <sz val="11"/>
      <color theme="1" tint="0.1499679555650502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1"/>
      <scheme val="major"/>
    </font>
    <font>
      <b/>
      <sz val="11"/>
      <color theme="1" tint="0.24994659260841701"/>
      <name val="Constantia"/>
      <family val="1"/>
      <scheme val="major"/>
    </font>
    <font>
      <b/>
      <sz val="14"/>
      <color theme="1" tint="0.14996795556505021"/>
      <name val="Franklin Gothic Book"/>
      <family val="2"/>
      <scheme val="minor"/>
    </font>
    <font>
      <sz val="11"/>
      <color theme="1" tint="0.14996795556505021"/>
      <name val="Franklin Gothic Book"/>
      <family val="2"/>
      <scheme val="minor"/>
    </font>
    <font>
      <sz val="26"/>
      <color theme="1" tint="0.14996795556505021"/>
      <name val="Constantia"/>
      <family val="2"/>
      <scheme val="major"/>
    </font>
    <font>
      <sz val="11"/>
      <name val="Franklin Gothic Book"/>
      <family val="2"/>
      <scheme val="minor"/>
    </font>
    <font>
      <sz val="11"/>
      <color theme="3"/>
      <name val="Franklin Gothic Book"/>
      <family val="2"/>
      <scheme val="minor"/>
    </font>
    <font>
      <sz val="18"/>
      <color theme="0"/>
      <name val="Constantia"/>
      <family val="1"/>
      <scheme val="major"/>
    </font>
    <font>
      <b/>
      <sz val="12"/>
      <color theme="3"/>
      <name val="Franklin Gothic Book"/>
      <family val="2"/>
      <scheme val="minor"/>
    </font>
    <font>
      <b/>
      <sz val="14"/>
      <color theme="3"/>
      <name val="Franklin Gothic Book"/>
      <family val="2"/>
      <scheme val="minor"/>
    </font>
    <font>
      <sz val="12"/>
      <color theme="1" tint="0.14996795556505021"/>
      <name val="Franklin Gothic Book"/>
      <family val="2"/>
      <scheme val="minor"/>
    </font>
    <font>
      <b/>
      <sz val="12"/>
      <color theme="1" tint="0.14996795556505021"/>
      <name val="Franklin Gothic Book"/>
      <family val="2"/>
      <scheme val="minor"/>
    </font>
    <font>
      <sz val="12"/>
      <color theme="1" tint="4.9989318521683403E-2"/>
      <name val="Franklin Gothic Book"/>
      <family val="2"/>
      <scheme val="minor"/>
    </font>
    <font>
      <b/>
      <sz val="12"/>
      <color theme="3"/>
      <name val="Franklin Gothic Medium"/>
      <family val="2"/>
    </font>
    <font>
      <b/>
      <sz val="14"/>
      <color theme="1"/>
      <name val="Franklin Gothic Book"/>
      <family val="2"/>
      <scheme val="minor"/>
    </font>
    <font>
      <sz val="12"/>
      <color theme="3"/>
      <name val="Franklin Gothic Medium"/>
      <family val="2"/>
    </font>
    <font>
      <sz val="11"/>
      <color theme="1" tint="0.14996795556505021"/>
      <name val="Franklin Gothic Medium"/>
      <family val="2"/>
    </font>
    <font>
      <b/>
      <sz val="12"/>
      <color theme="0"/>
      <name val="Franklin Gothic Medium"/>
      <family val="2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sz val="11"/>
      <color theme="0"/>
      <name val="Franklin Gothic Book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 tint="-0.499984740745262"/>
      </bottom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medium">
        <color theme="4" tint="-0.24994659260841701"/>
      </bottom>
      <diagonal/>
    </border>
    <border>
      <left/>
      <right/>
      <top style="thick">
        <color theme="4" tint="-0.499984740745262"/>
      </top>
      <bottom style="thick">
        <color theme="4" tint="-0.499984740745262"/>
      </bottom>
      <diagonal/>
    </border>
    <border>
      <left/>
      <right style="thin">
        <color theme="4" tint="-0.499984740745262"/>
      </right>
      <top style="thick">
        <color theme="4" tint="-0.499984740745262"/>
      </top>
      <bottom style="thick">
        <color theme="4" tint="-0.499984740745262"/>
      </bottom>
      <diagonal/>
    </border>
    <border>
      <left/>
      <right/>
      <top/>
      <bottom style="thick">
        <color theme="3"/>
      </bottom>
      <diagonal/>
    </border>
    <border>
      <left/>
      <right style="thin">
        <color theme="3"/>
      </right>
      <top/>
      <bottom/>
      <diagonal/>
    </border>
    <border>
      <left/>
      <right/>
      <top style="thin">
        <color theme="3"/>
      </top>
      <bottom style="thick">
        <color theme="3"/>
      </bottom>
      <diagonal/>
    </border>
    <border>
      <left/>
      <right style="thin">
        <color theme="3"/>
      </right>
      <top style="thin">
        <color theme="3"/>
      </top>
      <bottom style="thick">
        <color theme="3"/>
      </bottom>
      <diagonal/>
    </border>
    <border>
      <left/>
      <right/>
      <top style="thick">
        <color theme="3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>
      <alignment horizontal="left" vertical="center" wrapText="1"/>
    </xf>
    <xf numFmtId="0" fontId="2" fillId="2" borderId="3" applyProtection="0">
      <alignment horizontal="left" vertical="center"/>
    </xf>
    <xf numFmtId="14" fontId="3" fillId="0" borderId="0" applyProtection="0">
      <alignment horizontal="left" vertical="center"/>
    </xf>
    <xf numFmtId="0" fontId="4" fillId="0" borderId="0" applyFill="0" applyProtection="0">
      <alignment horizontal="right" vertical="center"/>
    </xf>
    <xf numFmtId="0" fontId="5" fillId="0" borderId="0" applyNumberFormat="0" applyFill="0" applyBorder="0" applyProtection="0">
      <alignment horizontal="right" vertical="center" wrapText="1"/>
    </xf>
    <xf numFmtId="169" fontId="7" fillId="0" borderId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9" fontId="5" fillId="0" borderId="0" applyFont="0" applyFill="0" applyBorder="0" applyProtection="0">
      <alignment horizontal="right" vertical="center"/>
    </xf>
    <xf numFmtId="0" fontId="5" fillId="0" borderId="2" applyNumberFormat="0" applyFont="0" applyFill="0" applyAlignment="0" applyProtection="0">
      <alignment horizontal="right" vertical="center" wrapText="1"/>
    </xf>
    <xf numFmtId="0" fontId="6" fillId="0" borderId="1" applyNumberFormat="0" applyFill="0" applyProtection="0">
      <alignment horizontal="left" vertical="center"/>
    </xf>
    <xf numFmtId="0" fontId="5" fillId="3" borderId="4" applyNumberFormat="0" applyAlignment="0" applyProtection="0"/>
    <xf numFmtId="0" fontId="5" fillId="0" borderId="0" applyNumberFormat="0" applyFont="0" applyFill="0" applyBorder="0">
      <alignment horizontal="left" vertical="center" indent="3"/>
    </xf>
    <xf numFmtId="0" fontId="7" fillId="3" borderId="5" applyNumberFormat="0" applyFont="0" applyFill="0" applyAlignment="0">
      <alignment horizontal="right" vertical="center"/>
    </xf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0" applyNumberFormat="0" applyBorder="0" applyAlignment="0" applyProtection="0"/>
    <xf numFmtId="0" fontId="23" fillId="8" borderId="11" applyNumberFormat="0" applyAlignment="0" applyProtection="0"/>
    <xf numFmtId="0" fontId="24" fillId="9" borderId="12" applyNumberFormat="0" applyAlignment="0" applyProtection="0"/>
    <xf numFmtId="0" fontId="25" fillId="9" borderId="11" applyNumberFormat="0" applyAlignment="0" applyProtection="0"/>
    <xf numFmtId="0" fontId="26" fillId="0" borderId="13" applyNumberFormat="0" applyFill="0" applyAlignment="0" applyProtection="0"/>
    <xf numFmtId="0" fontId="27" fillId="10" borderId="14" applyNumberFormat="0" applyAlignment="0" applyProtection="0"/>
    <xf numFmtId="0" fontId="28" fillId="0" borderId="0" applyNumberFormat="0" applyFill="0" applyBorder="0" applyAlignment="0" applyProtection="0"/>
    <xf numFmtId="0" fontId="5" fillId="11" borderId="15" applyNumberFormat="0" applyFont="0" applyAlignment="0" applyProtection="0"/>
    <xf numFmtId="0" fontId="29" fillId="0" borderId="0" applyNumberFormat="0" applyFill="0" applyBorder="0" applyAlignment="0" applyProtection="0"/>
    <xf numFmtId="0" fontId="30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0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0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0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0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0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37">
    <xf numFmtId="0" fontId="0" fillId="0" borderId="0" xfId="0">
      <alignment horizontal="left" vertical="center" wrapText="1"/>
    </xf>
    <xf numFmtId="0" fontId="0" fillId="0" borderId="6" xfId="0" applyBorder="1">
      <alignment horizontal="left" vertical="center" wrapText="1"/>
    </xf>
    <xf numFmtId="0" fontId="0" fillId="4" borderId="0" xfId="0" applyFill="1">
      <alignment horizontal="left" vertical="center" wrapText="1"/>
    </xf>
    <xf numFmtId="14" fontId="10" fillId="0" borderId="0" xfId="2" applyFont="1">
      <alignment horizontal="left" vertical="center"/>
    </xf>
    <xf numFmtId="0" fontId="11" fillId="0" borderId="0" xfId="3" applyFont="1">
      <alignment horizontal="right" vertical="center"/>
    </xf>
    <xf numFmtId="0" fontId="12" fillId="0" borderId="0" xfId="0" applyFo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4" fillId="0" borderId="0" xfId="0" applyFont="1" applyFill="1" applyBorder="1">
      <alignment horizontal="left" vertical="center" wrapText="1"/>
    </xf>
    <xf numFmtId="168" fontId="14" fillId="0" borderId="0" xfId="6" applyFont="1" applyFill="1" applyBorder="1">
      <alignment horizontal="right" vertical="center"/>
    </xf>
    <xf numFmtId="9" fontId="14" fillId="0" borderId="0" xfId="7" applyFont="1" applyFill="1" applyBorder="1">
      <alignment horizontal="right" vertical="center"/>
    </xf>
    <xf numFmtId="0" fontId="14" fillId="0" borderId="0" xfId="11" applyFont="1" applyFill="1" applyBorder="1">
      <alignment horizontal="left" vertical="center" indent="3"/>
    </xf>
    <xf numFmtId="0" fontId="13" fillId="0" borderId="0" xfId="0" applyFont="1">
      <alignment horizontal="left" vertical="center" wrapText="1"/>
    </xf>
    <xf numFmtId="0" fontId="10" fillId="0" borderId="6" xfId="0" applyFont="1" applyFill="1" applyBorder="1">
      <alignment horizontal="left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15" fillId="0" borderId="6" xfId="0" applyFont="1" applyFill="1" applyBorder="1">
      <alignment horizontal="left" vertical="center" wrapText="1"/>
    </xf>
    <xf numFmtId="0" fontId="11" fillId="0" borderId="0" xfId="0" applyFont="1" applyAlignment="1">
      <alignment horizontal="right" vertical="center" wrapText="1"/>
    </xf>
    <xf numFmtId="0" fontId="17" fillId="0" borderId="0" xfId="0" applyFont="1" applyFill="1" applyBorder="1">
      <alignment horizontal="left" vertical="center" wrapText="1"/>
    </xf>
    <xf numFmtId="0" fontId="18" fillId="0" borderId="0" xfId="0" applyFont="1">
      <alignment horizontal="left" vertical="center" wrapText="1"/>
    </xf>
    <xf numFmtId="0" fontId="15" fillId="0" borderId="9" xfId="12" applyFont="1" applyFill="1" applyBorder="1" applyAlignment="1">
      <alignment horizontal="left" vertical="center" wrapText="1"/>
    </xf>
    <xf numFmtId="169" fontId="15" fillId="0" borderId="8" xfId="5" applyFont="1" applyFill="1" applyBorder="1">
      <alignment horizontal="right" vertical="center"/>
    </xf>
    <xf numFmtId="169" fontId="15" fillId="0" borderId="9" xfId="5" applyFont="1" applyFill="1" applyBorder="1">
      <alignment horizontal="right" vertical="center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4" applyFont="1" applyFill="1" applyAlignment="1">
      <alignment horizontal="right" vertical="center" wrapText="1"/>
    </xf>
    <xf numFmtId="0" fontId="19" fillId="4" borderId="0" xfId="0" applyFont="1" applyFill="1" applyBorder="1">
      <alignment horizontal="left" vertical="center" wrapText="1"/>
    </xf>
    <xf numFmtId="0" fontId="19" fillId="4" borderId="7" xfId="8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horizontal="left" vertical="center"/>
    </xf>
    <xf numFmtId="0" fontId="19" fillId="4" borderId="0" xfId="4" applyFont="1" applyFill="1" applyAlignment="1">
      <alignment horizontal="right" vertical="center"/>
    </xf>
    <xf numFmtId="169" fontId="7" fillId="0" borderId="7" xfId="5" applyFill="1" applyBorder="1">
      <alignment horizontal="right" vertical="center"/>
    </xf>
    <xf numFmtId="169" fontId="7" fillId="0" borderId="0" xfId="5" applyFill="1" applyBorder="1">
      <alignment horizontal="right" vertical="center"/>
    </xf>
    <xf numFmtId="0" fontId="16" fillId="0" borderId="0" xfId="3" applyFont="1" applyAlignment="1">
      <alignment horizontal="left" vertical="center"/>
    </xf>
    <xf numFmtId="0" fontId="9" fillId="4" borderId="6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right" vertical="center" wrapText="1"/>
    </xf>
    <xf numFmtId="0" fontId="11" fillId="0" borderId="0" xfId="3" applyFont="1">
      <alignment horizontal="right" vertical="center"/>
    </xf>
    <xf numFmtId="0" fontId="8" fillId="4" borderId="0" xfId="0" applyFont="1" applyFill="1" applyAlignment="1">
      <alignment horizontal="center" vertical="center" wrapText="1"/>
    </xf>
    <xf numFmtId="168" fontId="15" fillId="0" borderId="6" xfId="0" applyNumberFormat="1" applyFont="1" applyFill="1" applyBorder="1" applyAlignment="1">
      <alignment horizontal="right" vertical="center"/>
    </xf>
    <xf numFmtId="169" fontId="17" fillId="0" borderId="0" xfId="0" applyNumberFormat="1" applyFont="1" applyFill="1" applyBorder="1" applyAlignment="1">
      <alignment horizontal="right" vertical="center"/>
    </xf>
    <xf numFmtId="169" fontId="17" fillId="0" borderId="7" xfId="0" applyNumberFormat="1" applyFont="1" applyFill="1" applyBorder="1" applyAlignment="1">
      <alignment horizontal="right" vertical="center"/>
    </xf>
  </cellXfs>
  <cellStyles count="50">
    <cellStyle name="20 % - Accent1" xfId="27" builtinId="30" customBuiltin="1"/>
    <cellStyle name="20 % - Accent2" xfId="31" builtinId="34" customBuiltin="1"/>
    <cellStyle name="20 % - Accent3" xfId="35" builtinId="38" customBuiltin="1"/>
    <cellStyle name="20 % - Accent4" xfId="39" builtinId="42" customBuiltin="1"/>
    <cellStyle name="20 % - Accent5" xfId="43" builtinId="46" customBuiltin="1"/>
    <cellStyle name="20 % - Accent6" xfId="47" builtinId="50" customBuiltin="1"/>
    <cellStyle name="40 % - Accent1" xfId="28" builtinId="31" customBuiltin="1"/>
    <cellStyle name="40 % - Accent2" xfId="32" builtinId="35" customBuiltin="1"/>
    <cellStyle name="40 % - Accent3" xfId="36" builtinId="39" customBuiltin="1"/>
    <cellStyle name="40 % - Accent4" xfId="40" builtinId="43" customBuiltin="1"/>
    <cellStyle name="40 % - Accent5" xfId="44" builtinId="47" customBuiltin="1"/>
    <cellStyle name="40 % - Accent6" xfId="48" builtinId="51" customBuiltin="1"/>
    <cellStyle name="60 % - Accent1" xfId="29" builtinId="32" customBuiltin="1"/>
    <cellStyle name="60 % - Accent2" xfId="33" builtinId="36" customBuiltin="1"/>
    <cellStyle name="60 % - Accent3" xfId="37" builtinId="40" customBuiltin="1"/>
    <cellStyle name="60 % - Accent4" xfId="41" builtinId="44" customBuiltin="1"/>
    <cellStyle name="60 % - Accent5" xfId="45" builtinId="48" customBuiltin="1"/>
    <cellStyle name="60 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Avertissement" xfId="23" builtinId="11" customBuiltin="1"/>
    <cellStyle name="Bordure droite" xfId="8" xr:uid="{00000000-0005-0000-0000-00000A000000}"/>
    <cellStyle name="Bordure droite et inférieure" xfId="12" xr:uid="{00000000-0005-0000-0000-000009000000}"/>
    <cellStyle name="Calcul" xfId="20" builtinId="22" customBuiltin="1"/>
    <cellStyle name="Cellule liée" xfId="21" builtinId="24" customBuiltin="1"/>
    <cellStyle name="Clôture de la prévision" xfId="11" xr:uid="{00000000-0005-0000-0000-000002000000}"/>
    <cellStyle name="Entrée" xfId="18" builtinId="20" customBuiltin="1"/>
    <cellStyle name="Insatisfaisant" xfId="16" builtinId="27" customBuiltin="1"/>
    <cellStyle name="Milliers" xfId="13" builtinId="3" customBuiltin="1"/>
    <cellStyle name="Milliers [0]" xfId="14" builtinId="6" customBuiltin="1"/>
    <cellStyle name="Monétaire" xfId="5" builtinId="4" customBuiltin="1"/>
    <cellStyle name="Monétaire [0]" xfId="6" builtinId="7" customBuiltin="1"/>
    <cellStyle name="Neutre" xfId="17" builtinId="28" customBuiltin="1"/>
    <cellStyle name="Normal" xfId="0" builtinId="0" customBuiltin="1"/>
    <cellStyle name="Note" xfId="24" builtinId="10" customBuiltin="1"/>
    <cellStyle name="Pourcentage" xfId="7" builtinId="5" customBuiltin="1"/>
    <cellStyle name="Satisfaisant" xfId="15" builtinId="26" customBuiltin="1"/>
    <cellStyle name="Sortie" xfId="19" builtinId="21" customBuiltin="1"/>
    <cellStyle name="Texte explicatif" xfId="25" builtinId="53" customBuiltin="1"/>
    <cellStyle name="Titre" xfId="9" builtinId="15" customBuiltin="1"/>
    <cellStyle name="Titre 1" xfId="1" builtinId="16" customBuiltin="1"/>
    <cellStyle name="Titre 2" xfId="2" builtinId="17" customBuiltin="1"/>
    <cellStyle name="Titre 3" xfId="3" builtinId="18" customBuiltin="1"/>
    <cellStyle name="Titre 4" xfId="4" builtinId="19" customBuiltin="1"/>
    <cellStyle name="Total" xfId="10" builtinId="25" customBuiltin="1"/>
    <cellStyle name="Vérification" xfId="22" builtinId="23" customBuiltin="1"/>
  </cellStyles>
  <dxfs count="6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9" formatCode="#,##0\ [$$-C0C]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9" formatCode="#,##0\ [$$-C0C]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9" formatCode="#,##0\ [$$-C0C]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9" formatCode="#,##0\ [$$-C0C]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9" formatCode="#,##0\ [$$-C0C]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thin">
          <color theme="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9" formatCode="#,##0\ [$$-C0C]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9" formatCode="#,##0\ [$$-C0C]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9" formatCode="#,##0\ [$$-C0C]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9" formatCode="#,##0\ [$$-C0C]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thin">
          <color theme="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9" formatCode="#,##0\ [$$-C0C]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9" formatCode="#,##0\ [$$-C0C]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9" formatCode="#,##0\ [$$-C0C]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8" formatCode="#,##0.00\ [$$-C0C]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8" formatCode="#,##0.00\ [$$-C0C]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border diagonalUp="0" diagonalDown="0">
        <left/>
        <right style="thin">
          <color theme="3"/>
        </right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border diagonalUp="0" diagonalDown="0">
        <left/>
        <right style="thin">
          <color theme="3"/>
        </right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color theme="3"/>
        <name val="Franklin Gothic Medium"/>
        <scheme val="none"/>
      </font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scheme val="minor"/>
      </font>
    </dxf>
    <dxf>
      <font>
        <b/>
        <strike val="0"/>
        <outline val="0"/>
        <shadow val="0"/>
        <u val="none"/>
        <vertAlign val="baseline"/>
        <sz val="12"/>
        <color theme="0"/>
        <name val="Franklin Gothic Medium"/>
        <scheme val="none"/>
      </font>
      <fill>
        <patternFill patternType="solid">
          <fgColor indexed="64"/>
          <bgColor theme="3"/>
        </patternFill>
      </fill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scheme val="minor"/>
      </font>
      <fill>
        <patternFill patternType="none">
          <fgColor indexed="64"/>
          <bgColor indexed="65"/>
        </patternFill>
      </fill>
    </dxf>
    <dxf>
      <font>
        <b/>
        <strike val="0"/>
        <outline val="0"/>
        <shadow val="0"/>
        <u val="none"/>
        <vertAlign val="baseline"/>
        <sz val="12"/>
        <color theme="3"/>
        <name val="Franklin Gothic Book"/>
        <scheme val="minor"/>
      </font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scheme val="minor"/>
      </font>
    </dxf>
    <dxf>
      <font>
        <b/>
        <strike val="0"/>
        <outline val="0"/>
        <shadow val="0"/>
        <u val="none"/>
        <vertAlign val="baseline"/>
        <sz val="12"/>
        <color theme="0"/>
        <name val="Franklin Gothic Medium"/>
        <scheme val="none"/>
      </font>
      <fill>
        <patternFill patternType="solid">
          <fgColor indexed="64"/>
          <bgColor theme="3"/>
        </patternFill>
      </fill>
      <alignment vertical="center" textRotation="0" wrapText="1" indent="0" justifyLastLine="0" shrinkToFit="0" readingOrder="0"/>
    </dxf>
    <dxf>
      <border>
        <right style="thin">
          <color theme="4" tint="-0.499984740745262"/>
        </right>
        <vertical/>
      </border>
    </dxf>
    <dxf>
      <font>
        <color theme="3"/>
      </font>
      <fill>
        <patternFill patternType="solid">
          <fgColor theme="4" tint="0.79998168889431442"/>
          <bgColor theme="4" tint="0.79998168889431442"/>
        </patternFill>
      </fill>
    </dxf>
    <dxf>
      <font>
        <color theme="3"/>
      </font>
      <fill>
        <patternFill patternType="solid">
          <fgColor theme="4" tint="0.79998168889431442"/>
          <bgColor theme="4" tint="0.79998168889431442"/>
        </patternFill>
      </fill>
    </dxf>
    <dxf>
      <font>
        <color theme="3"/>
      </font>
    </dxf>
    <dxf>
      <font>
        <color theme="3"/>
      </font>
      <border>
        <right style="thin">
          <color theme="4" tint="-0.499984740745262"/>
        </right>
        <vertical/>
      </border>
    </dxf>
    <dxf>
      <font>
        <b val="0"/>
        <i val="0"/>
        <color theme="1" tint="0.14996795556505021"/>
      </font>
      <fill>
        <patternFill>
          <bgColor theme="0" tint="-0.14996795556505021"/>
        </patternFill>
      </fill>
      <border>
        <top style="medium">
          <color theme="4" tint="-0.24994659260841701"/>
        </top>
        <bottom style="thick">
          <color theme="4" tint="-0.499984740745262"/>
        </bottom>
      </border>
    </dxf>
    <dxf>
      <font>
        <b val="0"/>
        <i val="0"/>
        <color theme="3"/>
      </font>
      <fill>
        <patternFill patternType="solid">
          <fgColor theme="4"/>
          <bgColor theme="4" tint="0.39994506668294322"/>
        </patternFill>
      </fill>
      <border diagonalUp="0" diagonalDown="0">
        <left/>
        <right/>
        <top style="thick">
          <color theme="4" tint="-0.499984740745262"/>
        </top>
        <bottom style="thin">
          <color theme="4" tint="-0.24994659260841701"/>
        </bottom>
        <vertical/>
        <horizontal/>
      </border>
    </dxf>
    <dxf>
      <font>
        <color theme="3"/>
      </font>
      <fill>
        <patternFill>
          <bgColor theme="0" tint="-4.9989318521683403E-2"/>
        </patternFill>
      </fill>
      <border>
        <left/>
        <right/>
        <top style="thin">
          <color theme="4" tint="-0.24994659260841701"/>
        </top>
        <bottom style="thin">
          <color theme="4" tint="-0.24994659260841701"/>
        </bottom>
        <horizontal style="thin">
          <color theme="4" tint="-0.24994659260841701"/>
        </horizontal>
      </border>
    </dxf>
    <dxf>
      <font>
        <color theme="3"/>
      </font>
      <fill>
        <patternFill patternType="solid">
          <fgColor theme="4" tint="0.79998168889431442"/>
          <bgColor theme="4" tint="0.79998168889431442"/>
        </patternFill>
      </fill>
    </dxf>
    <dxf>
      <font>
        <color theme="3"/>
      </font>
      <fill>
        <patternFill patternType="solid">
          <fgColor theme="4" tint="0.79998168889431442"/>
          <bgColor theme="4" tint="0.79998168889431442"/>
        </patternFill>
      </fill>
    </dxf>
    <dxf>
      <font>
        <color theme="3"/>
      </font>
    </dxf>
    <dxf>
      <font>
        <color theme="3"/>
      </font>
    </dxf>
    <dxf>
      <font>
        <b/>
        <i val="0"/>
        <color theme="3"/>
      </font>
      <fill>
        <patternFill>
          <bgColor theme="0" tint="-0.14996795556505021"/>
        </patternFill>
      </fill>
      <border>
        <top style="double">
          <color theme="4" tint="-0.499984740745262"/>
        </top>
        <bottom style="thick">
          <color theme="4" tint="-0.499984740745262"/>
        </bottom>
      </border>
    </dxf>
    <dxf>
      <font>
        <b/>
        <i val="0"/>
        <color theme="3"/>
      </font>
      <fill>
        <patternFill patternType="solid">
          <fgColor theme="4"/>
          <bgColor theme="4"/>
        </patternFill>
      </fill>
      <border diagonalUp="0" diagonalDown="0">
        <left/>
        <right/>
        <top/>
        <bottom/>
        <vertical/>
        <horizontal/>
      </border>
    </dxf>
    <dxf>
      <font>
        <color theme="3"/>
      </font>
      <border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</dxfs>
  <tableStyles count="2" defaultPivotStyle="PivotStyleLight16">
    <tableStyle name="Suivi des prospects détaillé" pivot="0" count="7" xr9:uid="{00000000-0011-0000-FFFF-FFFF00000000}">
      <tableStyleElement type="wholeTable" dxfId="64"/>
      <tableStyleElement type="headerRow" dxfId="63"/>
      <tableStyleElement type="totalRow" dxfId="62"/>
      <tableStyleElement type="firstColumn" dxfId="61"/>
      <tableStyleElement type="lastColumn" dxfId="60"/>
      <tableStyleElement type="firstRowStripe" dxfId="59"/>
      <tableStyleElement type="firstColumnStripe" dxfId="58"/>
    </tableStyle>
    <tableStyle name="Ventes prévues" pivot="0" count="8" xr9:uid="{00000000-0011-0000-FFFF-FFFF01000000}">
      <tableStyleElement type="wholeTable" dxfId="57"/>
      <tableStyleElement type="headerRow" dxfId="56"/>
      <tableStyleElement type="totalRow" dxfId="55"/>
      <tableStyleElement type="firstColumn" dxfId="54"/>
      <tableStyleElement type="lastColumn" dxfId="53"/>
      <tableStyleElement type="firstRowStripe" dxfId="52"/>
      <tableStyleElement type="firstColumnStripe" dxfId="51"/>
      <tableStyleElement type="firstHeaderCell" dxfId="5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4149103787656"/>
          <c:y val="2.6889379162596844E-2"/>
          <c:w val="0.87239770085947499"/>
          <c:h val="0.860239453498301"/>
        </c:manualLayout>
      </c:layout>
      <c:lineChart>
        <c:grouping val="standard"/>
        <c:varyColors val="0"/>
        <c:ser>
          <c:idx val="0"/>
          <c:order val="0"/>
          <c:tx>
            <c:v>Mensuel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'Ventes prévues '!$C$14:$N$14</c:f>
              <c:numCache>
                <c:formatCode>#\ ##0\ [$$-C0C]</c:formatCode>
                <c:ptCount val="12"/>
                <c:pt idx="0">
                  <c:v>270000</c:v>
                </c:pt>
                <c:pt idx="1">
                  <c:v>20000</c:v>
                </c:pt>
                <c:pt idx="2">
                  <c:v>20000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2-4B8C-8617-F5FD126A3E6C}"/>
            </c:ext>
          </c:extLst>
        </c:ser>
        <c:ser>
          <c:idx val="1"/>
          <c:order val="1"/>
          <c:tx>
            <c:v>Cumulatif</c:v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'Ventes prévues '!$C$15:$N$15</c:f>
              <c:numCache>
                <c:formatCode>#\ ##0\ [$$-C0C]</c:formatCode>
                <c:ptCount val="12"/>
                <c:pt idx="0">
                  <c:v>270000</c:v>
                </c:pt>
                <c:pt idx="1">
                  <c:v>290000</c:v>
                </c:pt>
                <c:pt idx="2">
                  <c:v>310000</c:v>
                </c:pt>
                <c:pt idx="3">
                  <c:v>310000</c:v>
                </c:pt>
                <c:pt idx="4">
                  <c:v>310000</c:v>
                </c:pt>
                <c:pt idx="5">
                  <c:v>310000</c:v>
                </c:pt>
                <c:pt idx="6">
                  <c:v>310000</c:v>
                </c:pt>
                <c:pt idx="7">
                  <c:v>310000</c:v>
                </c:pt>
                <c:pt idx="8">
                  <c:v>310000</c:v>
                </c:pt>
                <c:pt idx="9">
                  <c:v>310000</c:v>
                </c:pt>
                <c:pt idx="10">
                  <c:v>310000</c:v>
                </c:pt>
                <c:pt idx="11">
                  <c:v>310000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2-4B8C-8617-F5FD126A3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616584"/>
        <c:axId val="116616968"/>
      </c:lineChart>
      <c:catAx>
        <c:axId val="116616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Mois</a:t>
                </a:r>
              </a:p>
            </c:rich>
          </c:tx>
          <c:layout>
            <c:manualLayout>
              <c:xMode val="edge"/>
              <c:yMode val="edge"/>
              <c:x val="0.53151532259840517"/>
              <c:y val="0.962974619195591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6616968"/>
        <c:crosses val="autoZero"/>
        <c:auto val="1"/>
        <c:lblAlgn val="ctr"/>
        <c:lblOffset val="100"/>
        <c:noMultiLvlLbl val="0"/>
      </c:catAx>
      <c:valAx>
        <c:axId val="116616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Recettes escomptées</a:t>
                </a:r>
              </a:p>
            </c:rich>
          </c:tx>
          <c:layout>
            <c:manualLayout>
              <c:xMode val="edge"/>
              <c:yMode val="edge"/>
              <c:x val="2.0340706839562676E-2"/>
              <c:y val="0.327144941713985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\ [$$-C0C]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6616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"/>
              <a:cs typeface="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12699</xdr:colOff>
      <xdr:row>0</xdr:row>
      <xdr:rowOff>0</xdr:rowOff>
    </xdr:from>
    <xdr:to>
      <xdr:col>6</xdr:col>
      <xdr:colOff>1704975</xdr:colOff>
      <xdr:row>1</xdr:row>
      <xdr:rowOff>12699</xdr:rowOff>
    </xdr:to>
    <xdr:pic>
      <xdr:nvPicPr>
        <xdr:cNvPr id="3" name="Image 2">
          <a:extLst>
            <a:ext uri="{FF2B5EF4-FFF2-40B4-BE49-F238E27FC236}">
              <a16:creationId xmlns:a16="http://schemas.microsoft.com/office/drawing/2014/main" id="{36D601C0-4ACC-E84C-9475-2E7FF3BC735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</a:extLst>
        </a:blip>
        <a:srcRect l="3555" r="12796" b="81206"/>
        <a:stretch/>
      </xdr:blipFill>
      <xdr:spPr>
        <a:xfrm>
          <a:off x="441324" y="0"/>
          <a:ext cx="10941051" cy="1279524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0</xdr:row>
      <xdr:rowOff>0</xdr:rowOff>
    </xdr:from>
    <xdr:to>
      <xdr:col>1</xdr:col>
      <xdr:colOff>1089025</xdr:colOff>
      <xdr:row>0</xdr:row>
      <xdr:rowOff>856615</xdr:rowOff>
    </xdr:to>
    <xdr:sp macro="" textlink="">
      <xdr:nvSpPr>
        <xdr:cNvPr id="4" name="Rectangle à coins arrondis du même côté 3">
          <a:extLst>
            <a:ext uri="{FF2B5EF4-FFF2-40B4-BE49-F238E27FC236}">
              <a16:creationId xmlns:a16="http://schemas.microsoft.com/office/drawing/2014/main" id="{A62AF35F-0697-9A41-882D-E590EDB6069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84200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rtl="0"/>
          <a:endParaRPr lang="en-US"/>
        </a:p>
      </xdr:txBody>
    </xdr:sp>
    <xdr:clientData/>
  </xdr:twoCellAnchor>
  <xdr:twoCellAnchor>
    <xdr:from>
      <xdr:col>1</xdr:col>
      <xdr:colOff>330200</xdr:colOff>
      <xdr:row>0</xdr:row>
      <xdr:rowOff>101600</xdr:rowOff>
    </xdr:from>
    <xdr:to>
      <xdr:col>1</xdr:col>
      <xdr:colOff>977900</xdr:colOff>
      <xdr:row>0</xdr:row>
      <xdr:rowOff>749890</xdr:rowOff>
    </xdr:to>
    <xdr:sp macro="" textlink="">
      <xdr:nvSpPr>
        <xdr:cNvPr id="6" name="Forme" descr="icône cible">
          <a:extLst>
            <a:ext uri="{FF2B5EF4-FFF2-40B4-BE49-F238E27FC236}">
              <a16:creationId xmlns:a16="http://schemas.microsoft.com/office/drawing/2014/main" id="{7AF38A48-8EFA-C94E-A4D7-C5FC08786649}"/>
            </a:ext>
          </a:extLst>
        </xdr:cNvPr>
        <xdr:cNvSpPr/>
      </xdr:nvSpPr>
      <xdr:spPr>
        <a:xfrm>
          <a:off x="711200" y="101600"/>
          <a:ext cx="647700" cy="64829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0302" h="21582" extrusionOk="0">
              <a:moveTo>
                <a:pt x="20287" y="2592"/>
              </a:moveTo>
              <a:cubicBezTo>
                <a:pt x="20265" y="2568"/>
                <a:pt x="20265" y="2568"/>
                <a:pt x="20242" y="2568"/>
              </a:cubicBezTo>
              <a:lnTo>
                <a:pt x="18754" y="2472"/>
              </a:lnTo>
              <a:cubicBezTo>
                <a:pt x="18348" y="2449"/>
                <a:pt x="18010" y="2089"/>
                <a:pt x="17988" y="1658"/>
              </a:cubicBezTo>
              <a:lnTo>
                <a:pt x="17897" y="78"/>
              </a:lnTo>
              <a:cubicBezTo>
                <a:pt x="17897" y="30"/>
                <a:pt x="17852" y="-18"/>
                <a:pt x="17807" y="6"/>
              </a:cubicBezTo>
              <a:cubicBezTo>
                <a:pt x="17785" y="6"/>
                <a:pt x="17762" y="6"/>
                <a:pt x="17762" y="30"/>
              </a:cubicBezTo>
              <a:lnTo>
                <a:pt x="15530" y="2401"/>
              </a:lnTo>
              <a:cubicBezTo>
                <a:pt x="15508" y="2425"/>
                <a:pt x="15508" y="2425"/>
                <a:pt x="15508" y="2449"/>
              </a:cubicBezTo>
              <a:lnTo>
                <a:pt x="15372" y="4149"/>
              </a:lnTo>
              <a:lnTo>
                <a:pt x="9578" y="10303"/>
              </a:lnTo>
              <a:cubicBezTo>
                <a:pt x="8789" y="10064"/>
                <a:pt x="7999" y="10566"/>
                <a:pt x="7774" y="11381"/>
              </a:cubicBezTo>
              <a:cubicBezTo>
                <a:pt x="7548" y="12219"/>
                <a:pt x="8022" y="13057"/>
                <a:pt x="8789" y="13296"/>
              </a:cubicBezTo>
              <a:cubicBezTo>
                <a:pt x="9578" y="13536"/>
                <a:pt x="10367" y="13033"/>
                <a:pt x="10592" y="12219"/>
              </a:cubicBezTo>
              <a:cubicBezTo>
                <a:pt x="10660" y="11955"/>
                <a:pt x="10660" y="11668"/>
                <a:pt x="10592" y="11381"/>
              </a:cubicBezTo>
              <a:lnTo>
                <a:pt x="16387" y="5226"/>
              </a:lnTo>
              <a:lnTo>
                <a:pt x="17988" y="5083"/>
              </a:lnTo>
              <a:cubicBezTo>
                <a:pt x="18010" y="5083"/>
                <a:pt x="18033" y="5083"/>
                <a:pt x="18033" y="5059"/>
              </a:cubicBezTo>
              <a:lnTo>
                <a:pt x="20265" y="2688"/>
              </a:lnTo>
              <a:cubicBezTo>
                <a:pt x="20310" y="2664"/>
                <a:pt x="20310" y="2616"/>
                <a:pt x="20287" y="2592"/>
              </a:cubicBezTo>
              <a:close/>
              <a:moveTo>
                <a:pt x="15823" y="7884"/>
              </a:moveTo>
              <a:cubicBezTo>
                <a:pt x="17852" y="11764"/>
                <a:pt x="16545" y="16673"/>
                <a:pt x="12892" y="18852"/>
              </a:cubicBezTo>
              <a:cubicBezTo>
                <a:pt x="9239" y="21007"/>
                <a:pt x="4617" y="19618"/>
                <a:pt x="2566" y="15739"/>
              </a:cubicBezTo>
              <a:cubicBezTo>
                <a:pt x="514" y="11860"/>
                <a:pt x="1844" y="6951"/>
                <a:pt x="5497" y="4771"/>
              </a:cubicBezTo>
              <a:cubicBezTo>
                <a:pt x="7796" y="3406"/>
                <a:pt x="10592" y="3406"/>
                <a:pt x="12892" y="4771"/>
              </a:cubicBezTo>
              <a:lnTo>
                <a:pt x="14042" y="3550"/>
              </a:lnTo>
              <a:cubicBezTo>
                <a:pt x="9735" y="700"/>
                <a:pt x="4076" y="2089"/>
                <a:pt x="1393" y="6663"/>
              </a:cubicBezTo>
              <a:cubicBezTo>
                <a:pt x="-1290" y="11237"/>
                <a:pt x="18" y="17248"/>
                <a:pt x="4324" y="20097"/>
              </a:cubicBezTo>
              <a:cubicBezTo>
                <a:pt x="5790" y="21055"/>
                <a:pt x="7458" y="21582"/>
                <a:pt x="9194" y="21582"/>
              </a:cubicBezTo>
              <a:cubicBezTo>
                <a:pt x="14267" y="21582"/>
                <a:pt x="18371" y="17224"/>
                <a:pt x="18371" y="11860"/>
              </a:cubicBezTo>
              <a:cubicBezTo>
                <a:pt x="18371" y="10040"/>
                <a:pt x="17897" y="8244"/>
                <a:pt x="16973" y="6687"/>
              </a:cubicBezTo>
              <a:lnTo>
                <a:pt x="15823" y="7884"/>
              </a:lnTo>
              <a:close/>
              <a:moveTo>
                <a:pt x="8473" y="7932"/>
              </a:moveTo>
              <a:cubicBezTo>
                <a:pt x="8721" y="7884"/>
                <a:pt x="8946" y="7860"/>
                <a:pt x="9194" y="7860"/>
              </a:cubicBezTo>
              <a:cubicBezTo>
                <a:pt x="9442" y="7860"/>
                <a:pt x="9690" y="7884"/>
                <a:pt x="9916" y="7932"/>
              </a:cubicBezTo>
              <a:lnTo>
                <a:pt x="11178" y="6591"/>
              </a:lnTo>
              <a:cubicBezTo>
                <a:pt x="10547" y="6304"/>
                <a:pt x="9871" y="6184"/>
                <a:pt x="9172" y="6184"/>
              </a:cubicBezTo>
              <a:cubicBezTo>
                <a:pt x="6241" y="6184"/>
                <a:pt x="3851" y="8723"/>
                <a:pt x="3851" y="11836"/>
              </a:cubicBezTo>
              <a:cubicBezTo>
                <a:pt x="3851" y="14949"/>
                <a:pt x="6241" y="17487"/>
                <a:pt x="9172" y="17487"/>
              </a:cubicBezTo>
              <a:cubicBezTo>
                <a:pt x="12103" y="17487"/>
                <a:pt x="14493" y="14949"/>
                <a:pt x="14493" y="11836"/>
              </a:cubicBezTo>
              <a:lnTo>
                <a:pt x="14493" y="11836"/>
              </a:lnTo>
              <a:cubicBezTo>
                <a:pt x="14493" y="11117"/>
                <a:pt x="14358" y="10399"/>
                <a:pt x="14110" y="9704"/>
              </a:cubicBezTo>
              <a:lnTo>
                <a:pt x="12847" y="11045"/>
              </a:lnTo>
              <a:cubicBezTo>
                <a:pt x="13253" y="13201"/>
                <a:pt x="11945" y="15284"/>
                <a:pt x="9916" y="15691"/>
              </a:cubicBezTo>
              <a:cubicBezTo>
                <a:pt x="7887" y="16122"/>
                <a:pt x="5925" y="14733"/>
                <a:pt x="5542" y="12578"/>
              </a:cubicBezTo>
              <a:cubicBezTo>
                <a:pt x="5136" y="10447"/>
                <a:pt x="6444" y="8339"/>
                <a:pt x="8473" y="7932"/>
              </a:cubicBez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rtlCol="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 rtl="0"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7</xdr:col>
      <xdr:colOff>447674</xdr:colOff>
      <xdr:row>0</xdr:row>
      <xdr:rowOff>352425</xdr:rowOff>
    </xdr:from>
    <xdr:to>
      <xdr:col>9</xdr:col>
      <xdr:colOff>28574</xdr:colOff>
      <xdr:row>0</xdr:row>
      <xdr:rowOff>885225</xdr:rowOff>
    </xdr:to>
    <xdr:pic>
      <xdr:nvPicPr>
        <xdr:cNvPr id="5" name="Image 4" descr="espace réservé au logo">
          <a:extLst>
            <a:ext uri="{FF2B5EF4-FFF2-40B4-BE49-F238E27FC236}">
              <a16:creationId xmlns:a16="http://schemas.microsoft.com/office/drawing/2014/main" id="{6957A832-8D37-4BCC-ADB9-209E4D29F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799" y="352425"/>
          <a:ext cx="2828925" cy="532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8</xdr:col>
      <xdr:colOff>247650</xdr:colOff>
      <xdr:row>1</xdr:row>
      <xdr:rowOff>12699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80F4F42-D799-E14F-B972-37DC820F1DC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</a:extLst>
        </a:blip>
        <a:srcRect l="3555" r="12796" b="81206"/>
        <a:stretch/>
      </xdr:blipFill>
      <xdr:spPr>
        <a:xfrm>
          <a:off x="428626" y="0"/>
          <a:ext cx="10048874" cy="1279524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0</xdr:row>
      <xdr:rowOff>0</xdr:rowOff>
    </xdr:from>
    <xdr:to>
      <xdr:col>1</xdr:col>
      <xdr:colOff>1089025</xdr:colOff>
      <xdr:row>0</xdr:row>
      <xdr:rowOff>856615</xdr:rowOff>
    </xdr:to>
    <xdr:sp macro="" textlink="">
      <xdr:nvSpPr>
        <xdr:cNvPr id="4" name="Rectangle à coins arrondis du même côté 3">
          <a:extLst>
            <a:ext uri="{FF2B5EF4-FFF2-40B4-BE49-F238E27FC236}">
              <a16:creationId xmlns:a16="http://schemas.microsoft.com/office/drawing/2014/main" id="{272E8165-3E32-8043-9884-1C09E806128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84200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rtl="0"/>
          <a:endParaRPr lang="en-US"/>
        </a:p>
      </xdr:txBody>
    </xdr:sp>
    <xdr:clientData/>
  </xdr:twoCellAnchor>
  <xdr:twoCellAnchor>
    <xdr:from>
      <xdr:col>1</xdr:col>
      <xdr:colOff>330200</xdr:colOff>
      <xdr:row>0</xdr:row>
      <xdr:rowOff>101600</xdr:rowOff>
    </xdr:from>
    <xdr:to>
      <xdr:col>1</xdr:col>
      <xdr:colOff>977900</xdr:colOff>
      <xdr:row>0</xdr:row>
      <xdr:rowOff>749890</xdr:rowOff>
    </xdr:to>
    <xdr:sp macro="" textlink="">
      <xdr:nvSpPr>
        <xdr:cNvPr id="7" name="Forme" descr="icône cible">
          <a:extLst>
            <a:ext uri="{FF2B5EF4-FFF2-40B4-BE49-F238E27FC236}">
              <a16:creationId xmlns:a16="http://schemas.microsoft.com/office/drawing/2014/main" id="{B8729460-6CF5-E440-9BCD-814E6F0EE1EF}"/>
            </a:ext>
          </a:extLst>
        </xdr:cNvPr>
        <xdr:cNvSpPr/>
      </xdr:nvSpPr>
      <xdr:spPr>
        <a:xfrm>
          <a:off x="711200" y="101600"/>
          <a:ext cx="647700" cy="64829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0302" h="21582" extrusionOk="0">
              <a:moveTo>
                <a:pt x="20287" y="2592"/>
              </a:moveTo>
              <a:cubicBezTo>
                <a:pt x="20265" y="2568"/>
                <a:pt x="20265" y="2568"/>
                <a:pt x="20242" y="2568"/>
              </a:cubicBezTo>
              <a:lnTo>
                <a:pt x="18754" y="2472"/>
              </a:lnTo>
              <a:cubicBezTo>
                <a:pt x="18348" y="2449"/>
                <a:pt x="18010" y="2089"/>
                <a:pt x="17988" y="1658"/>
              </a:cubicBezTo>
              <a:lnTo>
                <a:pt x="17897" y="78"/>
              </a:lnTo>
              <a:cubicBezTo>
                <a:pt x="17897" y="30"/>
                <a:pt x="17852" y="-18"/>
                <a:pt x="17807" y="6"/>
              </a:cubicBezTo>
              <a:cubicBezTo>
                <a:pt x="17785" y="6"/>
                <a:pt x="17762" y="6"/>
                <a:pt x="17762" y="30"/>
              </a:cubicBezTo>
              <a:lnTo>
                <a:pt x="15530" y="2401"/>
              </a:lnTo>
              <a:cubicBezTo>
                <a:pt x="15508" y="2425"/>
                <a:pt x="15508" y="2425"/>
                <a:pt x="15508" y="2449"/>
              </a:cubicBezTo>
              <a:lnTo>
                <a:pt x="15372" y="4149"/>
              </a:lnTo>
              <a:lnTo>
                <a:pt x="9578" y="10303"/>
              </a:lnTo>
              <a:cubicBezTo>
                <a:pt x="8789" y="10064"/>
                <a:pt x="7999" y="10566"/>
                <a:pt x="7774" y="11381"/>
              </a:cubicBezTo>
              <a:cubicBezTo>
                <a:pt x="7548" y="12219"/>
                <a:pt x="8022" y="13057"/>
                <a:pt x="8789" y="13296"/>
              </a:cubicBezTo>
              <a:cubicBezTo>
                <a:pt x="9578" y="13536"/>
                <a:pt x="10367" y="13033"/>
                <a:pt x="10592" y="12219"/>
              </a:cubicBezTo>
              <a:cubicBezTo>
                <a:pt x="10660" y="11955"/>
                <a:pt x="10660" y="11668"/>
                <a:pt x="10592" y="11381"/>
              </a:cubicBezTo>
              <a:lnTo>
                <a:pt x="16387" y="5226"/>
              </a:lnTo>
              <a:lnTo>
                <a:pt x="17988" y="5083"/>
              </a:lnTo>
              <a:cubicBezTo>
                <a:pt x="18010" y="5083"/>
                <a:pt x="18033" y="5083"/>
                <a:pt x="18033" y="5059"/>
              </a:cubicBezTo>
              <a:lnTo>
                <a:pt x="20265" y="2688"/>
              </a:lnTo>
              <a:cubicBezTo>
                <a:pt x="20310" y="2664"/>
                <a:pt x="20310" y="2616"/>
                <a:pt x="20287" y="2592"/>
              </a:cubicBezTo>
              <a:close/>
              <a:moveTo>
                <a:pt x="15823" y="7884"/>
              </a:moveTo>
              <a:cubicBezTo>
                <a:pt x="17852" y="11764"/>
                <a:pt x="16545" y="16673"/>
                <a:pt x="12892" y="18852"/>
              </a:cubicBezTo>
              <a:cubicBezTo>
                <a:pt x="9239" y="21007"/>
                <a:pt x="4617" y="19618"/>
                <a:pt x="2566" y="15739"/>
              </a:cubicBezTo>
              <a:cubicBezTo>
                <a:pt x="514" y="11860"/>
                <a:pt x="1844" y="6951"/>
                <a:pt x="5497" y="4771"/>
              </a:cubicBezTo>
              <a:cubicBezTo>
                <a:pt x="7796" y="3406"/>
                <a:pt x="10592" y="3406"/>
                <a:pt x="12892" y="4771"/>
              </a:cubicBezTo>
              <a:lnTo>
                <a:pt x="14042" y="3550"/>
              </a:lnTo>
              <a:cubicBezTo>
                <a:pt x="9735" y="700"/>
                <a:pt x="4076" y="2089"/>
                <a:pt x="1393" y="6663"/>
              </a:cubicBezTo>
              <a:cubicBezTo>
                <a:pt x="-1290" y="11237"/>
                <a:pt x="18" y="17248"/>
                <a:pt x="4324" y="20097"/>
              </a:cubicBezTo>
              <a:cubicBezTo>
                <a:pt x="5790" y="21055"/>
                <a:pt x="7458" y="21582"/>
                <a:pt x="9194" y="21582"/>
              </a:cubicBezTo>
              <a:cubicBezTo>
                <a:pt x="14267" y="21582"/>
                <a:pt x="18371" y="17224"/>
                <a:pt x="18371" y="11860"/>
              </a:cubicBezTo>
              <a:cubicBezTo>
                <a:pt x="18371" y="10040"/>
                <a:pt x="17897" y="8244"/>
                <a:pt x="16973" y="6687"/>
              </a:cubicBezTo>
              <a:lnTo>
                <a:pt x="15823" y="7884"/>
              </a:lnTo>
              <a:close/>
              <a:moveTo>
                <a:pt x="8473" y="7932"/>
              </a:moveTo>
              <a:cubicBezTo>
                <a:pt x="8721" y="7884"/>
                <a:pt x="8946" y="7860"/>
                <a:pt x="9194" y="7860"/>
              </a:cubicBezTo>
              <a:cubicBezTo>
                <a:pt x="9442" y="7860"/>
                <a:pt x="9690" y="7884"/>
                <a:pt x="9916" y="7932"/>
              </a:cubicBezTo>
              <a:lnTo>
                <a:pt x="11178" y="6591"/>
              </a:lnTo>
              <a:cubicBezTo>
                <a:pt x="10547" y="6304"/>
                <a:pt x="9871" y="6184"/>
                <a:pt x="9172" y="6184"/>
              </a:cubicBezTo>
              <a:cubicBezTo>
                <a:pt x="6241" y="6184"/>
                <a:pt x="3851" y="8723"/>
                <a:pt x="3851" y="11836"/>
              </a:cubicBezTo>
              <a:cubicBezTo>
                <a:pt x="3851" y="14949"/>
                <a:pt x="6241" y="17487"/>
                <a:pt x="9172" y="17487"/>
              </a:cubicBezTo>
              <a:cubicBezTo>
                <a:pt x="12103" y="17487"/>
                <a:pt x="14493" y="14949"/>
                <a:pt x="14493" y="11836"/>
              </a:cubicBezTo>
              <a:lnTo>
                <a:pt x="14493" y="11836"/>
              </a:lnTo>
              <a:cubicBezTo>
                <a:pt x="14493" y="11117"/>
                <a:pt x="14358" y="10399"/>
                <a:pt x="14110" y="9704"/>
              </a:cubicBezTo>
              <a:lnTo>
                <a:pt x="12847" y="11045"/>
              </a:lnTo>
              <a:cubicBezTo>
                <a:pt x="13253" y="13201"/>
                <a:pt x="11945" y="15284"/>
                <a:pt x="9916" y="15691"/>
              </a:cubicBezTo>
              <a:cubicBezTo>
                <a:pt x="7887" y="16122"/>
                <a:pt x="5925" y="14733"/>
                <a:pt x="5542" y="12578"/>
              </a:cubicBezTo>
              <a:cubicBezTo>
                <a:pt x="5136" y="10447"/>
                <a:pt x="6444" y="8339"/>
                <a:pt x="8473" y="7932"/>
              </a:cubicBez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rtlCol="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 rtl="0"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10</xdr:col>
      <xdr:colOff>419100</xdr:colOff>
      <xdr:row>0</xdr:row>
      <xdr:rowOff>368300</xdr:rowOff>
    </xdr:from>
    <xdr:to>
      <xdr:col>12</xdr:col>
      <xdr:colOff>714375</xdr:colOff>
      <xdr:row>0</xdr:row>
      <xdr:rowOff>901100</xdr:rowOff>
    </xdr:to>
    <xdr:pic>
      <xdr:nvPicPr>
        <xdr:cNvPr id="10" name="Image 9" descr="espace réservé au logo">
          <a:extLst>
            <a:ext uri="{FF2B5EF4-FFF2-40B4-BE49-F238E27FC236}">
              <a16:creationId xmlns:a16="http://schemas.microsoft.com/office/drawing/2014/main" id="{8398CBFD-877F-4985-AD79-1A9B8A21A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075" y="368300"/>
          <a:ext cx="2828925" cy="532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9525</xdr:colOff>
      <xdr:row>1</xdr:row>
      <xdr:rowOff>12699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C3BA07B-BC8A-D84D-ADA9-73D2215D12D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</a:extLst>
        </a:blip>
        <a:srcRect l="3555" r="21801" b="81206"/>
        <a:stretch/>
      </xdr:blipFill>
      <xdr:spPr>
        <a:xfrm>
          <a:off x="428625" y="0"/>
          <a:ext cx="8972550" cy="1279524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</xdr:colOff>
      <xdr:row>4</xdr:row>
      <xdr:rowOff>38100</xdr:rowOff>
    </xdr:from>
    <xdr:to>
      <xdr:col>15</xdr:col>
      <xdr:colOff>0</xdr:colOff>
      <xdr:row>31</xdr:row>
      <xdr:rowOff>53975</xdr:rowOff>
    </xdr:to>
    <xdr:graphicFrame macro="">
      <xdr:nvGraphicFramePr>
        <xdr:cNvPr id="2" name="Prévision mensuelle pondérée" descr="Graphique en courbes indiquant les recettes escomptées mensuelles et cumulées">
          <a:extLst>
            <a:ext uri="{FF2B5EF4-FFF2-40B4-BE49-F238E27FC236}">
              <a16:creationId xmlns:a16="http://schemas.microsoft.com/office/drawing/2014/main" id="{80BFB67B-E508-4D47-97F7-4D187001B47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203200</xdr:colOff>
      <xdr:row>0</xdr:row>
      <xdr:rowOff>0</xdr:rowOff>
    </xdr:from>
    <xdr:to>
      <xdr:col>1</xdr:col>
      <xdr:colOff>1089025</xdr:colOff>
      <xdr:row>0</xdr:row>
      <xdr:rowOff>856615</xdr:rowOff>
    </xdr:to>
    <xdr:sp macro="" textlink="">
      <xdr:nvSpPr>
        <xdr:cNvPr id="3" name="Rectangle à coins arrondis du même côté 2">
          <a:extLst>
            <a:ext uri="{FF2B5EF4-FFF2-40B4-BE49-F238E27FC236}">
              <a16:creationId xmlns:a16="http://schemas.microsoft.com/office/drawing/2014/main" id="{59FB41BB-A806-7646-9C33-512BC71B08C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84200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rtl="0"/>
          <a:endParaRPr lang="en-US"/>
        </a:p>
      </xdr:txBody>
    </xdr:sp>
    <xdr:clientData/>
  </xdr:twoCellAnchor>
  <xdr:twoCellAnchor>
    <xdr:from>
      <xdr:col>1</xdr:col>
      <xdr:colOff>330200</xdr:colOff>
      <xdr:row>0</xdr:row>
      <xdr:rowOff>101600</xdr:rowOff>
    </xdr:from>
    <xdr:to>
      <xdr:col>1</xdr:col>
      <xdr:colOff>977900</xdr:colOff>
      <xdr:row>0</xdr:row>
      <xdr:rowOff>749890</xdr:rowOff>
    </xdr:to>
    <xdr:sp macro="" textlink="">
      <xdr:nvSpPr>
        <xdr:cNvPr id="8" name="Forme" descr="icône cible">
          <a:extLst>
            <a:ext uri="{FF2B5EF4-FFF2-40B4-BE49-F238E27FC236}">
              <a16:creationId xmlns:a16="http://schemas.microsoft.com/office/drawing/2014/main" id="{A739775B-4152-2048-965F-0488ECAE5CFC}"/>
            </a:ext>
          </a:extLst>
        </xdr:cNvPr>
        <xdr:cNvSpPr/>
      </xdr:nvSpPr>
      <xdr:spPr>
        <a:xfrm>
          <a:off x="711200" y="101600"/>
          <a:ext cx="647700" cy="64829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0302" h="21582" extrusionOk="0">
              <a:moveTo>
                <a:pt x="20287" y="2592"/>
              </a:moveTo>
              <a:cubicBezTo>
                <a:pt x="20265" y="2568"/>
                <a:pt x="20265" y="2568"/>
                <a:pt x="20242" y="2568"/>
              </a:cubicBezTo>
              <a:lnTo>
                <a:pt x="18754" y="2472"/>
              </a:lnTo>
              <a:cubicBezTo>
                <a:pt x="18348" y="2449"/>
                <a:pt x="18010" y="2089"/>
                <a:pt x="17988" y="1658"/>
              </a:cubicBezTo>
              <a:lnTo>
                <a:pt x="17897" y="78"/>
              </a:lnTo>
              <a:cubicBezTo>
                <a:pt x="17897" y="30"/>
                <a:pt x="17852" y="-18"/>
                <a:pt x="17807" y="6"/>
              </a:cubicBezTo>
              <a:cubicBezTo>
                <a:pt x="17785" y="6"/>
                <a:pt x="17762" y="6"/>
                <a:pt x="17762" y="30"/>
              </a:cubicBezTo>
              <a:lnTo>
                <a:pt x="15530" y="2401"/>
              </a:lnTo>
              <a:cubicBezTo>
                <a:pt x="15508" y="2425"/>
                <a:pt x="15508" y="2425"/>
                <a:pt x="15508" y="2449"/>
              </a:cubicBezTo>
              <a:lnTo>
                <a:pt x="15372" y="4149"/>
              </a:lnTo>
              <a:lnTo>
                <a:pt x="9578" y="10303"/>
              </a:lnTo>
              <a:cubicBezTo>
                <a:pt x="8789" y="10064"/>
                <a:pt x="7999" y="10566"/>
                <a:pt x="7774" y="11381"/>
              </a:cubicBezTo>
              <a:cubicBezTo>
                <a:pt x="7548" y="12219"/>
                <a:pt x="8022" y="13057"/>
                <a:pt x="8789" y="13296"/>
              </a:cubicBezTo>
              <a:cubicBezTo>
                <a:pt x="9578" y="13536"/>
                <a:pt x="10367" y="13033"/>
                <a:pt x="10592" y="12219"/>
              </a:cubicBezTo>
              <a:cubicBezTo>
                <a:pt x="10660" y="11955"/>
                <a:pt x="10660" y="11668"/>
                <a:pt x="10592" y="11381"/>
              </a:cubicBezTo>
              <a:lnTo>
                <a:pt x="16387" y="5226"/>
              </a:lnTo>
              <a:lnTo>
                <a:pt x="17988" y="5083"/>
              </a:lnTo>
              <a:cubicBezTo>
                <a:pt x="18010" y="5083"/>
                <a:pt x="18033" y="5083"/>
                <a:pt x="18033" y="5059"/>
              </a:cubicBezTo>
              <a:lnTo>
                <a:pt x="20265" y="2688"/>
              </a:lnTo>
              <a:cubicBezTo>
                <a:pt x="20310" y="2664"/>
                <a:pt x="20310" y="2616"/>
                <a:pt x="20287" y="2592"/>
              </a:cubicBezTo>
              <a:close/>
              <a:moveTo>
                <a:pt x="15823" y="7884"/>
              </a:moveTo>
              <a:cubicBezTo>
                <a:pt x="17852" y="11764"/>
                <a:pt x="16545" y="16673"/>
                <a:pt x="12892" y="18852"/>
              </a:cubicBezTo>
              <a:cubicBezTo>
                <a:pt x="9239" y="21007"/>
                <a:pt x="4617" y="19618"/>
                <a:pt x="2566" y="15739"/>
              </a:cubicBezTo>
              <a:cubicBezTo>
                <a:pt x="514" y="11860"/>
                <a:pt x="1844" y="6951"/>
                <a:pt x="5497" y="4771"/>
              </a:cubicBezTo>
              <a:cubicBezTo>
                <a:pt x="7796" y="3406"/>
                <a:pt x="10592" y="3406"/>
                <a:pt x="12892" y="4771"/>
              </a:cubicBezTo>
              <a:lnTo>
                <a:pt x="14042" y="3550"/>
              </a:lnTo>
              <a:cubicBezTo>
                <a:pt x="9735" y="700"/>
                <a:pt x="4076" y="2089"/>
                <a:pt x="1393" y="6663"/>
              </a:cubicBezTo>
              <a:cubicBezTo>
                <a:pt x="-1290" y="11237"/>
                <a:pt x="18" y="17248"/>
                <a:pt x="4324" y="20097"/>
              </a:cubicBezTo>
              <a:cubicBezTo>
                <a:pt x="5790" y="21055"/>
                <a:pt x="7458" y="21582"/>
                <a:pt x="9194" y="21582"/>
              </a:cubicBezTo>
              <a:cubicBezTo>
                <a:pt x="14267" y="21582"/>
                <a:pt x="18371" y="17224"/>
                <a:pt x="18371" y="11860"/>
              </a:cubicBezTo>
              <a:cubicBezTo>
                <a:pt x="18371" y="10040"/>
                <a:pt x="17897" y="8244"/>
                <a:pt x="16973" y="6687"/>
              </a:cubicBezTo>
              <a:lnTo>
                <a:pt x="15823" y="7884"/>
              </a:lnTo>
              <a:close/>
              <a:moveTo>
                <a:pt x="8473" y="7932"/>
              </a:moveTo>
              <a:cubicBezTo>
                <a:pt x="8721" y="7884"/>
                <a:pt x="8946" y="7860"/>
                <a:pt x="9194" y="7860"/>
              </a:cubicBezTo>
              <a:cubicBezTo>
                <a:pt x="9442" y="7860"/>
                <a:pt x="9690" y="7884"/>
                <a:pt x="9916" y="7932"/>
              </a:cubicBezTo>
              <a:lnTo>
                <a:pt x="11178" y="6591"/>
              </a:lnTo>
              <a:cubicBezTo>
                <a:pt x="10547" y="6304"/>
                <a:pt x="9871" y="6184"/>
                <a:pt x="9172" y="6184"/>
              </a:cubicBezTo>
              <a:cubicBezTo>
                <a:pt x="6241" y="6184"/>
                <a:pt x="3851" y="8723"/>
                <a:pt x="3851" y="11836"/>
              </a:cubicBezTo>
              <a:cubicBezTo>
                <a:pt x="3851" y="14949"/>
                <a:pt x="6241" y="17487"/>
                <a:pt x="9172" y="17487"/>
              </a:cubicBezTo>
              <a:cubicBezTo>
                <a:pt x="12103" y="17487"/>
                <a:pt x="14493" y="14949"/>
                <a:pt x="14493" y="11836"/>
              </a:cubicBezTo>
              <a:lnTo>
                <a:pt x="14493" y="11836"/>
              </a:lnTo>
              <a:cubicBezTo>
                <a:pt x="14493" y="11117"/>
                <a:pt x="14358" y="10399"/>
                <a:pt x="14110" y="9704"/>
              </a:cubicBezTo>
              <a:lnTo>
                <a:pt x="12847" y="11045"/>
              </a:lnTo>
              <a:cubicBezTo>
                <a:pt x="13253" y="13201"/>
                <a:pt x="11945" y="15284"/>
                <a:pt x="9916" y="15691"/>
              </a:cubicBezTo>
              <a:cubicBezTo>
                <a:pt x="7887" y="16122"/>
                <a:pt x="5925" y="14733"/>
                <a:pt x="5542" y="12578"/>
              </a:cubicBezTo>
              <a:cubicBezTo>
                <a:pt x="5136" y="10447"/>
                <a:pt x="6444" y="8339"/>
                <a:pt x="8473" y="7932"/>
              </a:cubicBez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rtlCol="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 rtl="0"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10</xdr:col>
      <xdr:colOff>393700</xdr:colOff>
      <xdr:row>0</xdr:row>
      <xdr:rowOff>368300</xdr:rowOff>
    </xdr:from>
    <xdr:to>
      <xdr:col>14</xdr:col>
      <xdr:colOff>212725</xdr:colOff>
      <xdr:row>0</xdr:row>
      <xdr:rowOff>901100</xdr:rowOff>
    </xdr:to>
    <xdr:pic>
      <xdr:nvPicPr>
        <xdr:cNvPr id="7" name="Image 6" descr="espace réservé au logo">
          <a:extLst>
            <a:ext uri="{FF2B5EF4-FFF2-40B4-BE49-F238E27FC236}">
              <a16:creationId xmlns:a16="http://schemas.microsoft.com/office/drawing/2014/main" id="{43CC17BD-ABB0-4D48-9006-850936F1C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5350" y="368300"/>
          <a:ext cx="2828925" cy="5328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onnéesProspect" displayName="DonnéesProspect" ref="B6:J10" totalsRowCount="1" headerRowDxfId="49" dataDxfId="48" totalsRowDxfId="47">
  <autoFilter ref="B6:J9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00000000-0010-0000-0000-000001000000}" name="Nom du client éventuel" totalsRowLabel="Total" dataDxfId="46" totalsRowDxfId="21"/>
    <tableColumn id="2" xr3:uid="{00000000-0010-0000-0000-000002000000}" name="Personne-ressource du client éventuel" dataDxfId="45" totalsRowDxfId="20"/>
    <tableColumn id="3" xr3:uid="{00000000-0010-0000-0000-000003000000}" name="Source du client éventuel" dataDxfId="44" totalsRowDxfId="19"/>
    <tableColumn id="4" xr3:uid="{00000000-0010-0000-0000-000004000000}" name="Région du _x000a_client éventuel" dataDxfId="43" totalsRowDxfId="18"/>
    <tableColumn id="5" xr3:uid="{00000000-0010-0000-0000-000005000000}" name="Type de client_x000a_éventuel" dataDxfId="42" totalsRowDxfId="17"/>
    <tableColumn id="6" xr3:uid="{00000000-0010-0000-0000-000006000000}" name="Occasion potentielle" totalsRowFunction="sum" dataDxfId="41" totalsRowDxfId="14" dataCellStyle="Monétaire [0]"/>
    <tableColumn id="7" xr3:uid="{00000000-0010-0000-0000-000007000000}" name="Probabilité_x000a_de vente" dataDxfId="40" totalsRowDxfId="16" dataCellStyle="Pourcentage"/>
    <tableColumn id="8" xr3:uid="{00000000-0010-0000-0000-000008000000}" name="Prévision _x000a_à court terme" dataDxfId="39" totalsRowDxfId="15" dataCellStyle="Clôture de la prévision"/>
    <tableColumn id="9" xr3:uid="{00000000-0010-0000-0000-000009000000}" name="Prévision _x000a_pondérée" totalsRowFunction="sum" dataDxfId="38" totalsRowDxfId="13" dataCellStyle="Monétaire [0]">
      <calculatedColumnFormula>IFERROR(IF(DonnéesProspect[[#This Row],[Probabilité
de vente]]&lt;&gt;"",DonnéesProspect[[#This Row],[Probabilité
de vente]]*DonnéesProspect[[#This Row],[Occasion potentielle]],""),"")</calculatedColumnFormula>
    </tableColumn>
  </tableColumns>
  <tableStyleInfo name="TableStyleLight4" showFirstColumn="0" showLastColumn="0" showRowStripes="1" showColumnStripes="0"/>
  <extLst>
    <ext xmlns:x14="http://schemas.microsoft.com/office/spreadsheetml/2009/9/main" uri="{504A1905-F514-4f6f-8877-14C23A59335A}">
      <x14:table altTextSummary="Entrez les nom, contact, source et type du prospect, l’opportunité potentielle, la probabilité de vente, le mois de clôture de la prévision et la prévision pondérée. Celle-ci est automatiquement calculée.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VentesPrévues" displayName="VentesPrévues" ref="B6:N14" totalsRowCount="1" headerRowDxfId="37" dataDxfId="36" totalsRowDxfId="35">
  <autoFilter ref="B6:N13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00000000-0010-0000-0100-000001000000}" name="Nom du client éventuel" totalsRowLabel="Total" dataDxfId="34" totalsRowDxfId="12">
      <calculatedColumnFormula>IFERROR(IF(AND(DonnéesProspect[[#This Row],[Nom du client éventuel]] &lt;&gt; "", ROW(VentesPrévues[Nom du client éventuel])&lt;&gt;DernièreEntrée),DonnéesProspect[Nom du client éventuel], ""),"")</calculatedColumnFormula>
    </tableColumn>
    <tableColumn id="2" xr3:uid="{00000000-0010-0000-0100-000002000000}" name="Prévision pour_x000a_janvier" totalsRowFunction="sum" dataDxfId="33" totalsRowDxfId="11" dataCellStyle="Monétaire">
      <calculatedColumnFormula>IFERROR(IF(DonnéesProspect[[#This Row],[Prévision 
à court terme]] &lt;&gt;"",IF(DonnéesProspect[[#This Row],[Prévision 
à court terme]] = "Janvier",DonnéesProspect[Prévision 
pondérée],0),""),"")</calculatedColumnFormula>
    </tableColumn>
    <tableColumn id="3" xr3:uid="{00000000-0010-0000-0100-000003000000}" name="Prévision pour_x000a_février" totalsRowFunction="sum" dataDxfId="32" totalsRowDxfId="10" dataCellStyle="Monétaire">
      <calculatedColumnFormula>IFERROR(IF(DonnéesProspect[[#This Row],[Prévision 
à court terme]] &lt;&gt;"",IF(DonnéesProspect[[#This Row],[Prévision 
à court terme]] = "Février",DonnéesProspect[Prévision 
pondérée],0),""),"")</calculatedColumnFormula>
    </tableColumn>
    <tableColumn id="4" xr3:uid="{00000000-0010-0000-0100-000004000000}" name="Prévision pour_x000a_mars" totalsRowFunction="sum" dataDxfId="31" totalsRowDxfId="9" dataCellStyle="Monétaire">
      <calculatedColumnFormula>IFERROR(IF(DonnéesProspect[[#This Row],[Prévision 
à court terme]] &lt;&gt;"",IF(DonnéesProspect[[#This Row],[Prévision 
à court terme]] = "Mars",DonnéesProspect[Prévision 
pondérée],0),""),"")</calculatedColumnFormula>
    </tableColumn>
    <tableColumn id="5" xr3:uid="{00000000-0010-0000-0100-000005000000}" name="Prévision pour_x000a_avril" totalsRowFunction="sum" dataDxfId="30" totalsRowDxfId="8" dataCellStyle="Monétaire">
      <calculatedColumnFormula>IFERROR(IF(DonnéesProspect[[#This Row],[Prévision 
à court terme]] &lt;&gt;"",IF(DonnéesProspect[[#This Row],[Prévision 
à court terme]] = "Avril",DonnéesProspect[Prévision 
pondérée],0),""),"")</calculatedColumnFormula>
    </tableColumn>
    <tableColumn id="6" xr3:uid="{00000000-0010-0000-0100-000006000000}" name="Prévision pour_x000a_mai" totalsRowFunction="sum" dataDxfId="29" totalsRowDxfId="7" dataCellStyle="Monétaire">
      <calculatedColumnFormula>IFERROR(IF(DonnéesProspect[[#This Row],[Prévision 
à court terme]] &lt;&gt;"",IF(DonnéesProspect[[#This Row],[Prévision 
à court terme]] = "Mai",DonnéesProspect[Prévision 
pondérée],0),""),"")</calculatedColumnFormula>
    </tableColumn>
    <tableColumn id="7" xr3:uid="{00000000-0010-0000-0100-000007000000}" name="Prévision pour_x000a_juin" totalsRowFunction="sum" dataDxfId="28" totalsRowDxfId="6" dataCellStyle="Monétaire">
      <calculatedColumnFormula>IFERROR(IF(DonnéesProspect[[#This Row],[Prévision 
à court terme]] &lt;&gt;"",IF(DonnéesProspect[[#This Row],[Prévision 
à court terme]] = "Juin",DonnéesProspect[Prévision 
pondérée],0),""),"")</calculatedColumnFormula>
    </tableColumn>
    <tableColumn id="8" xr3:uid="{00000000-0010-0000-0100-000008000000}" name="Prévision pour_x000a_juillet" totalsRowFunction="sum" dataDxfId="27" totalsRowDxfId="5" dataCellStyle="Monétaire">
      <calculatedColumnFormula>IFERROR(IF(DonnéesProspect[[#This Row],[Prévision 
à court terme]] &lt;&gt;"",IF(DonnéesProspect[[#This Row],[Prévision 
à court terme]] = "Juillet",DonnéesProspect[Prévision 
pondérée],0),""),"")</calculatedColumnFormula>
    </tableColumn>
    <tableColumn id="9" xr3:uid="{00000000-0010-0000-0100-000009000000}" name="Prévision pour_x000a_août" totalsRowFunction="sum" dataDxfId="26" totalsRowDxfId="4" dataCellStyle="Monétaire">
      <calculatedColumnFormula>IFERROR(IF(DonnéesProspect[[#This Row],[Prévision 
à court terme]] &lt;&gt;"",IF(DonnéesProspect[[#This Row],[Prévision 
à court terme]] = "Août",DonnéesProspect[Prévision 
pondérée],0),""),"")</calculatedColumnFormula>
    </tableColumn>
    <tableColumn id="10" xr3:uid="{00000000-0010-0000-0100-00000A000000}" name="Prévision pour_x000a_septembre" totalsRowFunction="sum" dataDxfId="25" totalsRowDxfId="3" dataCellStyle="Monétaire">
      <calculatedColumnFormula>IFERROR(IF(DonnéesProspect[[#This Row],[Prévision 
à court terme]] &lt;&gt;"",IF(DonnéesProspect[[#This Row],[Prévision 
à court terme]] = "Septembre",DonnéesProspect[Prévision 
pondérée],0),""),"")</calculatedColumnFormula>
    </tableColumn>
    <tableColumn id="11" xr3:uid="{00000000-0010-0000-0100-00000B000000}" name="Prévision pour_x000a_octobre" totalsRowFunction="sum" dataDxfId="24" totalsRowDxfId="2" dataCellStyle="Monétaire">
      <calculatedColumnFormula>IFERROR(IF(DonnéesProspect[[#This Row],[Prévision 
à court terme]] &lt;&gt;"",IF(DonnéesProspect[[#This Row],[Prévision 
à court terme]] = "Octobre",DonnéesProspect[Prévision 
pondérée],0),""),"")</calculatedColumnFormula>
    </tableColumn>
    <tableColumn id="12" xr3:uid="{00000000-0010-0000-0100-00000C000000}" name="Prévision pour_x000a_novembre" totalsRowFunction="sum" dataDxfId="23" totalsRowDxfId="1" dataCellStyle="Monétaire">
      <calculatedColumnFormula>IFERROR(IF(DonnéesProspect[[#This Row],[Prévision 
à court terme]] &lt;&gt;"",IF(DonnéesProspect[[#This Row],[Prévision 
à court terme]] = "Novembre",DonnéesProspect[Prévision 
pondérée],0),""),"")</calculatedColumnFormula>
    </tableColumn>
    <tableColumn id="13" xr3:uid="{00000000-0010-0000-0100-00000D000000}" name="Prévision pour_x000a_décembre" totalsRowFunction="sum" dataDxfId="22" totalsRowDxfId="0" dataCellStyle="Monétaire">
      <calculatedColumnFormula>IFERROR(IF(DonnéesProspect[[#This Row],[Prévision 
à court terme]] &lt;&gt;"",IF(DonnéesProspect[[#This Row],[Prévision 
à court terme]] = "Décembre",DonnéesProspect[Prévision 
pondérée],0),""),"")</calculatedColumnFormula>
    </tableColumn>
  </tableColumns>
  <tableStyleInfo name="TableStyleLight4" showFirstColumn="1" showLastColumn="0" showRowStripes="1" showColumnStripes="0"/>
  <extLst>
    <ext xmlns:x14="http://schemas.microsoft.com/office/spreadsheetml/2009/9/main" uri="{504A1905-F514-4f6f-8877-14C23A59335A}">
      <x14:table altTextSummary="Le nom du prospect et la prévision pour chaque mois, comme la prévision pour janvier ou la prévision pour février, sont mis à jour automatiquement dans ce tableau des ventes prévues à l’aide des entrées de la feuille de calcul Données du prospect"/>
    </ext>
  </extLst>
</table>
</file>

<file path=xl/theme/theme1.xml><?xml version="1.0" encoding="utf-8"?>
<a:theme xmlns:a="http://schemas.openxmlformats.org/drawingml/2006/main" name="Theme1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/>
    <pageSetUpPr autoPageBreaks="0" fitToPage="1"/>
  </sheetPr>
  <dimension ref="B1:J11"/>
  <sheetViews>
    <sheetView showGridLines="0" tabSelected="1" zoomScaleNormal="100" workbookViewId="0"/>
  </sheetViews>
  <sheetFormatPr baseColWidth="10" defaultColWidth="8.77734375" defaultRowHeight="30" customHeight="1" x14ac:dyDescent="0.3"/>
  <cols>
    <col min="1" max="1" width="5" customWidth="1"/>
    <col min="2" max="2" width="29.77734375" customWidth="1"/>
    <col min="3" max="3" width="22" customWidth="1"/>
    <col min="4" max="4" width="23.77734375" customWidth="1"/>
    <col min="5" max="5" width="17.44140625" customWidth="1"/>
    <col min="6" max="6" width="14.88671875" bestFit="1" customWidth="1"/>
    <col min="7" max="7" width="21.21875" customWidth="1"/>
    <col min="8" max="8" width="16.6640625" customWidth="1"/>
    <col min="9" max="9" width="21.21875" bestFit="1" customWidth="1"/>
    <col min="10" max="10" width="20.77734375" customWidth="1"/>
    <col min="11" max="11" width="2.6640625" customWidth="1"/>
  </cols>
  <sheetData>
    <row r="1" spans="2:10" ht="100.15" customHeight="1" x14ac:dyDescent="0.3">
      <c r="B1" s="2"/>
      <c r="C1" s="2"/>
      <c r="D1" s="2"/>
      <c r="E1" s="2"/>
      <c r="F1" s="2"/>
      <c r="G1" s="2"/>
    </row>
    <row r="2" spans="2:10" ht="15" customHeight="1" x14ac:dyDescent="0.3"/>
    <row r="3" spans="2:10" ht="40.15" customHeight="1" thickBot="1" x14ac:dyDescent="0.35">
      <c r="B3" s="30" t="s">
        <v>19</v>
      </c>
      <c r="C3" s="30"/>
      <c r="D3" s="1"/>
      <c r="E3" s="1"/>
      <c r="F3" s="1"/>
      <c r="G3" s="1"/>
      <c r="H3" s="1"/>
      <c r="I3" s="1"/>
      <c r="J3" s="1"/>
    </row>
    <row r="4" spans="2:10" ht="30" customHeight="1" thickTop="1" x14ac:dyDescent="0.3">
      <c r="B4" s="3">
        <f ca="1">TODAY()</f>
        <v>43770</v>
      </c>
      <c r="E4" s="31"/>
      <c r="F4" s="31"/>
      <c r="G4" s="31"/>
      <c r="H4" s="31"/>
      <c r="I4" s="31"/>
      <c r="J4" s="15"/>
    </row>
    <row r="5" spans="2:10" ht="30" customHeight="1" x14ac:dyDescent="0.3">
      <c r="B5" s="29" t="s">
        <v>0</v>
      </c>
      <c r="C5" s="29"/>
      <c r="D5" s="29"/>
      <c r="E5" s="29"/>
      <c r="F5" s="29"/>
      <c r="G5" s="29"/>
      <c r="H5" s="29"/>
      <c r="I5" s="29"/>
      <c r="J5" s="4" t="s">
        <v>15</v>
      </c>
    </row>
    <row r="6" spans="2:10" s="6" customFormat="1" ht="30" customHeight="1" x14ac:dyDescent="0.3">
      <c r="B6" s="21" t="s">
        <v>20</v>
      </c>
      <c r="C6" s="21" t="s">
        <v>21</v>
      </c>
      <c r="D6" s="25" t="s">
        <v>22</v>
      </c>
      <c r="E6" s="21" t="s">
        <v>23</v>
      </c>
      <c r="F6" s="21" t="s">
        <v>24</v>
      </c>
      <c r="G6" s="22" t="s">
        <v>25</v>
      </c>
      <c r="H6" s="22" t="s">
        <v>26</v>
      </c>
      <c r="I6" s="26" t="s">
        <v>11</v>
      </c>
      <c r="J6" s="26" t="s">
        <v>16</v>
      </c>
    </row>
    <row r="7" spans="2:10" s="5" customFormat="1" ht="25.15" customHeight="1" x14ac:dyDescent="0.3">
      <c r="B7" s="7" t="s">
        <v>1</v>
      </c>
      <c r="C7" s="7"/>
      <c r="D7" s="7" t="s">
        <v>5</v>
      </c>
      <c r="E7" s="7" t="s">
        <v>7</v>
      </c>
      <c r="F7" s="7" t="s">
        <v>9</v>
      </c>
      <c r="G7" s="8">
        <v>300000</v>
      </c>
      <c r="H7" s="9">
        <v>0.9</v>
      </c>
      <c r="I7" s="10" t="s">
        <v>12</v>
      </c>
      <c r="J7" s="8">
        <f>IFERROR(IF(DonnéesProspect[[#This Row],[Probabilité
de vente]]&lt;&gt;"",DonnéesProspect[[#This Row],[Probabilité
de vente]]*DonnéesProspect[[#This Row],[Occasion potentielle]],""),"")</f>
        <v>270000</v>
      </c>
    </row>
    <row r="8" spans="2:10" s="5" customFormat="1" ht="25.15" customHeight="1" x14ac:dyDescent="0.3">
      <c r="B8" s="7" t="s">
        <v>2</v>
      </c>
      <c r="C8" s="7"/>
      <c r="D8" s="7" t="s">
        <v>6</v>
      </c>
      <c r="E8" s="7" t="s">
        <v>8</v>
      </c>
      <c r="F8" s="7" t="s">
        <v>9</v>
      </c>
      <c r="G8" s="8">
        <v>200000</v>
      </c>
      <c r="H8" s="9">
        <v>0.1</v>
      </c>
      <c r="I8" s="10" t="s">
        <v>13</v>
      </c>
      <c r="J8" s="8">
        <f>IFERROR(IF(DonnéesProspect[[#This Row],[Probabilité
de vente]]&lt;&gt;"",DonnéesProspect[[#This Row],[Probabilité
de vente]]*DonnéesProspect[[#This Row],[Occasion potentielle]],""),"")</f>
        <v>20000</v>
      </c>
    </row>
    <row r="9" spans="2:10" s="5" customFormat="1" ht="25.15" customHeight="1" x14ac:dyDescent="0.3">
      <c r="B9" s="7" t="s">
        <v>3</v>
      </c>
      <c r="C9" s="7"/>
      <c r="D9" s="7" t="s">
        <v>6</v>
      </c>
      <c r="E9" s="7" t="s">
        <v>7</v>
      </c>
      <c r="F9" s="7" t="s">
        <v>10</v>
      </c>
      <c r="G9" s="8">
        <v>100000</v>
      </c>
      <c r="H9" s="9">
        <v>0.2</v>
      </c>
      <c r="I9" s="10" t="s">
        <v>14</v>
      </c>
      <c r="J9" s="8">
        <f>IFERROR(IF(DonnéesProspect[[#This Row],[Probabilité
de vente]]&lt;&gt;"",DonnéesProspect[[#This Row],[Probabilité
de vente]]*DonnéesProspect[[#This Row],[Occasion potentielle]],""),"")</f>
        <v>20000</v>
      </c>
    </row>
    <row r="10" spans="2:10" s="11" customFormat="1" ht="30" customHeight="1" thickBot="1" x14ac:dyDescent="0.35">
      <c r="B10" s="14" t="s">
        <v>4</v>
      </c>
      <c r="C10" s="12"/>
      <c r="D10" s="12"/>
      <c r="E10" s="12"/>
      <c r="F10" s="12"/>
      <c r="G10" s="34">
        <f>SUBTOTAL(109,DonnéesProspect[Occasion potentielle])</f>
        <v>600000</v>
      </c>
      <c r="H10" s="12"/>
      <c r="I10" s="12"/>
      <c r="J10" s="34">
        <f>SUBTOTAL(109,DonnéesProspect[Prévision 
pondérée])</f>
        <v>310000</v>
      </c>
    </row>
    <row r="11" spans="2:10" ht="30" customHeight="1" thickTop="1" x14ac:dyDescent="0.3"/>
  </sheetData>
  <mergeCells count="3">
    <mergeCell ref="B5:I5"/>
    <mergeCell ref="B3:C3"/>
    <mergeCell ref="E4:I4"/>
  </mergeCells>
  <dataValidations count="12">
    <dataValidation allowBlank="1" showInputMessage="1" showErrorMessage="1" prompt="Effectuez le suivi des clients éventuels dans ce classeur._x000a_Entrez Clients éventuels dans cette feuille de calcul. Les prévisions pondérées de chaque client éventuel seront automatiquement mises à jour." sqref="A1" xr:uid="{00000000-0002-0000-0000-000000000000}"/>
    <dataValidation allowBlank="1" showInputMessage="1" showErrorMessage="1" prompt="Entrez la date dans cette cellule" sqref="B4" xr:uid="{00000000-0002-0000-0000-000001000000}"/>
    <dataValidation allowBlank="1" showInputMessage="1" showErrorMessage="1" prompt="Entrez le nom du client éventuel dans cette colonne sous ce titre" sqref="B6" xr:uid="{00000000-0002-0000-0000-000002000000}"/>
    <dataValidation allowBlank="1" showInputMessage="1" showErrorMessage="1" prompt="Entrez le contact du client éventuel dans cette colonne sous ce titre" sqref="C6" xr:uid="{00000000-0002-0000-0000-000003000000}"/>
    <dataValidation allowBlank="1" showInputMessage="1" showErrorMessage="1" prompt="Entrez la source du client éventuel dans cette colonne sous ce titre" sqref="D6" xr:uid="{00000000-0002-0000-0000-000004000000}"/>
    <dataValidation allowBlank="1" showInputMessage="1" showErrorMessage="1" prompt="Entrez la région du client éventuel dans cette colonne sous ce titre" sqref="E6" xr:uid="{00000000-0002-0000-0000-000005000000}"/>
    <dataValidation allowBlank="1" showInputMessage="1" showErrorMessage="1" prompt="Entrez le type de client éventuel dans cette colonne sous ce titre" sqref="F6" xr:uid="{00000000-0002-0000-0000-000006000000}"/>
    <dataValidation allowBlank="1" showInputMessage="1" showErrorMessage="1" prompt="Entrez l’occasion potentielle dans cette colonne sous ce titre" sqref="G6" xr:uid="{00000000-0002-0000-0000-000007000000}"/>
    <dataValidation allowBlank="1" showInputMessage="1" showErrorMessage="1" prompt="Entrez la probabilité de vente dans cette colonne sous ce titre" sqref="H6" xr:uid="{00000000-0002-0000-0000-000008000000}"/>
    <dataValidation allowBlank="1" showInputMessage="1" showErrorMessage="1" prompt="La prévision pondérée basée sur l’opportunité potentielle et le pourcentage de probabilité de vente est calculée automatiquement dans cette cellule sous ce titre" sqref="J6" xr:uid="{00000000-0002-0000-0000-000009000000}"/>
    <dataValidation allowBlank="1" showInputMessage="1" showErrorMessage="1" prompt="Sélectionnez le mois de clôture de la prévision dans cette colonne sous ce titre. Appuyez sur ALT+FLÈCHE BAS pour ouvrir la liste déroulante, puis sur ENTRÉE pour opérer une sélection." sqref="I6" xr:uid="{00000000-0002-0000-0000-00000A000000}"/>
    <dataValidation type="list" errorStyle="warning" allowBlank="1" showInputMessage="1" showErrorMessage="1" error="Sélectionnez un mois dans la liste. Sélectionnez ANNULER et appuyez sur ALT+FLÈCHE BAS pour ouvrir la liste déroulante, puis sur ENTRÉE pour opérer votre sélection" sqref="I7:I9" xr:uid="{00000000-0002-0000-0000-00000B000000}">
      <formula1>"Janvier, Février, Mars, Avril, Mai, Juin, Juillet, Août, Septembre, Octobre, Novembre, Décembre"</formula1>
    </dataValidation>
  </dataValidations>
  <printOptions horizontalCentered="1"/>
  <pageMargins left="0.4" right="0.4" top="0.4" bottom="0.4" header="0.3" footer="0.3"/>
  <pageSetup paperSize="9" scale="63" fitToHeight="0" orientation="landscape" r:id="rId1"/>
  <headerFooter differentFirst="1">
    <oddFooter>Page &amp;P of &amp;N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5"/>
    <pageSetUpPr autoPageBreaks="0" fitToPage="1"/>
  </sheetPr>
  <dimension ref="B1:N16"/>
  <sheetViews>
    <sheetView showGridLines="0" zoomScaleNormal="100" workbookViewId="0"/>
  </sheetViews>
  <sheetFormatPr baseColWidth="10" defaultColWidth="8.77734375" defaultRowHeight="30" customHeight="1" x14ac:dyDescent="0.3"/>
  <cols>
    <col min="1" max="1" width="5" customWidth="1"/>
    <col min="2" max="2" width="25.6640625" customWidth="1"/>
    <col min="3" max="14" width="14.77734375" customWidth="1"/>
    <col min="15" max="15" width="2.6640625" customWidth="1"/>
  </cols>
  <sheetData>
    <row r="1" spans="2:14" ht="100.15" customHeight="1" x14ac:dyDescent="0.3">
      <c r="B1" s="2"/>
      <c r="C1" s="2"/>
      <c r="D1" s="2"/>
      <c r="E1" s="2"/>
      <c r="F1" s="33"/>
      <c r="G1" s="33"/>
      <c r="H1" s="33"/>
      <c r="I1" s="33"/>
      <c r="J1" s="33"/>
    </row>
    <row r="2" spans="2:14" ht="15" customHeight="1" x14ac:dyDescent="0.3"/>
    <row r="3" spans="2:14" ht="40.15" customHeight="1" thickBot="1" x14ac:dyDescent="0.35">
      <c r="B3" s="30" t="s">
        <v>17</v>
      </c>
      <c r="C3" s="30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14" ht="30" customHeight="1" thickTop="1" x14ac:dyDescent="0.3">
      <c r="B4" s="3">
        <f ca="1">DateSuivi</f>
        <v>43770</v>
      </c>
    </row>
    <row r="5" spans="2:14" ht="30" customHeight="1" x14ac:dyDescent="0.3">
      <c r="B5" s="32" t="str">
        <f>'Données des clients éventuels'!B5:I5</f>
        <v xml:space="preserve">Nom de l’entreprise										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 t="s">
        <v>15</v>
      </c>
      <c r="N5" s="32"/>
    </row>
    <row r="6" spans="2:14" ht="34.9" customHeight="1" x14ac:dyDescent="0.3">
      <c r="B6" s="21" t="s">
        <v>20</v>
      </c>
      <c r="C6" s="23" t="s">
        <v>27</v>
      </c>
      <c r="D6" s="23" t="s">
        <v>28</v>
      </c>
      <c r="E6" s="23" t="s">
        <v>29</v>
      </c>
      <c r="F6" s="24" t="s">
        <v>30</v>
      </c>
      <c r="G6" s="23" t="s">
        <v>31</v>
      </c>
      <c r="H6" s="23" t="s">
        <v>32</v>
      </c>
      <c r="I6" s="23" t="s">
        <v>33</v>
      </c>
      <c r="J6" s="24" t="s">
        <v>34</v>
      </c>
      <c r="K6" s="23" t="s">
        <v>35</v>
      </c>
      <c r="L6" s="23" t="s">
        <v>36</v>
      </c>
      <c r="M6" s="23" t="s">
        <v>37</v>
      </c>
      <c r="N6" s="23" t="s">
        <v>38</v>
      </c>
    </row>
    <row r="7" spans="2:14" ht="25.15" customHeight="1" x14ac:dyDescent="0.3">
      <c r="B7" s="7" t="str">
        <f>IFERROR(IF(AND(DonnéesProspect[[#This Row],[Nom du client éventuel]] &lt;&gt; "", ROW(VentesPrévues[Nom du client éventuel])&lt;&gt;DernièreEntrée),DonnéesProspect[Nom du client éventuel], ""),"")</f>
        <v>Adatum Corporation</v>
      </c>
      <c r="C7" s="28">
        <f>IFERROR(IF(DonnéesProspect[[#This Row],[Prévision 
à court terme]] &lt;&gt;"",IF(DonnéesProspect[[#This Row],[Prévision 
à court terme]] = "Janvier",DonnéesProspect[Prévision 
pondérée],0),""),"")</f>
        <v>270000</v>
      </c>
      <c r="D7" s="28">
        <f>IFERROR(IF(DonnéesProspect[[#This Row],[Prévision 
à court terme]] &lt;&gt;"",IF(DonnéesProspect[[#This Row],[Prévision 
à court terme]] = "Février",DonnéesProspect[Prévision 
pondérée],0),""),"")</f>
        <v>0</v>
      </c>
      <c r="E7" s="28">
        <f>IFERROR(IF(DonnéesProspect[[#This Row],[Prévision 
à court terme]] &lt;&gt;"",IF(DonnéesProspect[[#This Row],[Prévision 
à court terme]] = "Mars",DonnéesProspect[Prévision 
pondérée],0),""),"")</f>
        <v>0</v>
      </c>
      <c r="F7" s="27">
        <f>IFERROR(IF(DonnéesProspect[[#This Row],[Prévision 
à court terme]] &lt;&gt;"",IF(DonnéesProspect[[#This Row],[Prévision 
à court terme]] = "Avril",DonnéesProspect[Prévision 
pondérée],0),""),"")</f>
        <v>0</v>
      </c>
      <c r="G7" s="28">
        <f>IFERROR(IF(DonnéesProspect[[#This Row],[Prévision 
à court terme]] &lt;&gt;"",IF(DonnéesProspect[[#This Row],[Prévision 
à court terme]] = "Mai",DonnéesProspect[Prévision 
pondérée],0),""),"")</f>
        <v>0</v>
      </c>
      <c r="H7" s="28">
        <f>IFERROR(IF(DonnéesProspect[[#This Row],[Prévision 
à court terme]] &lt;&gt;"",IF(DonnéesProspect[[#This Row],[Prévision 
à court terme]] = "Juin",DonnéesProspect[Prévision 
pondérée],0),""),"")</f>
        <v>0</v>
      </c>
      <c r="I7" s="28">
        <f>IFERROR(IF(DonnéesProspect[[#This Row],[Prévision 
à court terme]] &lt;&gt;"",IF(DonnéesProspect[[#This Row],[Prévision 
à court terme]] = "Juillet",DonnéesProspect[Prévision 
pondérée],0),""),"")</f>
        <v>0</v>
      </c>
      <c r="J7" s="27">
        <f>IFERROR(IF(DonnéesProspect[[#This Row],[Prévision 
à court terme]] &lt;&gt;"",IF(DonnéesProspect[[#This Row],[Prévision 
à court terme]] = "Août",DonnéesProspect[Prévision 
pondérée],0),""),"")</f>
        <v>0</v>
      </c>
      <c r="K7" s="28">
        <f>IFERROR(IF(DonnéesProspect[[#This Row],[Prévision 
à court terme]] &lt;&gt;"",IF(DonnéesProspect[[#This Row],[Prévision 
à court terme]] = "Septembre",DonnéesProspect[Prévision 
pondérée],0),""),"")</f>
        <v>0</v>
      </c>
      <c r="L7" s="28">
        <f>IFERROR(IF(DonnéesProspect[[#This Row],[Prévision 
à court terme]] &lt;&gt;"",IF(DonnéesProspect[[#This Row],[Prévision 
à court terme]] = "Octobre",DonnéesProspect[Prévision 
pondérée],0),""),"")</f>
        <v>0</v>
      </c>
      <c r="M7" s="28">
        <f>IFERROR(IF(DonnéesProspect[[#This Row],[Prévision 
à court terme]] &lt;&gt;"",IF(DonnéesProspect[[#This Row],[Prévision 
à court terme]] = "Novembre",DonnéesProspect[Prévision 
pondérée],0),""),"")</f>
        <v>0</v>
      </c>
      <c r="N7" s="28">
        <f>IFERROR(IF(DonnéesProspect[[#This Row],[Prévision 
à court terme]] &lt;&gt;"",IF(DonnéesProspect[[#This Row],[Prévision 
à court terme]] = "Décembre",DonnéesProspect[Prévision 
pondérée],0),""),"")</f>
        <v>0</v>
      </c>
    </row>
    <row r="8" spans="2:14" ht="25.15" customHeight="1" x14ac:dyDescent="0.3">
      <c r="B8" s="7" t="str">
        <f>IFERROR(IF(AND(DonnéesProspect[[#This Row],[Nom du client éventuel]] &lt;&gt; "", ROW(VentesPrévues[Nom du client éventuel])&lt;&gt;DernièreEntrée),DonnéesProspect[Nom du client éventuel], ""),"")</f>
        <v>Adventure Works</v>
      </c>
      <c r="C8" s="28">
        <f>IFERROR(IF(DonnéesProspect[[#This Row],[Prévision 
à court terme]] &lt;&gt;"",IF(DonnéesProspect[[#This Row],[Prévision 
à court terme]] = "Janvier",DonnéesProspect[Prévision 
pondérée],0),""),"")</f>
        <v>0</v>
      </c>
      <c r="D8" s="28">
        <f>IFERROR(IF(DonnéesProspect[[#This Row],[Prévision 
à court terme]] &lt;&gt;"",IF(DonnéesProspect[[#This Row],[Prévision 
à court terme]] = "Février",DonnéesProspect[Prévision 
pondérée],0),""),"")</f>
        <v>20000</v>
      </c>
      <c r="E8" s="28">
        <f>IFERROR(IF(DonnéesProspect[[#This Row],[Prévision 
à court terme]] &lt;&gt;"",IF(DonnéesProspect[[#This Row],[Prévision 
à court terme]] = "Mars",DonnéesProspect[Prévision 
pondérée],0),""),"")</f>
        <v>0</v>
      </c>
      <c r="F8" s="27">
        <f>IFERROR(IF(DonnéesProspect[[#This Row],[Prévision 
à court terme]] &lt;&gt;"",IF(DonnéesProspect[[#This Row],[Prévision 
à court terme]] = "Avril",DonnéesProspect[Prévision 
pondérée],0),""),"")</f>
        <v>0</v>
      </c>
      <c r="G8" s="28">
        <f>IFERROR(IF(DonnéesProspect[[#This Row],[Prévision 
à court terme]] &lt;&gt;"",IF(DonnéesProspect[[#This Row],[Prévision 
à court terme]] = "Mai",DonnéesProspect[Prévision 
pondérée],0),""),"")</f>
        <v>0</v>
      </c>
      <c r="H8" s="28">
        <f>IFERROR(IF(DonnéesProspect[[#This Row],[Prévision 
à court terme]] &lt;&gt;"",IF(DonnéesProspect[[#This Row],[Prévision 
à court terme]] = "Juin",DonnéesProspect[Prévision 
pondérée],0),""),"")</f>
        <v>0</v>
      </c>
      <c r="I8" s="28">
        <f>IFERROR(IF(DonnéesProspect[[#This Row],[Prévision 
à court terme]] &lt;&gt;"",IF(DonnéesProspect[[#This Row],[Prévision 
à court terme]] = "Juillet",DonnéesProspect[Prévision 
pondérée],0),""),"")</f>
        <v>0</v>
      </c>
      <c r="J8" s="27">
        <f>IFERROR(IF(DonnéesProspect[[#This Row],[Prévision 
à court terme]] &lt;&gt;"",IF(DonnéesProspect[[#This Row],[Prévision 
à court terme]] = "Août",DonnéesProspect[Prévision 
pondérée],0),""),"")</f>
        <v>0</v>
      </c>
      <c r="K8" s="28">
        <f>IFERROR(IF(DonnéesProspect[[#This Row],[Prévision 
à court terme]] &lt;&gt;"",IF(DonnéesProspect[[#This Row],[Prévision 
à court terme]] = "Septembre",DonnéesProspect[Prévision 
pondérée],0),""),"")</f>
        <v>0</v>
      </c>
      <c r="L8" s="28">
        <f>IFERROR(IF(DonnéesProspect[[#This Row],[Prévision 
à court terme]] &lt;&gt;"",IF(DonnéesProspect[[#This Row],[Prévision 
à court terme]] = "Octobre",DonnéesProspect[Prévision 
pondérée],0),""),"")</f>
        <v>0</v>
      </c>
      <c r="M8" s="28">
        <f>IFERROR(IF(DonnéesProspect[[#This Row],[Prévision 
à court terme]] &lt;&gt;"",IF(DonnéesProspect[[#This Row],[Prévision 
à court terme]] = "Novembre",DonnéesProspect[Prévision 
pondérée],0),""),"")</f>
        <v>0</v>
      </c>
      <c r="N8" s="28">
        <f>IFERROR(IF(DonnéesProspect[[#This Row],[Prévision 
à court terme]] &lt;&gt;"",IF(DonnéesProspect[[#This Row],[Prévision 
à court terme]] = "Décembre",DonnéesProspect[Prévision 
pondérée],0),""),"")</f>
        <v>0</v>
      </c>
    </row>
    <row r="9" spans="2:14" ht="25.15" customHeight="1" x14ac:dyDescent="0.3">
      <c r="B9" s="7" t="str">
        <f>IFERROR(IF(AND(DonnéesProspect[[#This Row],[Nom du client éventuel]] &lt;&gt; "", ROW(VentesPrévues[Nom du client éventuel])&lt;&gt;DernièreEntrée),DonnéesProspect[Nom du client éventuel], ""),"")</f>
        <v>Alpine Ski House</v>
      </c>
      <c r="C9" s="28">
        <f>IFERROR(IF(DonnéesProspect[[#This Row],[Prévision 
à court terme]] &lt;&gt;"",IF(DonnéesProspect[[#This Row],[Prévision 
à court terme]] = "Janvier",DonnéesProspect[Prévision 
pondérée],0),""),"")</f>
        <v>0</v>
      </c>
      <c r="D9" s="28">
        <f>IFERROR(IF(DonnéesProspect[[#This Row],[Prévision 
à court terme]] &lt;&gt;"",IF(DonnéesProspect[[#This Row],[Prévision 
à court terme]] = "Février",DonnéesProspect[Prévision 
pondérée],0),""),"")</f>
        <v>0</v>
      </c>
      <c r="E9" s="28">
        <f>IFERROR(IF(DonnéesProspect[[#This Row],[Prévision 
à court terme]] &lt;&gt;"",IF(DonnéesProspect[[#This Row],[Prévision 
à court terme]] = "Mars",DonnéesProspect[Prévision 
pondérée],0),""),"")</f>
        <v>20000</v>
      </c>
      <c r="F9" s="27">
        <f>IFERROR(IF(DonnéesProspect[[#This Row],[Prévision 
à court terme]] &lt;&gt;"",IF(DonnéesProspect[[#This Row],[Prévision 
à court terme]] = "Avril",DonnéesProspect[Prévision 
pondérée],0),""),"")</f>
        <v>0</v>
      </c>
      <c r="G9" s="28">
        <f>IFERROR(IF(DonnéesProspect[[#This Row],[Prévision 
à court terme]] &lt;&gt;"",IF(DonnéesProspect[[#This Row],[Prévision 
à court terme]] = "Mai",DonnéesProspect[Prévision 
pondérée],0),""),"")</f>
        <v>0</v>
      </c>
      <c r="H9" s="28">
        <f>IFERROR(IF(DonnéesProspect[[#This Row],[Prévision 
à court terme]] &lt;&gt;"",IF(DonnéesProspect[[#This Row],[Prévision 
à court terme]] = "Juin",DonnéesProspect[Prévision 
pondérée],0),""),"")</f>
        <v>0</v>
      </c>
      <c r="I9" s="28">
        <f>IFERROR(IF(DonnéesProspect[[#This Row],[Prévision 
à court terme]] &lt;&gt;"",IF(DonnéesProspect[[#This Row],[Prévision 
à court terme]] = "Juillet",DonnéesProspect[Prévision 
pondérée],0),""),"")</f>
        <v>0</v>
      </c>
      <c r="J9" s="27">
        <f>IFERROR(IF(DonnéesProspect[[#This Row],[Prévision 
à court terme]] &lt;&gt;"",IF(DonnéesProspect[[#This Row],[Prévision 
à court terme]] = "Août",DonnéesProspect[Prévision 
pondérée],0),""),"")</f>
        <v>0</v>
      </c>
      <c r="K9" s="28">
        <f>IFERROR(IF(DonnéesProspect[[#This Row],[Prévision 
à court terme]] &lt;&gt;"",IF(DonnéesProspect[[#This Row],[Prévision 
à court terme]] = "Septembre",DonnéesProspect[Prévision 
pondérée],0),""),"")</f>
        <v>0</v>
      </c>
      <c r="L9" s="28">
        <f>IFERROR(IF(DonnéesProspect[[#This Row],[Prévision 
à court terme]] &lt;&gt;"",IF(DonnéesProspect[[#This Row],[Prévision 
à court terme]] = "Octobre",DonnéesProspect[Prévision 
pondérée],0),""),"")</f>
        <v>0</v>
      </c>
      <c r="M9" s="28">
        <f>IFERROR(IF(DonnéesProspect[[#This Row],[Prévision 
à court terme]] &lt;&gt;"",IF(DonnéesProspect[[#This Row],[Prévision 
à court terme]] = "Novembre",DonnéesProspect[Prévision 
pondérée],0),""),"")</f>
        <v>0</v>
      </c>
      <c r="N9" s="28">
        <f>IFERROR(IF(DonnéesProspect[[#This Row],[Prévision 
à court terme]] &lt;&gt;"",IF(DonnéesProspect[[#This Row],[Prévision 
à court terme]] = "Décembre",DonnéesProspect[Prévision 
pondérée],0),""),"")</f>
        <v>0</v>
      </c>
    </row>
    <row r="10" spans="2:14" ht="25.15" customHeight="1" x14ac:dyDescent="0.3">
      <c r="B10" s="7" t="str">
        <f>IFERROR(IF(AND(DonnéesProspect[[#This Row],[Nom du client éventuel]] &lt;&gt; "", ROW(VentesPrévues[Nom du client éventuel])&lt;&gt;DernièreEntrée),DonnéesProspect[Nom du client éventuel], ""),"")</f>
        <v/>
      </c>
      <c r="C10" s="28" t="str">
        <f>IFERROR(IF(DonnéesProspect[[#This Row],[Prévision 
à court terme]] &lt;&gt;"",IF(DonnéesProspect[[#This Row],[Prévision 
à court terme]] = "Janvier",DonnéesProspect[Prévision 
pondérée],0),""),"")</f>
        <v/>
      </c>
      <c r="D10" s="28" t="str">
        <f>IFERROR(IF(DonnéesProspect[[#This Row],[Prévision 
à court terme]] &lt;&gt;"",IF(DonnéesProspect[[#This Row],[Prévision 
à court terme]] = "Février",DonnéesProspect[Prévision 
pondérée],0),""),"")</f>
        <v/>
      </c>
      <c r="E10" s="28" t="str">
        <f>IFERROR(IF(DonnéesProspect[[#This Row],[Prévision 
à court terme]] &lt;&gt;"",IF(DonnéesProspect[[#This Row],[Prévision 
à court terme]] = "Mars",DonnéesProspect[Prévision 
pondérée],0),""),"")</f>
        <v/>
      </c>
      <c r="F10" s="27" t="str">
        <f>IFERROR(IF(DonnéesProspect[[#This Row],[Prévision 
à court terme]] &lt;&gt;"",IF(DonnéesProspect[[#This Row],[Prévision 
à court terme]] = "Avril",DonnéesProspect[Prévision 
pondérée],0),""),"")</f>
        <v/>
      </c>
      <c r="G10" s="28" t="str">
        <f>IFERROR(IF(DonnéesProspect[[#This Row],[Prévision 
à court terme]] &lt;&gt;"",IF(DonnéesProspect[[#This Row],[Prévision 
à court terme]] = "Mai",DonnéesProspect[Prévision 
pondérée],0),""),"")</f>
        <v/>
      </c>
      <c r="H10" s="28" t="str">
        <f>IFERROR(IF(DonnéesProspect[[#This Row],[Prévision 
à court terme]] &lt;&gt;"",IF(DonnéesProspect[[#This Row],[Prévision 
à court terme]] = "Juin",DonnéesProspect[Prévision 
pondérée],0),""),"")</f>
        <v/>
      </c>
      <c r="I10" s="28" t="str">
        <f>IFERROR(IF(DonnéesProspect[[#This Row],[Prévision 
à court terme]] &lt;&gt;"",IF(DonnéesProspect[[#This Row],[Prévision 
à court terme]] = "Juillet",DonnéesProspect[Prévision 
pondérée],0),""),"")</f>
        <v/>
      </c>
      <c r="J10" s="27" t="str">
        <f>IFERROR(IF(DonnéesProspect[[#This Row],[Prévision 
à court terme]] &lt;&gt;"",IF(DonnéesProspect[[#This Row],[Prévision 
à court terme]] = "Août",DonnéesProspect[Prévision 
pondérée],0),""),"")</f>
        <v/>
      </c>
      <c r="K10" s="28" t="str">
        <f>IFERROR(IF(DonnéesProspect[[#This Row],[Prévision 
à court terme]] &lt;&gt;"",IF(DonnéesProspect[[#This Row],[Prévision 
à court terme]] = "Septembre",DonnéesProspect[Prévision 
pondérée],0),""),"")</f>
        <v/>
      </c>
      <c r="L10" s="28" t="str">
        <f>IFERROR(IF(DonnéesProspect[[#This Row],[Prévision 
à court terme]] &lt;&gt;"",IF(DonnéesProspect[[#This Row],[Prévision 
à court terme]] = "Octobre",DonnéesProspect[Prévision 
pondérée],0),""),"")</f>
        <v/>
      </c>
      <c r="M10" s="28" t="str">
        <f>IFERROR(IF(DonnéesProspect[[#This Row],[Prévision 
à court terme]] &lt;&gt;"",IF(DonnéesProspect[[#This Row],[Prévision 
à court terme]] = "Novembre",DonnéesProspect[Prévision 
pondérée],0),""),"")</f>
        <v/>
      </c>
      <c r="N10" s="28" t="str">
        <f>IFERROR(IF(DonnéesProspect[[#This Row],[Prévision 
à court terme]] &lt;&gt;"",IF(DonnéesProspect[[#This Row],[Prévision 
à court terme]] = "Décembre",DonnéesProspect[Prévision 
pondérée],0),""),"")</f>
        <v/>
      </c>
    </row>
    <row r="11" spans="2:14" ht="25.15" customHeight="1" x14ac:dyDescent="0.3">
      <c r="B11" s="7" t="str">
        <f>IFERROR(IF(AND(DonnéesProspect[[#This Row],[Nom du client éventuel]] &lt;&gt; "", ROW(VentesPrévues[Nom du client éventuel])&lt;&gt;DernièreEntrée),DonnéesProspect[Nom du client éventuel], ""),"")</f>
        <v/>
      </c>
      <c r="C11" s="28" t="str">
        <f>IFERROR(IF(DonnéesProspect[[#This Row],[Prévision 
à court terme]] &lt;&gt;"",IF(DonnéesProspect[[#This Row],[Prévision 
à court terme]] = "Janvier",DonnéesProspect[Prévision 
pondérée],0),""),"")</f>
        <v/>
      </c>
      <c r="D11" s="28" t="str">
        <f>IFERROR(IF(DonnéesProspect[[#This Row],[Prévision 
à court terme]] &lt;&gt;"",IF(DonnéesProspect[[#This Row],[Prévision 
à court terme]] = "Février",DonnéesProspect[Prévision 
pondérée],0),""),"")</f>
        <v/>
      </c>
      <c r="E11" s="28" t="str">
        <f>IFERROR(IF(DonnéesProspect[[#This Row],[Prévision 
à court terme]] &lt;&gt;"",IF(DonnéesProspect[[#This Row],[Prévision 
à court terme]] = "Mars",DonnéesProspect[Prévision 
pondérée],0),""),"")</f>
        <v/>
      </c>
      <c r="F11" s="27" t="str">
        <f>IFERROR(IF(DonnéesProspect[[#This Row],[Prévision 
à court terme]] &lt;&gt;"",IF(DonnéesProspect[[#This Row],[Prévision 
à court terme]] = "Avril",DonnéesProspect[Prévision 
pondérée],0),""),"")</f>
        <v/>
      </c>
      <c r="G11" s="28" t="str">
        <f>IFERROR(IF(DonnéesProspect[[#This Row],[Prévision 
à court terme]] &lt;&gt;"",IF(DonnéesProspect[[#This Row],[Prévision 
à court terme]] = "Mai",DonnéesProspect[Prévision 
pondérée],0),""),"")</f>
        <v/>
      </c>
      <c r="H11" s="28" t="str">
        <f>IFERROR(IF(DonnéesProspect[[#This Row],[Prévision 
à court terme]] &lt;&gt;"",IF(DonnéesProspect[[#This Row],[Prévision 
à court terme]] = "Juin",DonnéesProspect[Prévision 
pondérée],0),""),"")</f>
        <v/>
      </c>
      <c r="I11" s="28" t="str">
        <f>IFERROR(IF(DonnéesProspect[[#This Row],[Prévision 
à court terme]] &lt;&gt;"",IF(DonnéesProspect[[#This Row],[Prévision 
à court terme]] = "Juillet",DonnéesProspect[Prévision 
pondérée],0),""),"")</f>
        <v/>
      </c>
      <c r="J11" s="27" t="str">
        <f>IFERROR(IF(DonnéesProspect[[#This Row],[Prévision 
à court terme]] &lt;&gt;"",IF(DonnéesProspect[[#This Row],[Prévision 
à court terme]] = "Août",DonnéesProspect[Prévision 
pondérée],0),""),"")</f>
        <v/>
      </c>
      <c r="K11" s="28" t="str">
        <f>IFERROR(IF(DonnéesProspect[[#This Row],[Prévision 
à court terme]] &lt;&gt;"",IF(DonnéesProspect[[#This Row],[Prévision 
à court terme]] = "Septembre",DonnéesProspect[Prévision 
pondérée],0),""),"")</f>
        <v/>
      </c>
      <c r="L11" s="28" t="str">
        <f>IFERROR(IF(DonnéesProspect[[#This Row],[Prévision 
à court terme]] &lt;&gt;"",IF(DonnéesProspect[[#This Row],[Prévision 
à court terme]] = "Octobre",DonnéesProspect[Prévision 
pondérée],0),""),"")</f>
        <v/>
      </c>
      <c r="M11" s="28" t="str">
        <f>IFERROR(IF(DonnéesProspect[[#This Row],[Prévision 
à court terme]] &lt;&gt;"",IF(DonnéesProspect[[#This Row],[Prévision 
à court terme]] = "Novembre",DonnéesProspect[Prévision 
pondérée],0),""),"")</f>
        <v/>
      </c>
      <c r="N11" s="28" t="str">
        <f>IFERROR(IF(DonnéesProspect[[#This Row],[Prévision 
à court terme]] &lt;&gt;"",IF(DonnéesProspect[[#This Row],[Prévision 
à court terme]] = "Décembre",DonnéesProspect[Prévision 
pondérée],0),""),"")</f>
        <v/>
      </c>
    </row>
    <row r="12" spans="2:14" ht="25.15" customHeight="1" x14ac:dyDescent="0.3">
      <c r="B12" s="7" t="str">
        <f>IFERROR(IF(AND(DonnéesProspect[[#This Row],[Nom du client éventuel]] &lt;&gt; "", ROW(VentesPrévues[Nom du client éventuel])&lt;&gt;DernièreEntrée),DonnéesProspect[Nom du client éventuel], ""),"")</f>
        <v/>
      </c>
      <c r="C12" s="28" t="str">
        <f>IFERROR(IF(DonnéesProspect[[#This Row],[Prévision 
à court terme]] &lt;&gt;"",IF(DonnéesProspect[[#This Row],[Prévision 
à court terme]] = "Janvier",DonnéesProspect[Prévision 
pondérée],0),""),"")</f>
        <v/>
      </c>
      <c r="D12" s="28" t="str">
        <f>IFERROR(IF(DonnéesProspect[[#This Row],[Prévision 
à court terme]] &lt;&gt;"",IF(DonnéesProspect[[#This Row],[Prévision 
à court terme]] = "Février",DonnéesProspect[Prévision 
pondérée],0),""),"")</f>
        <v/>
      </c>
      <c r="E12" s="28" t="str">
        <f>IFERROR(IF(DonnéesProspect[[#This Row],[Prévision 
à court terme]] &lt;&gt;"",IF(DonnéesProspect[[#This Row],[Prévision 
à court terme]] = "Mars",DonnéesProspect[Prévision 
pondérée],0),""),"")</f>
        <v/>
      </c>
      <c r="F12" s="27" t="str">
        <f>IFERROR(IF(DonnéesProspect[[#This Row],[Prévision 
à court terme]] &lt;&gt;"",IF(DonnéesProspect[[#This Row],[Prévision 
à court terme]] = "Avril",DonnéesProspect[Prévision 
pondérée],0),""),"")</f>
        <v/>
      </c>
      <c r="G12" s="28" t="str">
        <f>IFERROR(IF(DonnéesProspect[[#This Row],[Prévision 
à court terme]] &lt;&gt;"",IF(DonnéesProspect[[#This Row],[Prévision 
à court terme]] = "Mai",DonnéesProspect[Prévision 
pondérée],0),""),"")</f>
        <v/>
      </c>
      <c r="H12" s="28" t="str">
        <f>IFERROR(IF(DonnéesProspect[[#This Row],[Prévision 
à court terme]] &lt;&gt;"",IF(DonnéesProspect[[#This Row],[Prévision 
à court terme]] = "Juin",DonnéesProspect[Prévision 
pondérée],0),""),"")</f>
        <v/>
      </c>
      <c r="I12" s="28" t="str">
        <f>IFERROR(IF(DonnéesProspect[[#This Row],[Prévision 
à court terme]] &lt;&gt;"",IF(DonnéesProspect[[#This Row],[Prévision 
à court terme]] = "Juillet",DonnéesProspect[Prévision 
pondérée],0),""),"")</f>
        <v/>
      </c>
      <c r="J12" s="27" t="str">
        <f>IFERROR(IF(DonnéesProspect[[#This Row],[Prévision 
à court terme]] &lt;&gt;"",IF(DonnéesProspect[[#This Row],[Prévision 
à court terme]] = "Août",DonnéesProspect[Prévision 
pondérée],0),""),"")</f>
        <v/>
      </c>
      <c r="K12" s="28" t="str">
        <f>IFERROR(IF(DonnéesProspect[[#This Row],[Prévision 
à court terme]] &lt;&gt;"",IF(DonnéesProspect[[#This Row],[Prévision 
à court terme]] = "Septembre",DonnéesProspect[Prévision 
pondérée],0),""),"")</f>
        <v/>
      </c>
      <c r="L12" s="28" t="str">
        <f>IFERROR(IF(DonnéesProspect[[#This Row],[Prévision 
à court terme]] &lt;&gt;"",IF(DonnéesProspect[[#This Row],[Prévision 
à court terme]] = "Octobre",DonnéesProspect[Prévision 
pondérée],0),""),"")</f>
        <v/>
      </c>
      <c r="M12" s="28" t="str">
        <f>IFERROR(IF(DonnéesProspect[[#This Row],[Prévision 
à court terme]] &lt;&gt;"",IF(DonnéesProspect[[#This Row],[Prévision 
à court terme]] = "Novembre",DonnéesProspect[Prévision 
pondérée],0),""),"")</f>
        <v/>
      </c>
      <c r="N12" s="28" t="str">
        <f>IFERROR(IF(DonnéesProspect[[#This Row],[Prévision 
à court terme]] &lt;&gt;"",IF(DonnéesProspect[[#This Row],[Prévision 
à court terme]] = "Décembre",DonnéesProspect[Prévision 
pondérée],0),""),"")</f>
        <v/>
      </c>
    </row>
    <row r="13" spans="2:14" ht="25.15" customHeight="1" x14ac:dyDescent="0.3">
      <c r="B13" s="7" t="str">
        <f>IFERROR(IF(AND(DonnéesProspect[[#This Row],[Nom du client éventuel]] &lt;&gt; "", ROW(VentesPrévues[Nom du client éventuel])&lt;&gt;DernièreEntrée),DonnéesProspect[Nom du client éventuel], ""),"")</f>
        <v/>
      </c>
      <c r="C13" s="28" t="str">
        <f>IFERROR(IF(DonnéesProspect[[#This Row],[Prévision 
à court terme]] &lt;&gt;"",IF(DonnéesProspect[[#This Row],[Prévision 
à court terme]] = "Janvier",DonnéesProspect[Prévision 
pondérée],0),""),"")</f>
        <v/>
      </c>
      <c r="D13" s="28" t="str">
        <f>IFERROR(IF(DonnéesProspect[[#This Row],[Prévision 
à court terme]] &lt;&gt;"",IF(DonnéesProspect[[#This Row],[Prévision 
à court terme]] = "Février",DonnéesProspect[Prévision 
pondérée],0),""),"")</f>
        <v/>
      </c>
      <c r="E13" s="28" t="str">
        <f>IFERROR(IF(DonnéesProspect[[#This Row],[Prévision 
à court terme]] &lt;&gt;"",IF(DonnéesProspect[[#This Row],[Prévision 
à court terme]] = "Mars",DonnéesProspect[Prévision 
pondérée],0),""),"")</f>
        <v/>
      </c>
      <c r="F13" s="27" t="str">
        <f>IFERROR(IF(DonnéesProspect[[#This Row],[Prévision 
à court terme]] &lt;&gt;"",IF(DonnéesProspect[[#This Row],[Prévision 
à court terme]] = "Avril",DonnéesProspect[Prévision 
pondérée],0),""),"")</f>
        <v/>
      </c>
      <c r="G13" s="28" t="str">
        <f>IFERROR(IF(DonnéesProspect[[#This Row],[Prévision 
à court terme]] &lt;&gt;"",IF(DonnéesProspect[[#This Row],[Prévision 
à court terme]] = "Mai",DonnéesProspect[Prévision 
pondérée],0),""),"")</f>
        <v/>
      </c>
      <c r="H13" s="28" t="str">
        <f>IFERROR(IF(DonnéesProspect[[#This Row],[Prévision 
à court terme]] &lt;&gt;"",IF(DonnéesProspect[[#This Row],[Prévision 
à court terme]] = "Juin",DonnéesProspect[Prévision 
pondérée],0),""),"")</f>
        <v/>
      </c>
      <c r="I13" s="28" t="str">
        <f>IFERROR(IF(DonnéesProspect[[#This Row],[Prévision 
à court terme]] &lt;&gt;"",IF(DonnéesProspect[[#This Row],[Prévision 
à court terme]] = "Juillet",DonnéesProspect[Prévision 
pondérée],0),""),"")</f>
        <v/>
      </c>
      <c r="J13" s="27" t="str">
        <f>IFERROR(IF(DonnéesProspect[[#This Row],[Prévision 
à court terme]] &lt;&gt;"",IF(DonnéesProspect[[#This Row],[Prévision 
à court terme]] = "Août",DonnéesProspect[Prévision 
pondérée],0),""),"")</f>
        <v/>
      </c>
      <c r="K13" s="28" t="str">
        <f>IFERROR(IF(DonnéesProspect[[#This Row],[Prévision 
à court terme]] &lt;&gt;"",IF(DonnéesProspect[[#This Row],[Prévision 
à court terme]] = "Septembre",DonnéesProspect[Prévision 
pondérée],0),""),"")</f>
        <v/>
      </c>
      <c r="L13" s="28" t="str">
        <f>IFERROR(IF(DonnéesProspect[[#This Row],[Prévision 
à court terme]] &lt;&gt;"",IF(DonnéesProspect[[#This Row],[Prévision 
à court terme]] = "Octobre",DonnéesProspect[Prévision 
pondérée],0),""),"")</f>
        <v/>
      </c>
      <c r="M13" s="28" t="str">
        <f>IFERROR(IF(DonnéesProspect[[#This Row],[Prévision 
à court terme]] &lt;&gt;"",IF(DonnéesProspect[[#This Row],[Prévision 
à court terme]] = "Novembre",DonnéesProspect[Prévision 
pondérée],0),""),"")</f>
        <v/>
      </c>
      <c r="N13" s="28" t="str">
        <f>IFERROR(IF(DonnéesProspect[[#This Row],[Prévision 
à court terme]] &lt;&gt;"",IF(DonnéesProspect[[#This Row],[Prévision 
à court terme]] = "Décembre",DonnéesProspect[Prévision 
pondérée],0),""),"")</f>
        <v/>
      </c>
    </row>
    <row r="14" spans="2:14" s="17" customFormat="1" ht="30" customHeight="1" x14ac:dyDescent="0.3">
      <c r="B14" s="16" t="s">
        <v>4</v>
      </c>
      <c r="C14" s="35">
        <f>SUBTOTAL(109,VentesPrévues[Prévision pour
janvier])</f>
        <v>270000</v>
      </c>
      <c r="D14" s="35">
        <f>SUBTOTAL(109,VentesPrévues[Prévision pour
février])</f>
        <v>20000</v>
      </c>
      <c r="E14" s="35">
        <f>SUBTOTAL(109,VentesPrévues[Prévision pour
mars])</f>
        <v>20000</v>
      </c>
      <c r="F14" s="36">
        <f>SUBTOTAL(109,VentesPrévues[Prévision pour
avril])</f>
        <v>0</v>
      </c>
      <c r="G14" s="35">
        <f>SUBTOTAL(109,VentesPrévues[Prévision pour
mai])</f>
        <v>0</v>
      </c>
      <c r="H14" s="35">
        <f>SUBTOTAL(109,VentesPrévues[Prévision pour
juin])</f>
        <v>0</v>
      </c>
      <c r="I14" s="35">
        <f>SUBTOTAL(109,VentesPrévues[Prévision pour
juillet])</f>
        <v>0</v>
      </c>
      <c r="J14" s="36">
        <f>SUBTOTAL(109,VentesPrévues[Prévision pour
août])</f>
        <v>0</v>
      </c>
      <c r="K14" s="35">
        <f>SUBTOTAL(109,VentesPrévues[Prévision pour
septembre])</f>
        <v>0</v>
      </c>
      <c r="L14" s="35">
        <f>SUBTOTAL(109,VentesPrévues[Prévision pour
octobre])</f>
        <v>0</v>
      </c>
      <c r="M14" s="35">
        <f>SUBTOTAL(109,VentesPrévues[Prévision pour
novembre])</f>
        <v>0</v>
      </c>
      <c r="N14" s="35">
        <f>SUBTOTAL(109,VentesPrévues[Prévision pour
décembre])</f>
        <v>0</v>
      </c>
    </row>
    <row r="15" spans="2:14" s="17" customFormat="1" ht="30" customHeight="1" thickBot="1" x14ac:dyDescent="0.35">
      <c r="B15" s="18" t="s">
        <v>39</v>
      </c>
      <c r="C15" s="19">
        <f>C14</f>
        <v>270000</v>
      </c>
      <c r="D15" s="19">
        <f t="shared" ref="D15" si="0">C15+D14</f>
        <v>290000</v>
      </c>
      <c r="E15" s="19">
        <f t="shared" ref="E15" si="1">D15+E14</f>
        <v>310000</v>
      </c>
      <c r="F15" s="20">
        <f t="shared" ref="F15" si="2">E15+F14</f>
        <v>310000</v>
      </c>
      <c r="G15" s="19">
        <f t="shared" ref="G15" si="3">F15+G14</f>
        <v>310000</v>
      </c>
      <c r="H15" s="19">
        <f t="shared" ref="H15" si="4">G15+H14</f>
        <v>310000</v>
      </c>
      <c r="I15" s="19">
        <f t="shared" ref="I15" si="5">H15+I14</f>
        <v>310000</v>
      </c>
      <c r="J15" s="20">
        <f t="shared" ref="J15" si="6">I15+J14</f>
        <v>310000</v>
      </c>
      <c r="K15" s="19">
        <f t="shared" ref="K15" si="7">J15+K14</f>
        <v>310000</v>
      </c>
      <c r="L15" s="19">
        <f t="shared" ref="L15" si="8">K15+L14</f>
        <v>310000</v>
      </c>
      <c r="M15" s="19">
        <f t="shared" ref="M15" si="9">L15+M14</f>
        <v>310000</v>
      </c>
      <c r="N15" s="19">
        <f t="shared" ref="N15" si="10">M15+N14</f>
        <v>310000</v>
      </c>
    </row>
    <row r="16" spans="2:14" ht="30" customHeight="1" thickTop="1" x14ac:dyDescent="0.3"/>
  </sheetData>
  <mergeCells count="4">
    <mergeCell ref="B5:L5"/>
    <mergeCell ref="M5:N5"/>
    <mergeCell ref="B3:C3"/>
    <mergeCell ref="F1:J1"/>
  </mergeCells>
  <dataValidations count="6">
    <dataValidation allowBlank="1" showInputMessage="1" showErrorMessage="1" prompt="La date est mise à jour automatiquement dans cette cellule en fonction de la date entrée dans la cellule B3 de la feuille de calcul Données du prospect" sqref="B4" xr:uid="{00000000-0002-0000-0100-000000000000}"/>
    <dataValidation allowBlank="1" showInputMessage="1" showErrorMessage="1" prompt="Le nom du prospect est automatiquement mis à jour dans cette colonne sous ce titre. Ajouter de nouvelles lignes dans le tableau VentesPrévues lorsque de nouveaux prospects sont ajoutés à la feuille de calcul Données de prospect" sqref="B6" xr:uid="{00000000-0002-0000-0100-000001000000}"/>
    <dataValidation allowBlank="1" showInputMessage="1" showErrorMessage="1" prompt="La prévision pour ce mois est mise à jour automatiquement dans cette colonne sous ce titre" sqref="C6:N6" xr:uid="{00000000-0002-0000-0100-000002000000}"/>
    <dataValidation allowBlank="1" showInputMessage="1" showErrorMessage="1" prompt="Le total cumulé est calculé automatiquement dans les cellules à droite" sqref="B15" xr:uid="{00000000-0002-0000-0100-000003000000}"/>
    <dataValidation allowBlank="1" showInputMessage="1" showErrorMessage="1" prompt="Le nom de la société est mis à jour automatiquement dans cette cellule en fonction du nom entré dans la cellule B5 de la feuille de calcul Données du prospect" sqref="B5:L5" xr:uid="{00000000-0002-0000-0100-000004000000}"/>
    <dataValidation allowBlank="1" showInputMessage="1" showErrorMessage="1" prompt="Effectuez le suivi des prospects de ventes dans ce classeur. Entrez Prospects de ventes dans cette feuille de calcul. Les prévisions pondérées de chaque prospect sont automatiquement mises à jour" sqref="A1" xr:uid="{00000000-0002-0000-0100-000005000000}"/>
  </dataValidations>
  <printOptions horizontalCentered="1"/>
  <pageMargins left="0.4" right="0.4" top="0.4" bottom="0.4" header="0.3" footer="0.3"/>
  <pageSetup paperSize="9" scale="71" fitToHeight="0" orientation="landscape" r:id="rId1"/>
  <headerFooter differentFirst="1">
    <oddFooter>Page &amp;P of &amp;N</oddFooter>
  </headerFooter>
  <ignoredErrors>
    <ignoredError sqref="I7" calculatedColumn="1"/>
  </ignoredError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/>
    <pageSetUpPr fitToPage="1"/>
  </sheetPr>
  <dimension ref="B1:O4"/>
  <sheetViews>
    <sheetView showGridLines="0" zoomScaleNormal="100" workbookViewId="0"/>
  </sheetViews>
  <sheetFormatPr baseColWidth="10" defaultColWidth="8.77734375" defaultRowHeight="15.75" x14ac:dyDescent="0.3"/>
  <cols>
    <col min="1" max="1" width="5" customWidth="1"/>
    <col min="2" max="2" width="40.44140625" customWidth="1"/>
    <col min="3" max="3" width="2.6640625" customWidth="1"/>
  </cols>
  <sheetData>
    <row r="1" spans="2:15" ht="100.15" customHeight="1" x14ac:dyDescent="0.3">
      <c r="B1" s="2"/>
      <c r="C1" s="2"/>
      <c r="D1" s="2"/>
      <c r="E1" s="2"/>
      <c r="F1" s="33"/>
      <c r="G1" s="33"/>
      <c r="H1" s="33"/>
      <c r="I1" s="33"/>
      <c r="J1" s="33"/>
    </row>
    <row r="2" spans="2:15" ht="15" customHeight="1" x14ac:dyDescent="0.3"/>
    <row r="3" spans="2:15" ht="40.15" customHeight="1" thickBot="1" x14ac:dyDescent="0.35">
      <c r="B3" s="13" t="s">
        <v>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15" ht="16.5" thickTop="1" x14ac:dyDescent="0.3"/>
  </sheetData>
  <mergeCells count="1">
    <mergeCell ref="F1:J1"/>
  </mergeCells>
  <dataValidations count="1">
    <dataValidation allowBlank="1" showInputMessage="1" showErrorMessage="1" prompt="Effectuez le suivi des prospects de ventes dans ce classeur. Entrez Prospects de ventes dans cette feuille de calcul. Les prévisions pondérées de chaque prospect sont automatiquement mises à jour" sqref="A1" xr:uid="{00000000-0002-0000-0200-000000000000}"/>
  </dataValidations>
  <pageMargins left="0.7" right="0.7" top="0.75" bottom="0.75" header="0.3" footer="0.3"/>
  <pageSetup paperSize="9" scale="70" orientation="landscape" horizontalDpi="200" verticalDpi="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fa6e671f1cd7e4d96ff9652be322dd5e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4e2496f70b101db0b8013f30a071bbf7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C30241D0-046B-456F-9500-F42A2A0EE8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883CE16-77A4-48E9-86D9-BCE19657B5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1B1C253-E389-4A12-B97B-E3AC595B252C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7</vt:i4>
      </vt:variant>
    </vt:vector>
  </HeadingPairs>
  <TitlesOfParts>
    <vt:vector size="10" baseType="lpstr">
      <vt:lpstr>Données des clients éventuels</vt:lpstr>
      <vt:lpstr>Ventes prévues </vt:lpstr>
      <vt:lpstr>Prévision mensuelle pondérée</vt:lpstr>
      <vt:lpstr>'Données des clients éventuels'!_FilterDatabase</vt:lpstr>
      <vt:lpstr>DateSuivi</vt:lpstr>
      <vt:lpstr>'Données des clients éventuels'!Impression_des_titres</vt:lpstr>
      <vt:lpstr>'Ventes prévues '!Impression_des_titres</vt:lpstr>
      <vt:lpstr>RégionTitreLigne1..N22</vt:lpstr>
      <vt:lpstr>Titre1</vt:lpstr>
      <vt:lpstr>Titre2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2019-09-02T03:58:35Z</dcterms:created>
  <dcterms:modified xsi:type="dcterms:W3CDTF">2019-11-01T06:38:08Z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