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mc:AlternateContent xmlns:mc="http://schemas.openxmlformats.org/markup-compatibility/2006">
    <mc:Choice Requires="x15">
      <x15ac:absPath xmlns:x15ac="http://schemas.microsoft.com/office/spreadsheetml/2010/11/ac" url="C:\Users\zalu.CZ\Desktop\3333\fr-FR\"/>
    </mc:Choice>
  </mc:AlternateContent>
  <bookViews>
    <workbookView xWindow="930" yWindow="0" windowWidth="27870" windowHeight="13995" xr2:uid="{00000000-000D-0000-FFFF-FFFF00000000}"/>
  </bookViews>
  <sheets>
    <sheet name="Synthèse du budget mensuel" sheetId="1" r:id="rId1"/>
    <sheet name="Revenus" sheetId="3" r:id="rId2"/>
    <sheet name="Charges de personnel" sheetId="4" r:id="rId3"/>
    <sheet name="Charges d’exploitation" sheetId="5" r:id="rId4"/>
  </sheets>
  <definedNames>
    <definedName name="_xlnm._FilterDatabase" localSheetId="2" hidden="1">'Charges de personnel'!#REF!</definedName>
    <definedName name="_xlnm._FilterDatabase" localSheetId="1" hidden="1">Revenus!#REF!</definedName>
    <definedName name="_xlnm._FilterDatabase" localSheetId="0" hidden="1">Revenus!#REF!</definedName>
    <definedName name="NOM_SOCIÉTÉ">'Synthèse du budget mensuel'!$B$1</definedName>
    <definedName name="_xlnm.Print_Titles" localSheetId="3">'Charges d’exploitation'!$4:$4</definedName>
    <definedName name="_xlnm.Print_Titles" localSheetId="2">'Charges de personnel'!$4:$4</definedName>
    <definedName name="_xlnm.Print_Titles" localSheetId="1">Revenus!$4:$4</definedName>
    <definedName name="Titre_BUDGET">'Synthèse du budget mensuel'!$B$2</definedName>
    <definedName name="Titre1">_fivePrincipalesDépenses[[#Headers],[DÉPENSES]]</definedName>
    <definedName name="Titre2">Revenus[[#Headers],[REVENUS]]</definedName>
    <definedName name="Titre3">ChargesPersonnel[[#Headers],[CHARGES DE PERSONNEL]]</definedName>
    <definedName name="Titre4">ChargesExploitation[[#Headers],[CHARGES D’EXPLOITATION]]</definedName>
    <definedName name="TitreColonne1">Totaux[[#Headers],[TOTAUX BUDGÉTAIRES]]</definedName>
  </definedNames>
  <calcPr calcId="179017"/>
  <fileRecoveryPr autoRecover="0"/>
</workbook>
</file>

<file path=xl/calcChain.xml><?xml version="1.0" encoding="utf-8"?>
<calcChain xmlns="http://schemas.openxmlformats.org/spreadsheetml/2006/main">
  <c r="B2" i="5" l="1"/>
  <c r="B1" i="5"/>
  <c r="B2" i="3" l="1"/>
  <c r="B2" i="4"/>
  <c r="D25" i="5" l="1"/>
  <c r="C25" i="5"/>
  <c r="F24" i="5"/>
  <c r="E24" i="5"/>
  <c r="F23" i="5"/>
  <c r="E23" i="5"/>
  <c r="F22" i="5"/>
  <c r="E22" i="5"/>
  <c r="F21" i="5"/>
  <c r="E21" i="5"/>
  <c r="F20" i="5"/>
  <c r="E20" i="5"/>
  <c r="F19" i="5"/>
  <c r="E19" i="5"/>
  <c r="F18" i="5"/>
  <c r="E18" i="5"/>
  <c r="F17" i="5"/>
  <c r="E17" i="5"/>
  <c r="F16" i="5"/>
  <c r="E16" i="5"/>
  <c r="F15" i="5"/>
  <c r="E15" i="5"/>
  <c r="F14" i="5"/>
  <c r="E14" i="5"/>
  <c r="F13" i="5"/>
  <c r="E13" i="5"/>
  <c r="F12" i="5"/>
  <c r="E12" i="5"/>
  <c r="F11" i="5"/>
  <c r="E11" i="5"/>
  <c r="F10" i="5"/>
  <c r="E10" i="5"/>
  <c r="F9" i="5"/>
  <c r="E9" i="5"/>
  <c r="F8" i="5"/>
  <c r="E8" i="5"/>
  <c r="F7" i="5"/>
  <c r="E7" i="5"/>
  <c r="F6" i="5"/>
  <c r="E6" i="5"/>
  <c r="F5" i="5"/>
  <c r="E5" i="5"/>
  <c r="D8" i="4"/>
  <c r="C8" i="4"/>
  <c r="F7" i="4"/>
  <c r="E7" i="4"/>
  <c r="F6" i="4"/>
  <c r="E6" i="4"/>
  <c r="F5" i="4"/>
  <c r="E5" i="4"/>
  <c r="B1" i="4"/>
  <c r="D6" i="1" l="1"/>
  <c r="C16" i="1"/>
  <c r="B16" i="1" s="1"/>
  <c r="C15" i="1"/>
  <c r="B15" i="1" s="1"/>
  <c r="C13" i="1"/>
  <c r="B13" i="1" s="1"/>
  <c r="C12" i="1"/>
  <c r="B12" i="1" s="1"/>
  <c r="C14" i="1"/>
  <c r="B14" i="1" s="1"/>
  <c r="C6" i="1"/>
  <c r="F25" i="5"/>
  <c r="F8" i="4"/>
  <c r="D8" i="3"/>
  <c r="E7" i="3"/>
  <c r="F6" i="3"/>
  <c r="E6" i="3"/>
  <c r="F5" i="3"/>
  <c r="E5" i="3"/>
  <c r="B1" i="3" l="1"/>
  <c r="E13" i="1" l="1"/>
  <c r="E12" i="1" l="1"/>
  <c r="E16" i="1" l="1"/>
  <c r="E15" i="1"/>
  <c r="E14" i="1" l="1"/>
  <c r="E17" i="1" s="1"/>
  <c r="C17" i="1"/>
  <c r="D5" i="1"/>
  <c r="D14" i="1" l="1"/>
  <c r="E6" i="1"/>
  <c r="D7" i="1"/>
  <c r="D15" i="1"/>
  <c r="D13" i="1"/>
  <c r="D16" i="1"/>
  <c r="D12" i="1"/>
  <c r="D17" i="1" l="1"/>
  <c r="C8" i="3" l="1"/>
  <c r="C5" i="1" s="1"/>
  <c r="F7" i="3"/>
  <c r="F8" i="3" s="1"/>
  <c r="E5" i="1" l="1"/>
  <c r="C7" i="1"/>
  <c r="E7" i="1" s="1"/>
</calcChain>
</file>

<file path=xl/sharedStrings.xml><?xml version="1.0" encoding="utf-8"?>
<sst xmlns="http://schemas.openxmlformats.org/spreadsheetml/2006/main" count="61" uniqueCount="50">
  <si>
    <t>NOM DE LA SOCIÉTÉ</t>
  </si>
  <si>
    <t>BUDGET MENSUEL</t>
  </si>
  <si>
    <t>TOTAUX BUDGÉTAIRES</t>
  </si>
  <si>
    <t>Revenus</t>
  </si>
  <si>
    <t>Dépenses</t>
  </si>
  <si>
    <t>Solde (revenus moins dépenses)</t>
  </si>
  <si>
    <t>Le graphique de vue d’ensemble du budget figure dans cette cellule. Les 5 principaux postes de dépenses de fonctionnement sont mis à jour automatiquement dans le tableau 5PrincipalesDépenses ci-dessous.</t>
  </si>
  <si>
    <t>DÉPENSES</t>
  </si>
  <si>
    <t>Total</t>
  </si>
  <si>
    <t>ESTIMÉ</t>
  </si>
  <si>
    <t>MONTANT</t>
  </si>
  <si>
    <t>RÉEL</t>
  </si>
  <si>
    <t>% DES DÉPENSES</t>
  </si>
  <si>
    <t>Date</t>
  </si>
  <si>
    <t>DIFFÉRENCE</t>
  </si>
  <si>
    <t>15 % DE RÉDUCTION</t>
  </si>
  <si>
    <t>REVENUS</t>
  </si>
  <si>
    <t>Ventes nettes</t>
  </si>
  <si>
    <t>Revenu d’intérêts</t>
  </si>
  <si>
    <t>Ventes de biens (gain/perte)</t>
  </si>
  <si>
    <t>Revenu total</t>
  </si>
  <si>
    <t>5 MONTANTS PRINCIPAUX</t>
  </si>
  <si>
    <t>CHARGES DE PERSONNEL</t>
  </si>
  <si>
    <t>Salaire</t>
  </si>
  <si>
    <t>Avantages d’employé</t>
  </si>
  <si>
    <t>Commission</t>
  </si>
  <si>
    <t>Total des charges de personnel</t>
  </si>
  <si>
    <t>CHARGES D’EXPLOITATION</t>
  </si>
  <si>
    <t>Publicité</t>
  </si>
  <si>
    <t>Créance irrécouvrables</t>
  </si>
  <si>
    <t>Escomptes de règlement</t>
  </si>
  <si>
    <t>Frais de livraison</t>
  </si>
  <si>
    <t>Amortissement</t>
  </si>
  <si>
    <t>Cotisations et abonnements</t>
  </si>
  <si>
    <t>Assurance</t>
  </si>
  <si>
    <t>Intérêts</t>
  </si>
  <si>
    <t>Frais juridiques et d’audit</t>
  </si>
  <si>
    <t>Entretien et réparations</t>
  </si>
  <si>
    <t>Fournitures de bureau</t>
  </si>
  <si>
    <t>Affranchissement</t>
  </si>
  <si>
    <t>Location ou prêt immobilier</t>
  </si>
  <si>
    <t>Frais de ventes</t>
  </si>
  <si>
    <t>Expédition et stockage</t>
  </si>
  <si>
    <t>Fournitures</t>
  </si>
  <si>
    <t>Taxes</t>
  </si>
  <si>
    <t>Téléphone</t>
  </si>
  <si>
    <t>Eau, électricité et gaz</t>
  </si>
  <si>
    <t>Autres</t>
  </si>
  <si>
    <t>Total des charges d’exploitation</t>
  </si>
  <si>
    <t>QUELS SONT MES 5 PRINCIPAUX POSTES DE DÉPENSES D'EXPLOITATION?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</si>
</sst>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1" formatCode="_(* #,##0_);_(* \(#,##0\);_(* &quot;-&quot;_);_(@_)"/>
    <numFmt numFmtId="44" formatCode="_(&quot;$&quot;* #,##0.00_);_(&quot;$&quot;* \(#,##0.00\);_(&quot;$&quot;* &quot;-&quot;??_);_(@_)"/>
    <numFmt numFmtId="164" formatCode="0.0%"/>
    <numFmt numFmtId="165" formatCode="#,##0.00_ ;[Red]\-#,##0.00\ "/>
  </numFmts>
  <fonts count="24" x14ac:knownFonts="1">
    <font>
      <sz val="11"/>
      <color theme="1"/>
      <name val="Gill Sans MT"/>
      <family val="2"/>
      <scheme val="minor"/>
    </font>
    <font>
      <sz val="11"/>
      <color theme="1"/>
      <name val="Gill Sans MT"/>
      <family val="2"/>
      <scheme val="minor"/>
    </font>
    <font>
      <sz val="12"/>
      <color theme="3"/>
      <name val="Gill Sans MT"/>
      <family val="2"/>
      <scheme val="minor"/>
    </font>
    <font>
      <sz val="16"/>
      <color theme="0"/>
      <name val="Gill Sans MT"/>
      <family val="2"/>
      <scheme val="major"/>
    </font>
    <font>
      <sz val="36"/>
      <color theme="0"/>
      <name val="Gill Sans MT"/>
      <family val="2"/>
      <scheme val="major"/>
    </font>
    <font>
      <sz val="11"/>
      <color theme="9" tint="-0.499984740745262"/>
      <name val="Gill Sans MT"/>
      <family val="2"/>
      <scheme val="minor"/>
    </font>
    <font>
      <sz val="11"/>
      <name val="Gill Sans MT"/>
      <family val="2"/>
      <scheme val="minor"/>
    </font>
    <font>
      <sz val="11"/>
      <color rgb="FF6C0000"/>
      <name val="Gill Sans MT"/>
      <family val="2"/>
      <scheme val="minor"/>
    </font>
    <font>
      <sz val="11"/>
      <color rgb="FFDA0000"/>
      <name val="Gill Sans MT"/>
      <family val="2"/>
      <scheme val="minor"/>
    </font>
    <font>
      <sz val="36"/>
      <color theme="3"/>
      <name val="Gill Sans MT"/>
      <family val="2"/>
      <scheme val="major"/>
    </font>
    <font>
      <sz val="16"/>
      <color theme="3"/>
      <name val="Gill Sans MT"/>
      <family val="2"/>
      <scheme val="major"/>
    </font>
    <font>
      <sz val="11"/>
      <color theme="3"/>
      <name val="Gill Sans MT"/>
      <family val="2"/>
      <scheme val="major"/>
    </font>
    <font>
      <sz val="11"/>
      <color theme="0" tint="-4.9989318521683403E-2"/>
      <name val="Gill Sans MT"/>
      <family val="2"/>
      <scheme val="minor"/>
    </font>
    <font>
      <sz val="11"/>
      <color theme="1" tint="4.9989318521683403E-2"/>
      <name val="Gill Sans MT"/>
      <family val="2"/>
      <scheme val="major"/>
    </font>
    <font>
      <sz val="11"/>
      <color rgb="FF006100"/>
      <name val="Gill Sans MT"/>
      <family val="2"/>
      <scheme val="minor"/>
    </font>
    <font>
      <sz val="11"/>
      <color rgb="FF9C0006"/>
      <name val="Gill Sans MT"/>
      <family val="2"/>
      <scheme val="minor"/>
    </font>
    <font>
      <sz val="11"/>
      <color rgb="FF9C57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b/>
      <sz val="11"/>
      <color theme="0"/>
      <name val="Gill Sans MT"/>
      <family val="2"/>
      <scheme val="minor"/>
    </font>
    <font>
      <i/>
      <sz val="11"/>
      <color rgb="FF7F7F7F"/>
      <name val="Gill Sans MT"/>
      <family val="2"/>
      <scheme val="minor"/>
    </font>
    <font>
      <sz val="11"/>
      <color theme="0"/>
      <name val="Gill Sans MT"/>
      <family val="2"/>
      <scheme val="minor"/>
    </font>
  </fonts>
  <fills count="37">
    <fill>
      <patternFill patternType="none"/>
    </fill>
    <fill>
      <patternFill patternType="gray125"/>
    </fill>
    <fill>
      <patternFill patternType="solid">
        <fgColor theme="0" tint="-4.9989318521683403E-2"/>
        <bgColor indexed="64"/>
      </patternFill>
    </fill>
    <fill>
      <patternFill patternType="solid">
        <fgColor theme="7" tint="0.39997558519241921"/>
        <bgColor indexed="65"/>
      </patternFill>
    </fill>
    <fill>
      <patternFill patternType="solid">
        <fgColor theme="8" tint="0.79998168889431442"/>
        <bgColor indexed="65"/>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5"/>
      </patternFill>
    </fill>
    <fill>
      <patternFill patternType="solid">
        <fgColor theme="7" tint="0.399945066682943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8">
    <xf numFmtId="0" fontId="0" fillId="0" borderId="0">
      <alignment horizontal="left" wrapText="1" indent="1"/>
    </xf>
    <xf numFmtId="0" fontId="9" fillId="0" borderId="0" applyNumberFormat="0" applyFill="0" applyBorder="0" applyAlignment="0" applyProtection="0"/>
    <xf numFmtId="0" fontId="11" fillId="0" borderId="0" applyNumberFormat="0" applyFill="0" applyBorder="0" applyAlignment="0" applyProtection="0"/>
    <xf numFmtId="0" fontId="5" fillId="3" borderId="0" applyNumberFormat="0" applyBorder="0" applyAlignment="0" applyProtection="0"/>
    <xf numFmtId="0" fontId="1" fillId="4" borderId="0" applyNumberFormat="0" applyBorder="0" applyAlignment="0" applyProtection="0"/>
    <xf numFmtId="0" fontId="10" fillId="0" borderId="0" applyNumberFormat="0" applyFill="0" applyAlignment="0" applyProtection="0"/>
    <xf numFmtId="0" fontId="13" fillId="8" borderId="0" applyBorder="0" applyProtection="0">
      <alignment horizontal="left" vertical="center" indent="1"/>
    </xf>
    <xf numFmtId="0" fontId="13" fillId="8" borderId="0" applyNumberFormat="0" applyBorder="0" applyProtection="0">
      <alignment horizontal="left" vertical="center"/>
    </xf>
    <xf numFmtId="0" fontId="1" fillId="0" borderId="0" applyNumberFormat="0" applyFill="0" applyAlignment="0" applyProtection="0"/>
    <xf numFmtId="0" fontId="7" fillId="0" borderId="0" applyNumberFormat="0" applyFill="0" applyBorder="0" applyAlignment="0" applyProtection="0"/>
    <xf numFmtId="165" fontId="1" fillId="0" borderId="0" applyFont="0" applyFill="0" applyBorder="0" applyProtection="0">
      <alignment horizontal="right"/>
    </xf>
    <xf numFmtId="164" fontId="1" fillId="0" borderId="0" applyFont="0" applyFill="0" applyBorder="0" applyProtection="0">
      <alignment horizontal="right"/>
    </xf>
    <xf numFmtId="14" fontId="11" fillId="5" borderId="0" applyFill="0" applyBorder="0">
      <alignment horizontal="right"/>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1" applyNumberFormat="0" applyAlignment="0" applyProtection="0"/>
    <xf numFmtId="0" fontId="18" fillId="13" borderId="2" applyNumberFormat="0" applyAlignment="0" applyProtection="0"/>
    <xf numFmtId="0" fontId="19" fillId="13" borderId="1" applyNumberFormat="0" applyAlignment="0" applyProtection="0"/>
    <xf numFmtId="0" fontId="20" fillId="0" borderId="3" applyNumberFormat="0" applyFill="0" applyAlignment="0" applyProtection="0"/>
    <xf numFmtId="0" fontId="21" fillId="14" borderId="4" applyNumberFormat="0" applyAlignment="0" applyProtection="0"/>
    <xf numFmtId="0" fontId="1" fillId="15" borderId="5" applyNumberFormat="0" applyFont="0" applyAlignment="0" applyProtection="0"/>
    <xf numFmtId="0" fontId="22" fillId="0" borderId="0" applyNumberFormat="0" applyFill="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1" fillId="7"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42">
    <xf numFmtId="0" fontId="0" fillId="0" borderId="0" xfId="0">
      <alignment horizontal="left" wrapText="1" indent="1"/>
    </xf>
    <xf numFmtId="0" fontId="10" fillId="5" borderId="0" xfId="5" applyFill="1" applyAlignment="1" applyProtection="1">
      <alignment horizontal="left" indent="1"/>
    </xf>
    <xf numFmtId="0" fontId="0" fillId="5" borderId="0" xfId="0" applyFill="1" applyProtection="1">
      <alignment horizontal="left" wrapText="1" indent="1"/>
    </xf>
    <xf numFmtId="0" fontId="10" fillId="5" borderId="0" xfId="5" applyFont="1" applyFill="1" applyAlignment="1" applyProtection="1">
      <alignment horizontal="left" indent="1"/>
    </xf>
    <xf numFmtId="0" fontId="0" fillId="0" borderId="0" xfId="0" applyProtection="1">
      <alignment horizontal="left" wrapText="1" indent="1"/>
    </xf>
    <xf numFmtId="0" fontId="0" fillId="0" borderId="0" xfId="0" applyFill="1" applyProtection="1">
      <alignment horizontal="left" wrapText="1" indent="1"/>
    </xf>
    <xf numFmtId="0" fontId="0" fillId="2" borderId="0" xfId="0" applyFill="1" applyAlignment="1" applyProtection="1">
      <alignment vertical="center"/>
    </xf>
    <xf numFmtId="0" fontId="0" fillId="0" borderId="0" xfId="0" applyAlignment="1" applyProtection="1">
      <alignment vertical="center"/>
    </xf>
    <xf numFmtId="0" fontId="0" fillId="2" borderId="0" xfId="0" applyFill="1" applyProtection="1">
      <alignment horizontal="left" wrapText="1" indent="1"/>
    </xf>
    <xf numFmtId="0" fontId="13" fillId="2" borderId="0" xfId="6" applyFill="1" applyAlignment="1" applyProtection="1">
      <alignment vertical="center"/>
    </xf>
    <xf numFmtId="0" fontId="2" fillId="2" borderId="0" xfId="0" applyFont="1" applyFill="1" applyAlignment="1" applyProtection="1">
      <alignment vertical="center"/>
    </xf>
    <xf numFmtId="0" fontId="3" fillId="5" borderId="0" xfId="0" applyFont="1" applyFill="1" applyAlignment="1" applyProtection="1"/>
    <xf numFmtId="0" fontId="9" fillId="5" borderId="0" xfId="1" applyFill="1" applyAlignment="1" applyProtection="1">
      <alignment horizontal="left" indent="1"/>
    </xf>
    <xf numFmtId="0" fontId="4" fillId="5" borderId="0" xfId="0" applyFont="1" applyFill="1" applyAlignment="1" applyProtection="1">
      <alignment vertical="center"/>
    </xf>
    <xf numFmtId="0" fontId="0" fillId="6" borderId="0" xfId="0" applyFill="1" applyProtection="1">
      <alignment horizontal="left" wrapText="1" indent="1"/>
    </xf>
    <xf numFmtId="0" fontId="0" fillId="6" borderId="0" xfId="0" applyFill="1" applyAlignment="1" applyProtection="1">
      <alignment vertical="center"/>
    </xf>
    <xf numFmtId="0" fontId="12" fillId="2" borderId="0" xfId="0" applyFont="1" applyFill="1" applyAlignment="1" applyProtection="1">
      <alignment horizontal="center"/>
    </xf>
    <xf numFmtId="165" fontId="1" fillId="7" borderId="0" xfId="10" applyFill="1" applyBorder="1" applyAlignment="1" applyProtection="1"/>
    <xf numFmtId="165" fontId="8" fillId="0" borderId="0" xfId="10" applyFont="1" applyFill="1" applyAlignment="1" applyProtection="1"/>
    <xf numFmtId="165" fontId="0" fillId="0" borderId="0" xfId="10" applyFont="1" applyFill="1" applyBorder="1" applyAlignment="1" applyProtection="1"/>
    <xf numFmtId="165" fontId="0" fillId="0" borderId="0" xfId="10" applyFont="1" applyFill="1" applyBorder="1" applyProtection="1">
      <alignment horizontal="right"/>
    </xf>
    <xf numFmtId="165" fontId="1" fillId="0" borderId="0" xfId="10" applyFill="1" applyProtection="1">
      <alignment horizontal="right"/>
    </xf>
    <xf numFmtId="164" fontId="1" fillId="7" borderId="0" xfId="11" applyFill="1" applyBorder="1" applyProtection="1">
      <alignment horizontal="right"/>
    </xf>
    <xf numFmtId="164" fontId="0" fillId="0" borderId="0" xfId="11" applyFont="1" applyFill="1" applyBorder="1" applyAlignment="1" applyProtection="1">
      <alignment wrapText="1"/>
    </xf>
    <xf numFmtId="165" fontId="1" fillId="7" borderId="0" xfId="10" applyFill="1" applyBorder="1" applyProtection="1">
      <alignment horizontal="right"/>
    </xf>
    <xf numFmtId="165" fontId="0" fillId="0" borderId="0" xfId="10" applyFont="1" applyFill="1" applyBorder="1" applyAlignment="1" applyProtection="1">
      <alignment wrapText="1"/>
    </xf>
    <xf numFmtId="165" fontId="1" fillId="7" borderId="0" xfId="10" applyFill="1" applyAlignment="1" applyProtection="1"/>
    <xf numFmtId="0" fontId="13" fillId="8" borderId="0" xfId="6">
      <alignment horizontal="left" vertical="center" indent="1"/>
    </xf>
    <xf numFmtId="0" fontId="13" fillId="8" borderId="0" xfId="7">
      <alignment horizontal="left" vertical="center"/>
    </xf>
    <xf numFmtId="0" fontId="13" fillId="8" borderId="0" xfId="7" applyBorder="1" applyProtection="1">
      <alignment horizontal="left" vertical="center"/>
    </xf>
    <xf numFmtId="0" fontId="13" fillId="8" borderId="0" xfId="6" applyBorder="1" applyProtection="1">
      <alignment horizontal="left" vertical="center" indent="1"/>
    </xf>
    <xf numFmtId="165" fontId="1" fillId="0" borderId="0" xfId="10" applyAlignment="1" applyProtection="1"/>
    <xf numFmtId="0" fontId="0" fillId="0" borderId="0" xfId="0" applyAlignment="1">
      <alignment horizontal="left" wrapText="1" indent="1"/>
    </xf>
    <xf numFmtId="165" fontId="0" fillId="0" borderId="0" xfId="10" applyFont="1" applyFill="1" applyBorder="1" applyAlignment="1" applyProtection="1">
      <alignment horizontal="right"/>
    </xf>
    <xf numFmtId="0" fontId="6" fillId="6" borderId="0" xfId="0" applyNumberFormat="1" applyFont="1" applyFill="1" applyProtection="1">
      <alignment horizontal="left" wrapText="1" indent="1"/>
    </xf>
    <xf numFmtId="0" fontId="6" fillId="6" borderId="0" xfId="3" applyNumberFormat="1" applyFont="1" applyFill="1" applyBorder="1" applyProtection="1"/>
    <xf numFmtId="0" fontId="6" fillId="6" borderId="0" xfId="4" applyNumberFormat="1" applyFont="1" applyFill="1" applyBorder="1" applyProtection="1"/>
    <xf numFmtId="0" fontId="6" fillId="6" borderId="0" xfId="8" applyNumberFormat="1" applyFont="1" applyFill="1" applyBorder="1" applyProtection="1"/>
    <xf numFmtId="0" fontId="0" fillId="6" borderId="0" xfId="0" applyNumberFormat="1" applyFill="1" applyProtection="1">
      <alignment horizontal="left" wrapText="1" indent="1"/>
    </xf>
    <xf numFmtId="0" fontId="6" fillId="6" borderId="0" xfId="3" applyNumberFormat="1" applyFont="1" applyFill="1" applyBorder="1" applyAlignment="1" applyProtection="1">
      <alignment vertical="center"/>
    </xf>
    <xf numFmtId="14" fontId="11" fillId="5" borderId="0" xfId="12" applyFill="1">
      <alignment horizontal="right"/>
    </xf>
    <xf numFmtId="0" fontId="9" fillId="5" borderId="0" xfId="1" applyFill="1" applyAlignment="1" applyProtection="1">
      <alignment horizontal="left" indent="1"/>
    </xf>
  </cellXfs>
  <cellStyles count="48">
    <cellStyle name="20% - Accent1" xfId="27" builtinId="30" customBuiltin="1"/>
    <cellStyle name="20% - Accent2" xfId="31" builtinId="34" customBuiltin="1"/>
    <cellStyle name="20% - Accent3" xfId="35" builtinId="38" customBuiltin="1"/>
    <cellStyle name="20% - Accent4" xfId="39" builtinId="42" customBuiltin="1"/>
    <cellStyle name="20% - Accent5" xfId="4" builtinId="46" customBuiltin="1"/>
    <cellStyle name="20% - Accent6" xfId="45"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2" builtinId="47" customBuiltin="1"/>
    <cellStyle name="40% - Accent6" xfId="46" builtinId="51" customBuiltin="1"/>
    <cellStyle name="60% - Accent1" xfId="29" builtinId="32" customBuiltin="1"/>
    <cellStyle name="60% - Accent2" xfId="33" builtinId="36" customBuiltin="1"/>
    <cellStyle name="60% - Accent3" xfId="37" builtinId="40" customBuiltin="1"/>
    <cellStyle name="60% - Accent4" xfId="3" builtinId="44" customBuiltin="1"/>
    <cellStyle name="60% - Accent5" xfId="43" builtinId="48" customBuiltin="1"/>
    <cellStyle name="60% - Accent6" xfId="47" builtinId="52" customBuiltin="1"/>
    <cellStyle name="Accent1" xfId="26" builtinId="29" customBuiltin="1"/>
    <cellStyle name="Accent2" xfId="30" builtinId="33" customBuiltin="1"/>
    <cellStyle name="Accent3" xfId="34" builtinId="37" customBuiltin="1"/>
    <cellStyle name="Accent4" xfId="38" builtinId="41" customBuiltin="1"/>
    <cellStyle name="Accent5" xfId="41" builtinId="45" customBuiltin="1"/>
    <cellStyle name="Accent6" xfId="44" builtinId="49" customBuiltin="1"/>
    <cellStyle name="Bad" xfId="17" builtinId="27" customBuiltin="1"/>
    <cellStyle name="Calculation" xfId="21" builtinId="22" customBuiltin="1"/>
    <cellStyle name="Check Cell" xfId="23" builtinId="23" customBuiltin="1"/>
    <cellStyle name="Comma" xfId="10" builtinId="3" customBuiltin="1"/>
    <cellStyle name="Comma [0]" xfId="13" builtinId="6" customBuiltin="1"/>
    <cellStyle name="Currency" xfId="14" builtinId="4" customBuiltin="1"/>
    <cellStyle name="Currency [0]" xfId="15" builtinId="7" customBuiltin="1"/>
    <cellStyle name="Date" xfId="12" xr:uid="{00000000-0005-0000-0000-00001B000000}"/>
    <cellStyle name="Explanatory Text" xfId="25" builtinId="53" customBuiltin="1"/>
    <cellStyle name="Good" xfId="16" builtinId="26" customBuiltin="1"/>
    <cellStyle name="Heading 1" xfId="5" builtinId="16" customBuiltin="1"/>
    <cellStyle name="Heading 2" xfId="6" builtinId="17" customBuiltin="1"/>
    <cellStyle name="Heading 3" xfId="7" builtinId="18" customBuiltin="1"/>
    <cellStyle name="Heading 4" xfId="2" builtinId="19" customBuiltin="1"/>
    <cellStyle name="Input" xfId="19" builtinId="20" customBuiltin="1"/>
    <cellStyle name="Linked Cell" xfId="22" builtinId="24" customBuiltin="1"/>
    <cellStyle name="Neutral" xfId="18" builtinId="28" customBuiltin="1"/>
    <cellStyle name="Normal" xfId="0" builtinId="0" customBuiltin="1"/>
    <cellStyle name="Note" xfId="24" builtinId="10" customBuiltin="1"/>
    <cellStyle name="Output" xfId="20" builtinId="21" customBuiltin="1"/>
    <cellStyle name="Percent" xfId="11" builtinId="5" customBuiltin="1"/>
    <cellStyle name="Title" xfId="1" builtinId="15" customBuiltin="1"/>
    <cellStyle name="Total" xfId="8" builtinId="25" customBuiltin="1"/>
    <cellStyle name="Warning Text" xfId="9" builtinId="11" customBuiltin="1"/>
  </cellStyles>
  <dxfs count="58">
    <dxf>
      <alignment horizontal="general" vertical="bottom" textRotation="0" wrapText="1" indent="0" justifyLastLine="0" shrinkToFit="0" readingOrder="0"/>
      <protection locked="1" hidden="0"/>
    </dxf>
    <dxf>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Gill Sans MT"/>
        <scheme val="minor"/>
      </font>
      <fill>
        <patternFill patternType="none">
          <fgColor indexed="64"/>
          <bgColor indexed="65"/>
        </patternFill>
      </fill>
      <protection locked="1" hidden="0"/>
    </dxf>
    <dxf>
      <alignment horizontal="right" vertical="bottom" textRotation="0" wrapText="0"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0"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0" indent="0" justifyLastLine="0" shrinkToFit="0" readingOrder="0"/>
      <protection locked="1" hidden="0"/>
    </dxf>
    <dxf>
      <alignment horizontal="left" vertical="bottom" textRotation="0" wrapText="1" indent="1" justifyLastLine="0" shrinkToFit="0" readingOrder="0"/>
    </dxf>
    <dxf>
      <protection locked="1" hidden="0"/>
    </dxf>
    <dxf>
      <protection locked="1" hidden="0"/>
    </dxf>
    <dxf>
      <alignment vertical="center" textRotation="0" wrapText="0" indent="0" justifyLastLine="0" shrinkToFit="0" readingOrder="0"/>
      <protection locked="1" hidden="0"/>
    </dxf>
    <dxf>
      <font>
        <color rgb="FFDA0000"/>
      </font>
    </dxf>
    <dxf>
      <protection locked="1" hidden="0"/>
    </dxf>
    <dxf>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Gill Sans MT"/>
        <scheme val="minor"/>
      </font>
      <fill>
        <patternFill patternType="none">
          <fgColor indexed="64"/>
          <bgColor indexed="65"/>
        </patternFill>
      </fill>
      <protection locked="1" hidden="0"/>
    </dxf>
    <dxf>
      <alignment horizontal="right" vertical="bottom" textRotation="0" wrapText="0" indent="0" justifyLastLine="0" shrinkToFit="0" readingOrder="0"/>
      <protection locked="1" hidden="0"/>
    </dxf>
    <dxf>
      <protection locked="1" hidden="0"/>
    </dxf>
    <dxf>
      <alignment horizontal="general" vertical="bottom" textRotation="0" wrapText="0" indent="0" justifyLastLine="0" shrinkToFit="0" readingOrder="0"/>
      <protection locked="1" hidden="0"/>
    </dxf>
    <dxf>
      <protection locked="1" hidden="0"/>
    </dxf>
    <dxf>
      <alignment horizontal="general" vertical="bottom" textRotation="0" wrapText="0" indent="0" justifyLastLine="0" shrinkToFit="0" readingOrder="0"/>
      <protection locked="1" hidden="0"/>
    </dxf>
    <dxf>
      <alignment horizontal="left" vertical="bottom" textRotation="0" wrapText="1" indent="1" justifyLastLine="0" shrinkToFit="0" readingOrder="0"/>
    </dxf>
    <dxf>
      <protection locked="1" hidden="0"/>
    </dxf>
    <dxf>
      <protection locked="1" hidden="0"/>
    </dxf>
    <dxf>
      <alignment vertical="center" textRotation="0" wrapText="0" indent="0" justifyLastLine="0" shrinkToFit="0" readingOrder="0"/>
      <protection locked="1" hidden="0"/>
    </dxf>
    <dxf>
      <font>
        <color rgb="FFDA0000"/>
      </font>
    </dxf>
    <dxf>
      <font>
        <b val="0"/>
        <i val="0"/>
        <strike val="0"/>
        <condense val="0"/>
        <extend val="0"/>
        <outline val="0"/>
        <shadow val="0"/>
        <u val="none"/>
        <vertAlign val="baseline"/>
        <sz val="11"/>
        <color theme="1"/>
        <name val="Gill Sans MT"/>
        <scheme val="minor"/>
      </font>
      <fill>
        <patternFill patternType="none">
          <fgColor indexed="64"/>
          <bgColor indexed="65"/>
        </patternFill>
      </fill>
      <border diagonalUp="0" diagonalDown="0">
        <left/>
        <right/>
        <top/>
        <bottom/>
      </border>
      <protection locked="1" hidden="0"/>
    </dxf>
    <dxf>
      <alignment horizontal="general" vertical="bottom" textRotation="0" wrapText="0" indent="0" justifyLastLine="0" shrinkToFit="0" readingOrder="0"/>
      <protection locked="1" hidden="0"/>
    </dxf>
    <dxf>
      <alignment horizontal="right"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alignment horizontal="left" vertical="bottom" textRotation="0" wrapText="1" indent="1" justifyLastLine="0" shrinkToFit="0" readingOrder="0"/>
    </dxf>
    <dxf>
      <protection locked="1" hidden="0"/>
    </dxf>
    <dxf>
      <protection locked="1" hidden="0"/>
    </dxf>
    <dxf>
      <protection locked="1" hidden="0"/>
    </dxf>
    <dxf>
      <font>
        <color rgb="FFDA0000"/>
      </font>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1" hidden="0"/>
    </dxf>
    <dxf>
      <protection locked="1" hidden="0"/>
    </dxf>
    <dxf>
      <font>
        <strike val="0"/>
        <outline val="0"/>
        <shadow val="0"/>
        <u val="none"/>
        <vertAlign val="baseline"/>
        <sz val="11"/>
        <color theme="1"/>
        <name val="Gill Sans MT"/>
        <scheme val="minor"/>
      </font>
      <protection locked="1" hidden="0"/>
    </dxf>
    <dxf>
      <protection locked="1" hidden="0"/>
    </dxf>
    <dxf>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dxf>
    <dxf>
      <alignment horizontal="left" vertical="bottom" textRotation="0" wrapText="1" indent="1" justifyLastLine="0" shrinkToFit="0" readingOrder="0"/>
    </dxf>
    <dxf>
      <protection locked="1" hidden="0"/>
    </dxf>
    <dxf>
      <protection locked="1" hidden="0"/>
    </dxf>
    <dxf>
      <protection locked="1" hidden="0"/>
    </dxf>
    <dxf>
      <font>
        <color rgb="FFDA0000"/>
      </font>
    </dxf>
    <dxf>
      <font>
        <color rgb="FFDA0000"/>
      </font>
    </dxf>
    <dxf>
      <fill>
        <patternFill>
          <bgColor theme="5" tint="0.79998168889431442"/>
        </patternFill>
      </fill>
    </dxf>
    <dxf>
      <font>
        <b val="0"/>
        <i val="0"/>
        <color theme="1"/>
      </font>
      <fill>
        <patternFill patternType="solid">
          <fgColor theme="4"/>
          <bgColor theme="5" tint="0.79998168889431442"/>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auto="1"/>
          <bgColor theme="6" tint="0.79995117038483843"/>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Budget mensuel" defaultPivotStyle="PivotStyleLight16">
    <tableStyle name="Budget mensuel" pivot="0" count="4" xr9:uid="{00000000-0011-0000-FFFF-FFFF00000000}">
      <tableStyleElement type="wholeTable" dxfId="57"/>
      <tableStyleElement type="headerRow" dxfId="56"/>
      <tableStyleElement type="totalRow" dxfId="55"/>
      <tableStyleElement type="lastColumn" dxfId="5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a:solidFill>
                  <a:schemeClr val="tx2">
                    <a:lumMod val="75000"/>
                  </a:schemeClr>
                </a:solidFill>
                <a:latin typeface="Gill Sans MT"/>
                <a:ea typeface="Gill Sans MT"/>
                <a:cs typeface="Gill Sans MT"/>
              </a:defRPr>
            </a:pPr>
            <a:r>
              <a:rPr lang="en-US"/>
              <a:t>VUE D’ENSEMBLE DU BUDGET</a:t>
            </a:r>
          </a:p>
        </c:rich>
      </c:tx>
      <c:layout>
        <c:manualLayout>
          <c:xMode val="edge"/>
          <c:yMode val="edge"/>
          <c:x val="0.11267172051275741"/>
          <c:y val="0.10473324876700055"/>
        </c:manualLayout>
      </c:layout>
      <c:overlay val="0"/>
    </c:title>
    <c:autoTitleDeleted val="0"/>
    <c:plotArea>
      <c:layout/>
      <c:barChart>
        <c:barDir val="col"/>
        <c:grouping val="clustered"/>
        <c:varyColors val="0"/>
        <c:ser>
          <c:idx val="0"/>
          <c:order val="0"/>
          <c:tx>
            <c:strRef>
              <c:f>'Synthèse du budget mensuel'!$B$5</c:f>
              <c:strCache>
                <c:ptCount val="1"/>
                <c:pt idx="0">
                  <c:v>Revenus</c:v>
                </c:pt>
              </c:strCache>
            </c:strRef>
          </c:tx>
          <c:spPr>
            <a:solidFill>
              <a:schemeClr val="accent2">
                <a:lumMod val="40000"/>
                <a:lumOff val="60000"/>
              </a:schemeClr>
            </a:solidFill>
            <a:ln>
              <a:solidFill>
                <a:schemeClr val="accent4"/>
              </a:solidFill>
            </a:ln>
            <a:effectLst>
              <a:outerShdw blurRad="50800" dist="12700" dir="2700000" algn="tl" rotWithShape="0">
                <a:prstClr val="black">
                  <a:alpha val="40000"/>
                </a:prstClr>
              </a:outerShdw>
            </a:effectLst>
          </c:spPr>
          <c:invertIfNegative val="0"/>
          <c:cat>
            <c:strRef>
              <c:f>'Synthèse du budget mensuel'!$C$4:$D$4</c:f>
              <c:strCache>
                <c:ptCount val="2"/>
                <c:pt idx="0">
                  <c:v>ESTIMÉ</c:v>
                </c:pt>
                <c:pt idx="1">
                  <c:v>RÉEL</c:v>
                </c:pt>
              </c:strCache>
            </c:strRef>
          </c:cat>
          <c:val>
            <c:numRef>
              <c:f>'Synthèse du budget mensuel'!$C$5:$D$5</c:f>
              <c:numCache>
                <c:formatCode>#,##0.00_ ;[Red]\-#,##0.00\ </c:formatCode>
                <c:ptCount val="2"/>
                <c:pt idx="0">
                  <c:v>63300</c:v>
                </c:pt>
                <c:pt idx="1">
                  <c:v>57450</c:v>
                </c:pt>
              </c:numCache>
            </c:numRef>
          </c:val>
          <c:extLst>
            <c:ext xmlns:c16="http://schemas.microsoft.com/office/drawing/2014/chart" uri="{C3380CC4-5D6E-409C-BE32-E72D297353CC}">
              <c16:uniqueId val="{00000000-EF15-4A55-9ED8-2FD455C5FA84}"/>
            </c:ext>
          </c:extLst>
        </c:ser>
        <c:ser>
          <c:idx val="1"/>
          <c:order val="1"/>
          <c:tx>
            <c:strRef>
              <c:f>'Synthèse du budget mensuel'!$B$6</c:f>
              <c:strCache>
                <c:ptCount val="1"/>
                <c:pt idx="0">
                  <c:v>Dépenses</c:v>
                </c:pt>
              </c:strCache>
            </c:strRef>
          </c:tx>
          <c:spPr>
            <a:solidFill>
              <a:schemeClr val="accent6"/>
            </a:solidFill>
            <a:ln>
              <a:solidFill>
                <a:schemeClr val="accent5">
                  <a:lumMod val="90000"/>
                </a:schemeClr>
              </a:solidFill>
            </a:ln>
            <a:effectLst>
              <a:outerShdw blurRad="50800" dist="12700" dir="2700000" algn="tl" rotWithShape="0">
                <a:prstClr val="black">
                  <a:alpha val="40000"/>
                </a:prstClr>
              </a:outerShdw>
            </a:effectLst>
          </c:spPr>
          <c:invertIfNegative val="0"/>
          <c:cat>
            <c:strRef>
              <c:f>'Synthèse du budget mensuel'!$C$4:$D$4</c:f>
              <c:strCache>
                <c:ptCount val="2"/>
                <c:pt idx="0">
                  <c:v>ESTIMÉ</c:v>
                </c:pt>
                <c:pt idx="1">
                  <c:v>RÉEL</c:v>
                </c:pt>
              </c:strCache>
            </c:strRef>
          </c:cat>
          <c:val>
            <c:numRef>
              <c:f>'Synthèse du budget mensuel'!$C$6:$D$6</c:f>
              <c:numCache>
                <c:formatCode>#,##0.00_ ;[Red]\-#,##0.00\ </c:formatCode>
                <c:ptCount val="2"/>
                <c:pt idx="0">
                  <c:v>54500</c:v>
                </c:pt>
                <c:pt idx="1">
                  <c:v>49630</c:v>
                </c:pt>
              </c:numCache>
            </c:numRef>
          </c:val>
          <c:extLst>
            <c:ext xmlns:c16="http://schemas.microsoft.com/office/drawing/2014/chart" uri="{C3380CC4-5D6E-409C-BE32-E72D297353CC}">
              <c16:uniqueId val="{00000001-EF15-4A55-9ED8-2FD455C5FA84}"/>
            </c:ext>
          </c:extLst>
        </c:ser>
        <c:dLbls>
          <c:showLegendKey val="0"/>
          <c:showVal val="0"/>
          <c:showCatName val="0"/>
          <c:showSerName val="0"/>
          <c:showPercent val="0"/>
          <c:showBubbleSize val="0"/>
        </c:dLbls>
        <c:gapWidth val="150"/>
        <c:overlap val="-3"/>
        <c:axId val="742567104"/>
        <c:axId val="742571024"/>
      </c:barChart>
      <c:catAx>
        <c:axId val="742567104"/>
        <c:scaling>
          <c:orientation val="minMax"/>
        </c:scaling>
        <c:delete val="0"/>
        <c:axPos val="b"/>
        <c:numFmt formatCode="General" sourceLinked="0"/>
        <c:majorTickMark val="out"/>
        <c:minorTickMark val="none"/>
        <c:tickLblPos val="nextTo"/>
        <c:txPr>
          <a:bodyPr/>
          <a:lstStyle/>
          <a:p>
            <a:pPr>
              <a:defRPr sz="1100">
                <a:solidFill>
                  <a:schemeClr val="tx1"/>
                </a:solidFill>
              </a:defRPr>
            </a:pPr>
            <a:endParaRPr lang="en-US"/>
          </a:p>
        </c:txPr>
        <c:crossAx val="742571024"/>
        <c:crosses val="autoZero"/>
        <c:auto val="1"/>
        <c:lblAlgn val="ctr"/>
        <c:lblOffset val="100"/>
        <c:noMultiLvlLbl val="0"/>
      </c:catAx>
      <c:valAx>
        <c:axId val="742571024"/>
        <c:scaling>
          <c:orientation val="minMax"/>
        </c:scaling>
        <c:delete val="0"/>
        <c:axPos val="l"/>
        <c:majorGridlines/>
        <c:numFmt formatCode="#,##0.00_ ;[Red]\-#,##0.00\ " sourceLinked="0"/>
        <c:majorTickMark val="out"/>
        <c:minorTickMark val="none"/>
        <c:tickLblPos val="nextTo"/>
        <c:txPr>
          <a:bodyPr/>
          <a:lstStyle/>
          <a:p>
            <a:pPr>
              <a:defRPr sz="1100">
                <a:solidFill>
                  <a:schemeClr val="tx1"/>
                </a:solidFill>
              </a:defRPr>
            </a:pPr>
            <a:endParaRPr lang="en-US"/>
          </a:p>
        </c:txPr>
        <c:crossAx val="742567104"/>
        <c:crosses val="autoZero"/>
        <c:crossBetween val="between"/>
      </c:valAx>
    </c:plotArea>
    <c:legend>
      <c:legendPos val="t"/>
      <c:layout>
        <c:manualLayout>
          <c:xMode val="edge"/>
          <c:yMode val="edge"/>
          <c:x val="0.75780087049104772"/>
          <c:y val="0.11413918438569598"/>
          <c:w val="0.22490337474143743"/>
          <c:h val="6.1405072993619622E-2"/>
        </c:manualLayout>
      </c:layout>
      <c:overlay val="0"/>
      <c:txPr>
        <a:bodyPr/>
        <a:lstStyle/>
        <a:p>
          <a:pPr>
            <a:defRPr sz="1100">
              <a:solidFill>
                <a:schemeClr val="tx2">
                  <a:lumMod val="75000"/>
                </a:schemeClr>
              </a:solidFill>
              <a:latin typeface="Gill Sans MT"/>
              <a:ea typeface="Gill Sans MT"/>
              <a:cs typeface="Gill Sans MT"/>
            </a:defRPr>
          </a:pPr>
          <a:endParaRPr lang="en-US"/>
        </a:p>
      </c:txPr>
    </c:legend>
    <c:plotVisOnly val="1"/>
    <c:dispBlanksAs val="gap"/>
    <c:showDLblsOverMax val="0"/>
  </c:chart>
  <c:spPr>
    <a:solidFill>
      <a:schemeClr val="bg1">
        <a:lumMod val="95000"/>
      </a:schemeClr>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310242</xdr:colOff>
      <xdr:row>8</xdr:row>
      <xdr:rowOff>19051</xdr:rowOff>
    </xdr:from>
    <xdr:to>
      <xdr:col>5</xdr:col>
      <xdr:colOff>0</xdr:colOff>
      <xdr:row>8</xdr:row>
      <xdr:rowOff>4133851</xdr:rowOff>
    </xdr:to>
    <xdr:graphicFrame macro="">
      <xdr:nvGraphicFramePr>
        <xdr:cNvPr id="3" name="VueDensembleBudget" descr="Histogramme présentant une vue d’ensemble des revenus et dépenses estimé et réels">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otaux" displayName="Totaux" ref="B4:E7" totalsRowCount="1" headerRowDxfId="51" dataDxfId="50" totalsRowDxfId="49">
  <autoFilter ref="B4:E6" xr:uid="{00000000-0009-0000-0100-000004000000}">
    <filterColumn colId="0" hiddenButton="1"/>
    <filterColumn colId="1" hiddenButton="1"/>
    <filterColumn colId="2" hiddenButton="1"/>
    <filterColumn colId="3" hiddenButton="1"/>
  </autoFilter>
  <tableColumns count="4">
    <tableColumn id="1" xr3:uid="{00000000-0010-0000-0000-000001000000}" name="TOTAUX BUDGÉTAIRES" totalsRowLabel="Solde (revenus moins dépenses)" dataDxfId="48" dataCellStyle="Normal"/>
    <tableColumn id="2" xr3:uid="{00000000-0010-0000-0000-000002000000}" name="ESTIMÉ" totalsRowFunction="custom" dataDxfId="47">
      <totalsRowFormula>C5-C6</totalsRowFormula>
    </tableColumn>
    <tableColumn id="3" xr3:uid="{00000000-0010-0000-0000-000003000000}" name="RÉEL" totalsRowFunction="custom" dataDxfId="46">
      <totalsRowFormula>D5-D6</totalsRowFormula>
    </tableColumn>
    <tableColumn id="4" xr3:uid="{00000000-0010-0000-0000-000004000000}" name="DIFFÉRENCE" totalsRowFunction="custom" dataDxfId="45">
      <calculatedColumnFormula>Totaux[[#This Row],[RÉEL]]-Totaux[[#This Row],[ESTIMÉ]]</calculatedColumnFormula>
      <totalsRowFormula>Totaux[[#Totals],[RÉEL]]-Totaux[[#Totals],[ESTIMÉ]]</totalsRowFormula>
    </tableColumn>
  </tableColumns>
  <tableStyleInfo name="Budget mensuel" showFirstColumn="0" showLastColumn="1" showRowStripes="0" showColumnStripes="0"/>
  <extLst>
    <ext xmlns:x14="http://schemas.microsoft.com/office/spreadsheetml/2009/9/main" uri="{504A1905-F514-4f6f-8877-14C23A59335A}">
      <x14:table altTextSummary="Les totaux budgétaires, les revenus et dépenses estimés et réels, et la différence entre eux sont mis à jour automatiquement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_fivePrincipalesDépenses" displayName="_fivePrincipalesDépenses" ref="B11:E17" totalsRowCount="1" headerRowDxfId="44" dataDxfId="43" totalsRowDxfId="42">
  <tableColumns count="4">
    <tableColumn id="1" xr3:uid="{00000000-0010-0000-0100-000001000000}" name="DÉPENSES" totalsRowLabel="Total">
      <calculatedColumnFormula>INDEX(#REF!,MATCH(_fivePrincipalesDépenses[[#This Row],[MONTANT]],#REF!,0),1)</calculatedColumnFormula>
    </tableColumn>
    <tableColumn id="2" xr3:uid="{00000000-0010-0000-0100-000002000000}" name="MONTANT" totalsRowFunction="sum" dataDxfId="41" totalsRowDxfId="40"/>
    <tableColumn id="3" xr3:uid="{00000000-0010-0000-0100-000003000000}" name="% DES DÉPENSES" totalsRowFunction="sum" dataDxfId="39" totalsRowDxfId="38">
      <calculatedColumnFormula>_fivePrincipalesDépenses[[#This Row],[MONTANT]]/$D$6</calculatedColumnFormula>
    </tableColumn>
    <tableColumn id="4" xr3:uid="{00000000-0010-0000-0100-000004000000}" name="15 % DE RÉDUCTION" totalsRowFunction="sum" dataDxfId="37" totalsRowDxfId="36">
      <calculatedColumnFormula>_fivePrincipalesDépenses[[#This Row],[MONTANT]]*0.15</calculatedColumnFormula>
    </tableColumn>
  </tableColumns>
  <tableStyleInfo name="Budget mensuel" showFirstColumn="0" showLastColumn="0" showRowStripes="0" showColumnStripes="0"/>
  <extLst>
    <ext xmlns:x14="http://schemas.microsoft.com/office/spreadsheetml/2009/9/main" uri="{504A1905-F514-4f6f-8877-14C23A59335A}">
      <x14:table altTextSummary="Les 5 principaux postes de dépenses de fonctionnement, les montants, le pourcentage des dépenses et la réduction de 15 % sont mis à jour automatiquement dans c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Revenus" displayName="Revenus" ref="B4:F8" totalsRowCount="1" headerRowDxfId="34" dataDxfId="33" totalsRowDxfId="32">
  <autoFilter ref="B4:F7" xr:uid="{00000000-0009-0000-0100-000003000000}"/>
  <tableColumns count="5">
    <tableColumn id="1" xr3:uid="{00000000-0010-0000-0200-000001000000}" name="REVENUS" totalsRowLabel="Revenu total" dataDxfId="31" dataCellStyle="Normal"/>
    <tableColumn id="2" xr3:uid="{00000000-0010-0000-0200-000002000000}" name="ESTIMÉ" totalsRowFunction="sum" dataDxfId="30"/>
    <tableColumn id="3" xr3:uid="{00000000-0010-0000-0200-000003000000}" name="RÉEL" totalsRowFunction="sum" dataDxfId="29"/>
    <tableColumn id="5" xr3:uid="{00000000-0010-0000-0200-000005000000}" name="5 MONTANTS PRINCIPAUX" dataDxfId="28">
      <calculatedColumnFormula>Revenus[[#This Row],[RÉEL]]+(10^-6)*ROW(Revenus[[#This Row],[RÉEL]])</calculatedColumnFormula>
    </tableColumn>
    <tableColumn id="4" xr3:uid="{00000000-0010-0000-0200-000004000000}" name="DIFFÉRENCE" totalsRowFunction="sum" dataDxfId="27" totalsRowDxfId="26">
      <calculatedColumnFormula>Revenus[[#This Row],[RÉEL]]-Revenus[[#This Row],[ESTIMÉ]]</calculatedColumnFormula>
    </tableColumn>
  </tableColumns>
  <tableStyleInfo name="Budget mensuel" showFirstColumn="0" showLastColumn="1" showRowStripes="0" showColumnStripes="0"/>
  <extLst>
    <ext xmlns:x14="http://schemas.microsoft.com/office/spreadsheetml/2009/9/main" uri="{504A1905-F514-4f6f-8877-14C23A59335A}">
      <x14:table altTextSummary="Entrez les valeurs des revenus mensuels, estimés, et réels dans ce tableau. La différence est calculée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ChargesPersonnel" displayName="ChargesPersonnel" ref="B4:F8" totalsRowCount="1" headerRowDxfId="24" dataDxfId="23" totalsRowDxfId="22">
  <autoFilter ref="B4:F7" xr:uid="{00000000-0009-0000-0100-000007000000}"/>
  <tableColumns count="5">
    <tableColumn id="1" xr3:uid="{00000000-0010-0000-0300-000001000000}" name="CHARGES DE PERSONNEL" totalsRowLabel="Total des charges de personnel" dataDxfId="21" dataCellStyle="Normal"/>
    <tableColumn id="2" xr3:uid="{00000000-0010-0000-0300-000002000000}" name="ESTIMÉ" totalsRowFunction="sum" dataDxfId="20" totalsRowDxfId="19"/>
    <tableColumn id="3" xr3:uid="{00000000-0010-0000-0300-000003000000}" name="RÉEL" totalsRowFunction="sum" dataDxfId="18" totalsRowDxfId="17"/>
    <tableColumn id="4" xr3:uid="{00000000-0010-0000-0300-000004000000}" name="5 MONTANTS PRINCIPAUX" dataDxfId="16" totalsRowDxfId="15">
      <calculatedColumnFormula>ChargesPersonnel[[#This Row],[RÉEL]]+(10^-6)*ROW(ChargesPersonnel[[#This Row],[RÉEL]])</calculatedColumnFormula>
    </tableColumn>
    <tableColumn id="5" xr3:uid="{00000000-0010-0000-0300-000005000000}" name="DIFFÉRENCE" totalsRowFunction="sum" dataDxfId="14" totalsRowDxfId="13">
      <calculatedColumnFormula>ChargesPersonnel[[#This Row],[ESTIMÉ]]-ChargesPersonnel[[#This Row],[RÉEL]]</calculatedColumnFormula>
    </tableColumn>
  </tableColumns>
  <tableStyleInfo name="Budget mensuel" showFirstColumn="0" showLastColumn="1" showRowStripes="0" showColumnStripes="0"/>
  <extLst>
    <ext xmlns:x14="http://schemas.microsoft.com/office/spreadsheetml/2009/9/main" uri="{504A1905-F514-4f6f-8877-14C23A59335A}">
      <x14:table altTextSummary="Entrez les valeurs de charges de personnel estimées et réelles dans ce tableau. La différence est calculée automatique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ChargesExploitation" displayName="ChargesExploitation" ref="B4:F25" totalsRowCount="1" headerRowDxfId="11" dataDxfId="10" totalsRowDxfId="9">
  <autoFilter ref="B4:F24" xr:uid="{00000000-0009-0000-0100-000009000000}"/>
  <sortState ref="B12:F32">
    <sortCondition ref="B16:B37"/>
  </sortState>
  <tableColumns count="5">
    <tableColumn id="1" xr3:uid="{00000000-0010-0000-0400-000001000000}" name="CHARGES D’EXPLOITATION" totalsRowLabel="Total des charges d’exploitation" dataDxfId="8" dataCellStyle="Normal"/>
    <tableColumn id="2" xr3:uid="{00000000-0010-0000-0400-000002000000}" name="ESTIMÉ" totalsRowFunction="sum" dataDxfId="7" totalsRowDxfId="6"/>
    <tableColumn id="3" xr3:uid="{00000000-0010-0000-0400-000003000000}" name="RÉEL" totalsRowFunction="sum" dataDxfId="5" totalsRowDxfId="4"/>
    <tableColumn id="5" xr3:uid="{00000000-0010-0000-0400-000005000000}" name="5 MONTANTS PRINCIPAUX" dataDxfId="3" totalsRowDxfId="2">
      <calculatedColumnFormula>ChargesExploitation[[#This Row],[RÉEL]]+(10^-6)*ROW(ChargesExploitation[[#This Row],[RÉEL]])</calculatedColumnFormula>
    </tableColumn>
    <tableColumn id="4" xr3:uid="{00000000-0010-0000-0400-000004000000}" name="DIFFÉRENCE" totalsRowFunction="sum" dataDxfId="1" totalsRowDxfId="0">
      <calculatedColumnFormula>ChargesExploitation[[#This Row],[ESTIMÉ]]-ChargesExploitation[[#This Row],[RÉEL]]</calculatedColumnFormula>
    </tableColumn>
  </tableColumns>
  <tableStyleInfo name="Budget mensuel" showFirstColumn="0" showLastColumn="1" showRowStripes="0" showColumnStripes="0"/>
  <extLst>
    <ext xmlns:x14="http://schemas.microsoft.com/office/spreadsheetml/2009/9/main" uri="{504A1905-F514-4f6f-8877-14C23A59335A}">
      <x14:table altTextSummary="Entrez les valeurs de charges d’exploitation, estimées et réelles, dans ce tableau. La différence est calculée automatiquement."/>
    </ext>
  </extLst>
</table>
</file>

<file path=xl/theme/theme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autoPageBreaks="0" fitToPage="1"/>
  </sheetPr>
  <dimension ref="A1:F17"/>
  <sheetViews>
    <sheetView showGridLines="0" tabSelected="1" zoomScaleNormal="100" workbookViewId="0"/>
  </sheetViews>
  <sheetFormatPr defaultColWidth="9" defaultRowHeight="16.5" customHeight="1" x14ac:dyDescent="0.35"/>
  <cols>
    <col min="1" max="1" width="4.125" style="8" customWidth="1"/>
    <col min="2" max="2" width="29.25" style="8" customWidth="1"/>
    <col min="3" max="5" width="19" style="8" customWidth="1"/>
    <col min="6" max="6" width="4.125" style="8" customWidth="1"/>
    <col min="7" max="7" width="4.125" style="4" customWidth="1"/>
    <col min="8" max="16384" width="9" style="4"/>
  </cols>
  <sheetData>
    <row r="1" spans="1:6" s="5" customFormat="1" ht="31.5" customHeight="1" x14ac:dyDescent="0.5">
      <c r="A1" s="2"/>
      <c r="B1" s="3" t="s">
        <v>0</v>
      </c>
      <c r="C1" s="4"/>
      <c r="D1" s="4"/>
      <c r="E1" s="4"/>
      <c r="F1" s="4"/>
    </row>
    <row r="2" spans="1:6" s="5" customFormat="1" ht="42" customHeight="1" x14ac:dyDescent="1">
      <c r="A2" s="2"/>
      <c r="B2" s="41" t="s">
        <v>1</v>
      </c>
      <c r="C2" s="41"/>
      <c r="D2" s="41"/>
      <c r="E2" s="40" t="s">
        <v>13</v>
      </c>
      <c r="F2" s="40"/>
    </row>
    <row r="3" spans="1:6" ht="15" customHeight="1" x14ac:dyDescent="0.35"/>
    <row r="4" spans="1:6" s="7" customFormat="1" ht="21.75" customHeight="1" x14ac:dyDescent="0.35">
      <c r="A4" s="6"/>
      <c r="B4" s="27" t="s">
        <v>2</v>
      </c>
      <c r="C4" s="29" t="s">
        <v>9</v>
      </c>
      <c r="D4" s="29" t="s">
        <v>11</v>
      </c>
      <c r="E4" s="29" t="s">
        <v>14</v>
      </c>
      <c r="F4" s="6"/>
    </row>
    <row r="5" spans="1:6" ht="17.25" x14ac:dyDescent="0.35">
      <c r="B5" s="32" t="s">
        <v>3</v>
      </c>
      <c r="C5" s="17">
        <f>Revenus[[#Totals],[ESTIMÉ]]</f>
        <v>63300</v>
      </c>
      <c r="D5" s="17">
        <f>Revenus[[#Totals],[RÉEL]]</f>
        <v>57450</v>
      </c>
      <c r="E5" s="18">
        <f>Totaux[[#This Row],[RÉEL]]-Totaux[[#This Row],[ESTIMÉ]]</f>
        <v>-5850</v>
      </c>
    </row>
    <row r="6" spans="1:6" ht="17.25" x14ac:dyDescent="0.35">
      <c r="B6" s="32" t="s">
        <v>4</v>
      </c>
      <c r="C6" s="17">
        <f>ChargesExploitation[[#Totals],[ESTIMÉ]]+ChargesPersonnel[[#Totals],[ESTIMÉ]]</f>
        <v>54500</v>
      </c>
      <c r="D6" s="17">
        <f>ChargesExploitation[[#Totals],[RÉEL]]+ChargesPersonnel[[#Totals],[RÉEL]]</f>
        <v>49630</v>
      </c>
      <c r="E6" s="19">
        <f>Totaux[[#This Row],[ESTIMÉ]]-Totaux[[#This Row],[RÉEL]]</f>
        <v>4870</v>
      </c>
    </row>
    <row r="7" spans="1:6" ht="17.25" x14ac:dyDescent="0.35">
      <c r="B7" t="s">
        <v>5</v>
      </c>
      <c r="C7" s="20">
        <f>C5-C6</f>
        <v>8800</v>
      </c>
      <c r="D7" s="20">
        <f>D5-D6</f>
        <v>7820</v>
      </c>
      <c r="E7" s="21">
        <f>Totaux[[#Totals],[RÉEL]]-Totaux[[#Totals],[ESTIMÉ]]</f>
        <v>-980</v>
      </c>
    </row>
    <row r="9" spans="1:6" ht="335.45" customHeight="1" x14ac:dyDescent="0.35">
      <c r="B9" s="16" t="s">
        <v>6</v>
      </c>
      <c r="C9" s="16"/>
      <c r="D9" s="16"/>
      <c r="E9" s="16"/>
    </row>
    <row r="10" spans="1:6" ht="16.5" customHeight="1" x14ac:dyDescent="0.35">
      <c r="B10" s="9" t="s">
        <v>49</v>
      </c>
      <c r="C10" s="10"/>
      <c r="D10" s="10"/>
      <c r="E10" s="10"/>
    </row>
    <row r="11" spans="1:6" ht="21.75" customHeight="1" x14ac:dyDescent="0.35">
      <c r="B11" s="27" t="s">
        <v>7</v>
      </c>
      <c r="C11" s="29" t="s">
        <v>10</v>
      </c>
      <c r="D11" s="29" t="s">
        <v>12</v>
      </c>
      <c r="E11" s="29" t="s">
        <v>15</v>
      </c>
    </row>
    <row r="12" spans="1:6" ht="17.25" x14ac:dyDescent="0.35">
      <c r="B12" t="str">
        <f>INDEX(ChargesExploitation[],MATCH(_fivePrincipalesDépenses[[#This Row],[MONTANT]],ChargesExploitation[5 MONTANTS PRINCIPAUX],0),1)</f>
        <v>Entretien et réparations</v>
      </c>
      <c r="C12" s="24">
        <f>LARGE(ChargesExploitation[5 MONTANTS PRINCIPAUX],1)</f>
        <v>4600.0000140000002</v>
      </c>
      <c r="D12" s="22">
        <f>_fivePrincipalesDépenses[[#This Row],[MONTANT]]/$D$6</f>
        <v>9.2685875760628658E-2</v>
      </c>
      <c r="E12" s="24">
        <f>_fivePrincipalesDépenses[[#This Row],[MONTANT]]*0.15</f>
        <v>690.00000209999996</v>
      </c>
    </row>
    <row r="13" spans="1:6" ht="17.25" x14ac:dyDescent="0.35">
      <c r="B13" t="str">
        <f>INDEX(ChargesExploitation[],MATCH(_fivePrincipalesDépenses[[#This Row],[MONTANT]],ChargesExploitation[5 MONTANTS PRINCIPAUX],0),1)</f>
        <v>Fournitures</v>
      </c>
      <c r="C13" s="24">
        <f>LARGE(ChargesExploitation[5 MONTANTS PRINCIPAUX],2)</f>
        <v>4500.0000200000004</v>
      </c>
      <c r="D13" s="22">
        <f>_fivePrincipalesDépenses[[#This Row],[MONTANT]]/$D$6</f>
        <v>9.0670965545033261E-2</v>
      </c>
      <c r="E13" s="24">
        <f>_fivePrincipalesDépenses[[#This Row],[MONTANT]]*0.15</f>
        <v>675.00000299999999</v>
      </c>
    </row>
    <row r="14" spans="1:6" ht="17.25" x14ac:dyDescent="0.35">
      <c r="B14" t="str">
        <f>INDEX(ChargesExploitation[],MATCH(_fivePrincipalesDépenses[[#This Row],[MONTANT]],ChargesExploitation[5 MONTANTS PRINCIPAUX],0),1)</f>
        <v>Location ou prêt immobilier</v>
      </c>
      <c r="C14" s="24">
        <f>LARGE(ChargesExploitation[5 MONTANTS PRINCIPAUX],3)</f>
        <v>4500.0000170000003</v>
      </c>
      <c r="D14" s="22">
        <f>_fivePrincipalesDépenses[[#This Row],[MONTANT]]/$D$6</f>
        <v>9.0670965484585947E-2</v>
      </c>
      <c r="E14" s="24">
        <f>_fivePrincipalesDépenses[[#This Row],[MONTANT]]*0.15</f>
        <v>675.00000254999998</v>
      </c>
    </row>
    <row r="15" spans="1:6" ht="17.25" x14ac:dyDescent="0.35">
      <c r="B15" t="str">
        <f>INDEX(ChargesExploitation[],MATCH(_fivePrincipalesDépenses[[#This Row],[MONTANT]],ChargesExploitation[5 MONTANTS PRINCIPAUX],0),1)</f>
        <v>Taxes</v>
      </c>
      <c r="C15" s="24">
        <f>LARGE(ChargesExploitation[5 MONTANTS PRINCIPAUX],4)</f>
        <v>3200.0000209999998</v>
      </c>
      <c r="D15" s="22">
        <f>_fivePrincipalesDépenses[[#This Row],[MONTANT]]/$D$6</f>
        <v>6.4477131190812012E-2</v>
      </c>
      <c r="E15" s="24">
        <f>_fivePrincipalesDépenses[[#This Row],[MONTANT]]*0.15</f>
        <v>480.00000314999994</v>
      </c>
    </row>
    <row r="16" spans="1:6" ht="17.25" x14ac:dyDescent="0.35">
      <c r="B16" t="str">
        <f>INDEX(ChargesExploitation[],MATCH(_fivePrincipalesDépenses[[#This Row],[MONTANT]],ChargesExploitation[5 MONTANTS PRINCIPAUX],0),1)</f>
        <v>Publicité</v>
      </c>
      <c r="C16" s="24">
        <f>LARGE(ChargesExploitation[5 MONTANTS PRINCIPAUX],5)</f>
        <v>2500.0000049999999</v>
      </c>
      <c r="D16" s="22">
        <f>_fivePrincipalesDépenses[[#This Row],[MONTANT]]/$D$6</f>
        <v>5.037275851299617E-2</v>
      </c>
      <c r="E16" s="24">
        <f>_fivePrincipalesDépenses[[#This Row],[MONTANT]]*0.15</f>
        <v>375.00000074999997</v>
      </c>
    </row>
    <row r="17" spans="2:5" ht="17.25" x14ac:dyDescent="0.35">
      <c r="B17" t="s">
        <v>8</v>
      </c>
      <c r="C17" s="25">
        <f>SUBTOTAL(109,_fivePrincipalesDépenses[MONTANT])</f>
        <v>19300.000077000004</v>
      </c>
      <c r="D17" s="23">
        <f>SUBTOTAL(109,_fivePrincipalesDépenses[% DES DÉPENSES])</f>
        <v>0.38887769649405601</v>
      </c>
      <c r="E17" s="25">
        <f>SUBTOTAL(109,_fivePrincipalesDépenses[15 % DE RÉDUCTION])</f>
        <v>2895.0000115499997</v>
      </c>
    </row>
  </sheetData>
  <sheetProtection insertColumns="0" insertRows="0" deleteColumns="0" deleteRows="0" selectLockedCells="1" autoFilter="0"/>
  <mergeCells count="2">
    <mergeCell ref="E2:F2"/>
    <mergeCell ref="B2:D2"/>
  </mergeCells>
  <conditionalFormatting sqref="C5:E8 C10:E65">
    <cfRule type="cellIs" dxfId="53" priority="2" operator="lessThan">
      <formula>0</formula>
    </cfRule>
  </conditionalFormatting>
  <conditionalFormatting sqref="D12:E17">
    <cfRule type="cellIs" dxfId="52" priority="1" operator="lessThan">
      <formula>0</formula>
    </cfRule>
  </conditionalFormatting>
  <dataValidations count="21">
    <dataValidation type="custom" allowBlank="1" showInputMessage="1" showErrorMessage="1" errorTitle="ALERTE" error="Cette cellule est renseignée automatiquement et ne doit pas être remplacée. Le remplacement de cette cellule empêcherait l’exécution des calculs dans cette feuille." sqref="D13 D15:D16 C5:E6" xr:uid="{00000000-0002-0000-0000-000000000000}">
      <formula1>LEN(C5)=""</formula1>
    </dataValidation>
    <dataValidation type="custom" allowBlank="1" showInputMessage="1" showErrorMessage="1" errorTitle="ALERTE" error="Cette cellule est renseignée automatiquement et ne doit pas être remplacée. Le remplacement de cette cellule empêcherait l’exécution des calculs dans cette feuille. " sqref="E16" xr:uid="{00000000-0002-0000-0000-000001000000}">
      <formula1>LEN(#REF!)=""</formula1>
    </dataValidation>
    <dataValidation type="custom" allowBlank="1" showInputMessage="1" showErrorMessage="1" errorTitle="ALERTE" error="Cette cellule est renseignée automatiquement et ne doit pas être remplacée. Le remplacement de cette cellule empêcherait l’exécution des calculs dans cette feuille. " sqref="E12" xr:uid="{00000000-0002-0000-0000-000002000000}">
      <formula1>LEN(E12:E17)=""</formula1>
    </dataValidation>
    <dataValidation type="custom" allowBlank="1" showInputMessage="1" showErrorMessage="1" errorTitle="ALERTE" error="Cette cellule est renseignée automatiquement et ne doit pas être remplacée. Le remplacement de cette cellule empêcherait l’exécution des calculs dans cette feuille." sqref="C12:D12 C13:C16" xr:uid="{00000000-0002-0000-0000-000003000000}">
      <formula1>LEN(C12:C17)=""</formula1>
    </dataValidation>
    <dataValidation type="custom" allowBlank="1" showInputMessage="1" showErrorMessage="1" errorTitle="ALERTE" error="Cette cellule est renseignée automatiquement et ne doit pas être remplacée. Le remplacement de cette cellule empêcherait l’exécution des calculs dans cette feuille." sqref="D14" xr:uid="{00000000-0002-0000-0000-000004000000}">
      <formula1>LEN(D13:D17)=""</formula1>
    </dataValidation>
    <dataValidation type="custom" allowBlank="1" showInputMessage="1" showErrorMessage="1" errorTitle="ALERTE" error="Cette cellule est renseignée automatiquement et ne doit pas être remplacée. Le remplacement de cette cellule empêcherait l’exécution des calculs dans cette feuille. " sqref="E13" xr:uid="{00000000-0002-0000-0000-000005000000}">
      <formula1>LEN(E13:E17)=""</formula1>
    </dataValidation>
    <dataValidation allowBlank="1" showInputMessage="1" showErrorMessage="1" prompt="Créez un budget professionnel mensuel dans ce classeur. La vue d’ensemble figure dans cette feuille de calcul. Entrez les détails des revenus dans les feuilles de travail Revenu mensuel, Charges de personnel et Charges d’exploitation." sqref="A1" xr:uid="{00000000-0002-0000-0000-000006000000}"/>
    <dataValidation allowBlank="1" showInputMessage="1" showErrorMessage="1" prompt="Entrez le nom de la société dans cette cellule." sqref="B1" xr:uid="{00000000-0002-0000-0000-000007000000}"/>
    <dataValidation allowBlank="1" showInputMessage="1" showErrorMessage="1" prompt="Entrez la date dans cette cellule. Le graphique de vue d’ensemble du budget figure dans la cellule B9." sqref="E2:F2" xr:uid="{00000000-0002-0000-0000-000008000000}"/>
    <dataValidation allowBlank="1" showInputMessage="1" showErrorMessage="1" prompt="Les totaux budgétaires pour les revenus et les dépenses, tant estimés que réels, sont calculés automatiquement à partir de montants saisis dans d’autres feuilles de calcul. Le solde et la différence sont ajustés automatiquement." sqref="B4" xr:uid="{00000000-0002-0000-0000-000009000000}"/>
    <dataValidation allowBlank="1" showInputMessage="1" showErrorMessage="1" prompt="Les totaux estimés sont calculés automatiquement dans cette colonne sous ce titre." sqref="C4" xr:uid="{00000000-0002-0000-0000-00000A000000}"/>
    <dataValidation allowBlank="1" showInputMessage="1" showErrorMessage="1" prompt="Les totaux réels sont calculés automatiquement dans cette colonne sous ce titre." sqref="D4" xr:uid="{00000000-0002-0000-0000-00000B000000}"/>
    <dataValidation allowBlank="1" showInputMessage="1" showErrorMessage="1" prompt="La différence entre les totaux estimés et réels est calculée automatiquement dans cette colonne sous ce titre." sqref="E4" xr:uid="{00000000-0002-0000-0000-00000C000000}"/>
    <dataValidation allowBlank="1" showInputMessage="1" showErrorMessage="1" prompt="Les 5 principaux postes de dépenses de fonctionnement sont mis à jour automatiquement dans le tableau ci-dessous." sqref="B10" xr:uid="{00000000-0002-0000-0000-00000D000000}"/>
    <dataValidation allowBlank="1" showInputMessage="1" showErrorMessage="1" prompt="Les 5 principaux postes de dépense sont mis à jour automatiquement dans cette colonne sous ce titre." sqref="B11" xr:uid="{00000000-0002-0000-0000-00000E000000}"/>
    <dataValidation allowBlank="1" showInputMessage="1" showErrorMessage="1" prompt="Le montant est mis à jour automatiquement dans cette colonne sous ce titre." sqref="C11" xr:uid="{00000000-0002-0000-0000-00000F000000}"/>
    <dataValidation allowBlank="1" showInputMessage="1" showErrorMessage="1" prompt="Le pourcentage de dépenses est calculé automatiquement dans cette colonne sous ce titre." sqref="D11" xr:uid="{00000000-0002-0000-0000-000010000000}"/>
    <dataValidation allowBlank="1" showInputMessage="1" showErrorMessage="1" prompt="Le montant de la réduction de 15 % est calculé automatiquement dans cette colonne sous ce titre." sqref="E11" xr:uid="{00000000-0002-0000-0000-000011000000}"/>
    <dataValidation allowBlank="1" showInputMessage="1" showErrorMessage="1" prompt="Le titre de cette feuille de calcul figure dans cette cellule. Entrez la date dans la cellule à droite. Les totaux budgétaires sont calculés automatiquement dans le tableau Totaux qui commence à la cellule B4" sqref="B2:D2" xr:uid="{00000000-0002-0000-0000-000012000000}"/>
    <dataValidation type="custom" allowBlank="1" showInputMessage="1" showErrorMessage="1" errorTitle="ALERTE" error="Cette cellule est renseignée automatiquement et ne doit pas être remplacée. Le remplacement de cette cellule empêcherait l’exécution des calculs dans cette feuille. " sqref="E14" xr:uid="{00000000-0002-0000-0000-000013000000}">
      <formula1>LEN(E14:E17)=""</formula1>
    </dataValidation>
    <dataValidation type="custom" allowBlank="1" showInputMessage="1" showErrorMessage="1" errorTitle="ALERTE" error="Cette cellule est renseignée automatiquement et ne doit pas être remplacée. Le remplacement de cette cellule empêcherait l’exécution des calculs dans cette feuille. " sqref="E15" xr:uid="{00000000-0002-0000-0000-000014000000}">
      <formula1>LEN(E15:E17)=""</formula1>
    </dataValidation>
  </dataValidations>
  <printOptions horizontalCentered="1"/>
  <pageMargins left="0.25" right="0.25" top="0.25" bottom="0.25" header="0" footer="0"/>
  <pageSetup paperSize="9" fitToHeight="0" orientation="portrait" r:id="rId1"/>
  <headerFooter differentFirst="1">
    <oddFooter>Page &amp;P of &amp;N</oddFooter>
  </headerFooter>
  <ignoredErrors>
    <ignoredError sqref="C5:E5 D13:D16 C6:D6 D12 E12:E16" listDataValidation="1"/>
    <ignoredError sqref="E6 C12:C16" listDataValidation="1" calculatedColumn="1"/>
    <ignoredError sqref="B12:B16" calculatedColumn="1"/>
  </ignoredErrors>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autoPageBreaks="0" fitToPage="1"/>
  </sheetPr>
  <dimension ref="A1:G8"/>
  <sheetViews>
    <sheetView showGridLines="0" zoomScaleNormal="100" workbookViewId="0"/>
  </sheetViews>
  <sheetFormatPr defaultColWidth="9" defaultRowHeight="30" customHeight="1" x14ac:dyDescent="0.35"/>
  <cols>
    <col min="1" max="1" width="4.125" style="14" customWidth="1"/>
    <col min="2" max="2" width="29.25" style="14" customWidth="1"/>
    <col min="3" max="3" width="19" style="14" customWidth="1"/>
    <col min="4" max="4" width="18.875" style="14" customWidth="1"/>
    <col min="5" max="5" width="28" style="14" hidden="1" customWidth="1"/>
    <col min="6" max="6" width="19" style="14" customWidth="1"/>
    <col min="7" max="7" width="4.125" style="38" customWidth="1"/>
    <col min="8" max="8" width="4.125" style="4" customWidth="1"/>
    <col min="9" max="16384" width="9" style="4"/>
  </cols>
  <sheetData>
    <row r="1" spans="1:7" s="5" customFormat="1" ht="31.5" customHeight="1" x14ac:dyDescent="0.5">
      <c r="A1" s="2"/>
      <c r="B1" s="1" t="str">
        <f>NOM_SOCIÉTÉ</f>
        <v>NOM DE LA SOCIÉTÉ</v>
      </c>
      <c r="C1" s="11"/>
      <c r="D1" s="11"/>
      <c r="E1" s="11"/>
      <c r="F1" s="11"/>
      <c r="G1" s="11"/>
    </row>
    <row r="2" spans="1:7" s="5" customFormat="1" ht="42" customHeight="1" x14ac:dyDescent="1">
      <c r="A2" s="2"/>
      <c r="B2" s="12" t="str">
        <f>Titre_BUDGET</f>
        <v>BUDGET MENSUEL</v>
      </c>
      <c r="C2" s="13"/>
      <c r="D2" s="13"/>
      <c r="E2" s="13"/>
      <c r="F2" s="13"/>
      <c r="G2" s="13"/>
    </row>
    <row r="3" spans="1:7" ht="15" customHeight="1" x14ac:dyDescent="0.35">
      <c r="G3" s="34"/>
    </row>
    <row r="4" spans="1:7" s="7" customFormat="1" ht="30" customHeight="1" x14ac:dyDescent="0.35">
      <c r="A4" s="15"/>
      <c r="B4" s="27" t="s">
        <v>16</v>
      </c>
      <c r="C4" s="28" t="s">
        <v>9</v>
      </c>
      <c r="D4" s="28" t="s">
        <v>11</v>
      </c>
      <c r="E4" s="30" t="s">
        <v>21</v>
      </c>
      <c r="F4" s="28" t="s">
        <v>14</v>
      </c>
      <c r="G4" s="39"/>
    </row>
    <row r="5" spans="1:7" ht="30" customHeight="1" x14ac:dyDescent="0.35">
      <c r="B5" s="32" t="s">
        <v>17</v>
      </c>
      <c r="C5" s="26">
        <v>60000</v>
      </c>
      <c r="D5" s="26">
        <v>54000</v>
      </c>
      <c r="E5" s="33">
        <f>Revenus[[#This Row],[RÉEL]]+(10^-6)*ROW(Revenus[[#This Row],[RÉEL]])</f>
        <v>54000.000005000002</v>
      </c>
      <c r="F5" s="31">
        <f>Revenus[[#This Row],[RÉEL]]-Revenus[[#This Row],[ESTIMÉ]]</f>
        <v>-6000</v>
      </c>
      <c r="G5" s="36"/>
    </row>
    <row r="6" spans="1:7" ht="30" customHeight="1" x14ac:dyDescent="0.35">
      <c r="B6" s="32" t="s">
        <v>18</v>
      </c>
      <c r="C6" s="26">
        <v>3000</v>
      </c>
      <c r="D6" s="26">
        <v>3000</v>
      </c>
      <c r="E6" s="33">
        <f>Revenus[[#This Row],[RÉEL]]+(10^-6)*ROW(Revenus[[#This Row],[RÉEL]])</f>
        <v>3000.0000060000002</v>
      </c>
      <c r="F6" s="31">
        <f>Revenus[[#This Row],[RÉEL]]-Revenus[[#This Row],[ESTIMÉ]]</f>
        <v>0</v>
      </c>
      <c r="G6" s="36"/>
    </row>
    <row r="7" spans="1:7" ht="30" customHeight="1" x14ac:dyDescent="0.35">
      <c r="B7" s="32" t="s">
        <v>19</v>
      </c>
      <c r="C7" s="26">
        <v>300</v>
      </c>
      <c r="D7" s="26">
        <v>450</v>
      </c>
      <c r="E7" s="33">
        <f>Revenus[[#This Row],[RÉEL]]+(10^-6)*ROW(Revenus[[#This Row],[RÉEL]])</f>
        <v>450.00000699999998</v>
      </c>
      <c r="F7" s="31">
        <f>Revenus[[#This Row],[RÉEL]]-Revenus[[#This Row],[ESTIMÉ]]</f>
        <v>150</v>
      </c>
      <c r="G7" s="36"/>
    </row>
    <row r="8" spans="1:7" ht="30" customHeight="1" x14ac:dyDescent="0.35">
      <c r="B8" t="s">
        <v>20</v>
      </c>
      <c r="C8" s="20">
        <f>SUBTOTAL(109,Revenus[ESTIMÉ])</f>
        <v>63300</v>
      </c>
      <c r="D8" s="20">
        <f>SUBTOTAL(109,Revenus[RÉEL])</f>
        <v>57450</v>
      </c>
      <c r="E8" s="20"/>
      <c r="F8" s="20">
        <f>SUBTOTAL(109,Revenus[DIFFÉRENCE])</f>
        <v>-5850</v>
      </c>
      <c r="G8" s="37"/>
    </row>
  </sheetData>
  <sheetProtection insertColumns="0" insertRows="0" deleteColumns="0" deleteRows="0" selectLockedCells="1" autoFilter="0"/>
  <dataConsolidate/>
  <conditionalFormatting sqref="F8">
    <cfRule type="cellIs" dxfId="35" priority="3" operator="lessThan">
      <formula>0</formula>
    </cfRule>
  </conditionalFormatting>
  <dataValidations count="9">
    <dataValidation type="custom" allowBlank="1" showInputMessage="1" showErrorMessage="1" errorTitle="ALERTE" error="Cette cellule est renseignée automatiquement et ne doit pas être remplacée. Le remplacement de cette cellule empêcherait l’exécution des calculs dans cette feuille." sqref="G5:G7" xr:uid="{00000000-0002-0000-0100-000000000000}">
      <formula1>LEN(G5)=""</formula1>
    </dataValidation>
    <dataValidation allowBlank="1" showInputMessage="1" showErrorMessage="1" errorTitle="ALERTE" error="Cette cellule est renseignée automatiquement et ne doit pas être remplacée. Le remplacement de cette cellule empêcherait l’exécution des calculs dans cette feuille." sqref="F5:F7" xr:uid="{00000000-0002-0000-0100-000001000000}"/>
    <dataValidation allowBlank="1" showInputMessage="1" showErrorMessage="1" prompt="Entrez le revenu mensuel dans cette feuille de calcul." sqref="A1" xr:uid="{00000000-0002-0000-0100-000002000000}"/>
    <dataValidation allowBlank="1" showInputMessage="1" showErrorMessage="1" prompt="Le nom de la société est mis à jour automatiquement dans cette cellule." sqref="B1" xr:uid="{00000000-0002-0000-0100-000003000000}"/>
    <dataValidation allowBlank="1" showInputMessage="1" showErrorMessage="1" prompt="Le titre est mis à jour automatiquement dans cette cellule. Entrez les détails du revenu mensuel dans le tableau ci-dessous." sqref="B2" xr:uid="{00000000-0002-0000-0100-000004000000}"/>
    <dataValidation allowBlank="1" showInputMessage="1" showErrorMessage="1" prompt="Entrez les détails des revenus dans cette colonne sous ce titre. Utilisez les filtres de titres pour trouver des entrées spécifiques." sqref="B4" xr:uid="{00000000-0002-0000-0100-000005000000}"/>
    <dataValidation allowBlank="1" showInputMessage="1" showErrorMessage="1" prompt="Entrez le montant estimé dans cette colonne sous ce titre." sqref="C4" xr:uid="{00000000-0002-0000-0100-000006000000}"/>
    <dataValidation allowBlank="1" showInputMessage="1" showErrorMessage="1" prompt="Entrez le montant réel dans cette colonne sous ce titre." sqref="D4" xr:uid="{00000000-0002-0000-0100-000007000000}"/>
    <dataValidation allowBlank="1" showInputMessage="1" showErrorMessage="1" prompt="La différence entre les revenus estimés et réels est calculée automatiquement dans cette colonne sous ce titre." sqref="F4" xr:uid="{00000000-0002-0000-0100-000008000000}"/>
  </dataValidations>
  <printOptions horizontalCentered="1"/>
  <pageMargins left="0.25" right="0.25" top="0.25" bottom="0.25" header="0" footer="0"/>
  <pageSetup paperSize="9" fitToHeight="0" orientation="portrait" r:id="rId1"/>
  <headerFooter differentFirst="1">
    <oddFooter>Page &amp;P of &amp;N</oddFooter>
  </headerFooter>
  <ignoredErrors>
    <ignoredError sqref="B2" unlockedFormula="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8" id="{9B1F0385-725B-457A-9CC0-2AD50E12D260}">
            <x14:iconSet iconSet="3Flags" custom="1">
              <x14:cfvo type="percent">
                <xm:f>0</xm:f>
              </x14:cfvo>
              <x14:cfvo type="num">
                <xm:f>0</xm:f>
              </x14:cfvo>
              <x14:cfvo type="num">
                <xm:f>0</xm:f>
              </x14:cfvo>
              <x14:cfIcon iconSet="3Flags" iconId="0"/>
              <x14:cfIcon iconSet="NoIcons" iconId="0"/>
              <x14:cfIcon iconSet="NoIcons" iconId="0"/>
            </x14:iconSet>
          </x14:cfRule>
          <xm:sqref>G5:G7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autoPageBreaks="0" fitToPage="1"/>
  </sheetPr>
  <dimension ref="A1:G8"/>
  <sheetViews>
    <sheetView showGridLines="0" zoomScaleNormal="100" workbookViewId="0"/>
  </sheetViews>
  <sheetFormatPr defaultColWidth="9" defaultRowHeight="30" customHeight="1" x14ac:dyDescent="0.35"/>
  <cols>
    <col min="1" max="1" width="4.125" style="14" customWidth="1"/>
    <col min="2" max="2" width="29.25" style="14" customWidth="1"/>
    <col min="3" max="3" width="19" style="14" customWidth="1"/>
    <col min="4" max="4" width="18.875" style="14" customWidth="1"/>
    <col min="5" max="5" width="28" style="14" hidden="1" customWidth="1"/>
    <col min="6" max="6" width="19" style="14" customWidth="1"/>
    <col min="7" max="7" width="4.125" style="38" customWidth="1"/>
    <col min="8" max="8" width="4.125" style="4" customWidth="1"/>
    <col min="9" max="16384" width="9" style="4"/>
  </cols>
  <sheetData>
    <row r="1" spans="1:7" s="5" customFormat="1" ht="31.5" customHeight="1" x14ac:dyDescent="0.5">
      <c r="A1" s="2"/>
      <c r="B1" s="1" t="str">
        <f>NOM_SOCIÉTÉ</f>
        <v>NOM DE LA SOCIÉTÉ</v>
      </c>
      <c r="C1" s="11"/>
      <c r="D1" s="11"/>
      <c r="E1" s="11"/>
      <c r="F1" s="11"/>
      <c r="G1" s="11"/>
    </row>
    <row r="2" spans="1:7" s="5" customFormat="1" ht="42" customHeight="1" x14ac:dyDescent="1">
      <c r="A2" s="2"/>
      <c r="B2" s="12" t="str">
        <f>Titre_BUDGET</f>
        <v>BUDGET MENSUEL</v>
      </c>
      <c r="C2" s="13"/>
      <c r="D2" s="13"/>
      <c r="E2" s="13"/>
      <c r="F2" s="13"/>
      <c r="G2" s="13"/>
    </row>
    <row r="3" spans="1:7" ht="15" customHeight="1" x14ac:dyDescent="0.35">
      <c r="G3" s="34"/>
    </row>
    <row r="4" spans="1:7" ht="30" customHeight="1" x14ac:dyDescent="0.35">
      <c r="A4" s="15"/>
      <c r="B4" s="27" t="s">
        <v>22</v>
      </c>
      <c r="C4" s="28" t="s">
        <v>9</v>
      </c>
      <c r="D4" s="28" t="s">
        <v>11</v>
      </c>
      <c r="E4" s="27" t="s">
        <v>21</v>
      </c>
      <c r="F4" s="28" t="s">
        <v>14</v>
      </c>
      <c r="G4" s="35"/>
    </row>
    <row r="5" spans="1:7" ht="30" customHeight="1" x14ac:dyDescent="0.35">
      <c r="B5" s="32" t="s">
        <v>23</v>
      </c>
      <c r="C5" s="26">
        <v>9500</v>
      </c>
      <c r="D5" s="26">
        <v>9600</v>
      </c>
      <c r="E5" s="33">
        <f>ChargesPersonnel[[#This Row],[RÉEL]]+(10^-6)*ROW(ChargesPersonnel[[#This Row],[RÉEL]])</f>
        <v>9600.0000049999999</v>
      </c>
      <c r="F5" s="31">
        <f>ChargesPersonnel[[#This Row],[ESTIMÉ]]-ChargesPersonnel[[#This Row],[RÉEL]]</f>
        <v>-100</v>
      </c>
      <c r="G5" s="36"/>
    </row>
    <row r="6" spans="1:7" ht="30" customHeight="1" x14ac:dyDescent="0.35">
      <c r="B6" s="32" t="s">
        <v>24</v>
      </c>
      <c r="C6" s="26">
        <v>4000</v>
      </c>
      <c r="D6" s="26">
        <v>0</v>
      </c>
      <c r="E6" s="33">
        <f>ChargesPersonnel[[#This Row],[RÉEL]]+(10^-6)*ROW(ChargesPersonnel[[#This Row],[RÉEL]])</f>
        <v>6.0000000000000002E-6</v>
      </c>
      <c r="F6" s="31">
        <f>ChargesPersonnel[[#This Row],[ESTIMÉ]]-ChargesPersonnel[[#This Row],[RÉEL]]</f>
        <v>4000</v>
      </c>
      <c r="G6" s="36"/>
    </row>
    <row r="7" spans="1:7" ht="30" customHeight="1" x14ac:dyDescent="0.35">
      <c r="B7" s="32" t="s">
        <v>25</v>
      </c>
      <c r="C7" s="26">
        <v>5000</v>
      </c>
      <c r="D7" s="26">
        <v>4500</v>
      </c>
      <c r="E7" s="33">
        <f>ChargesPersonnel[[#This Row],[RÉEL]]+(10^-6)*ROW(ChargesPersonnel[[#This Row],[RÉEL]])</f>
        <v>4500.0000069999996</v>
      </c>
      <c r="F7" s="31">
        <f>ChargesPersonnel[[#This Row],[ESTIMÉ]]-ChargesPersonnel[[#This Row],[RÉEL]]</f>
        <v>500</v>
      </c>
      <c r="G7" s="36"/>
    </row>
    <row r="8" spans="1:7" ht="30" customHeight="1" x14ac:dyDescent="0.35">
      <c r="B8" t="s">
        <v>26</v>
      </c>
      <c r="C8" s="25">
        <f>SUBTOTAL(109,ChargesPersonnel[ESTIMÉ])</f>
        <v>18500</v>
      </c>
      <c r="D8" s="25">
        <f>SUBTOTAL(109,ChargesPersonnel[RÉEL])</f>
        <v>14100</v>
      </c>
      <c r="E8" s="20"/>
      <c r="F8" s="25">
        <f>SUBTOTAL(109,ChargesPersonnel[DIFFÉRENCE])</f>
        <v>4400</v>
      </c>
      <c r="G8" s="37"/>
    </row>
  </sheetData>
  <sheetProtection insertColumns="0" insertRows="0" deleteColumns="0" deleteRows="0" selectLockedCells="1" autoFilter="0"/>
  <dataConsolidate/>
  <conditionalFormatting sqref="F8">
    <cfRule type="cellIs" dxfId="25" priority="1" operator="lessThan">
      <formula>0</formula>
    </cfRule>
  </conditionalFormatting>
  <dataValidations count="9">
    <dataValidation allowBlank="1" showInputMessage="1" showErrorMessage="1" errorTitle="ALERTE" error="Cette cellule est renseignée automatiquement et ne doit pas être remplacée. Le remplacement de cette cellule empêcherait l’exécution des calculs dans cette feuille." sqref="F5:F7" xr:uid="{00000000-0002-0000-0200-000000000000}"/>
    <dataValidation type="custom" allowBlank="1" showInputMessage="1" showErrorMessage="1" errorTitle="ALERTE" error="Cette cellule est renseignée automatiquement et ne doit pas être remplacée. Le remplacement de cette cellule empêcherait l’exécution des calculs dans cette feuille." sqref="G5:G7" xr:uid="{00000000-0002-0000-0200-000001000000}">
      <formula1>LEN(G5)=""</formula1>
    </dataValidation>
    <dataValidation allowBlank="1" showInputMessage="1" showErrorMessage="1" prompt="Entrez les charges de personnel mensuelles dans cette feuille de calcul." sqref="A1" xr:uid="{00000000-0002-0000-0200-000002000000}"/>
    <dataValidation allowBlank="1" showInputMessage="1" showErrorMessage="1" prompt="Le nom de la société est mis à jour automatiquement dans cette cellule." sqref="B1" xr:uid="{00000000-0002-0000-0200-000003000000}"/>
    <dataValidation allowBlank="1" showInputMessage="1" showErrorMessage="1" prompt="Le titre est mis à jour automatiquement dans cette cellule. Entrez les détails des charges de personnel mensuelles dans le tableau ci-dessous." sqref="B2" xr:uid="{00000000-0002-0000-0200-000004000000}"/>
    <dataValidation allowBlank="1" showInputMessage="1" showErrorMessage="1" prompt="Entrez les charges de personnel dans cette colonne sous ce titre. Utilisez les filtres de titres pour trouver des entrées spécifiques." sqref="B4" xr:uid="{00000000-0002-0000-0200-000005000000}"/>
    <dataValidation allowBlank="1" showInputMessage="1" showErrorMessage="1" prompt="Entrez le montant estimé dans cette colonne sous ce titre." sqref="C4" xr:uid="{00000000-0002-0000-0200-000006000000}"/>
    <dataValidation allowBlank="1" showInputMessage="1" showErrorMessage="1" prompt="Entrez le montant réel dans cette colonne sous ce titre." sqref="D4" xr:uid="{00000000-0002-0000-0200-000007000000}"/>
    <dataValidation allowBlank="1" showInputMessage="1" showErrorMessage="1" prompt="La différence entre les charges de personnel estimées et réelles est calculée automatiquement dans cette colonne sous ce titre." sqref="F4" xr:uid="{00000000-0002-0000-0200-000008000000}"/>
  </dataValidations>
  <printOptions horizontalCentered="1"/>
  <pageMargins left="0.25" right="0.25" top="0.25" bottom="0.25" header="0" footer="0"/>
  <pageSetup paperSize="9" fitToHeight="0" orientation="portrait" r:id="rId1"/>
  <headerFooter differentFirst="1">
    <oddFooter>Page &amp;P of &amp;N</oddFooter>
  </headerFooter>
  <ignoredErrors>
    <ignoredError sqref="B2" unlockedFormula="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9" id="{A05D47DE-DAEF-437E-AEB3-B330BDE5B980}">
            <x14:iconSet iconSet="3Flags" custom="1">
              <x14:cfvo type="percent">
                <xm:f>0</xm:f>
              </x14:cfvo>
              <x14:cfvo type="num">
                <xm:f>0</xm:f>
              </x14:cfvo>
              <x14:cfvo type="num">
                <xm:f>0</xm:f>
              </x14:cfvo>
              <x14:cfIcon iconSet="3Flags" iconId="0"/>
              <x14:cfIcon iconSet="NoIcons" iconId="0"/>
              <x14:cfIcon iconSet="NoIcons" iconId="0"/>
            </x14:iconSet>
          </x14:cfRule>
          <xm:sqref>G5:G7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autoPageBreaks="0" fitToPage="1"/>
  </sheetPr>
  <dimension ref="A1:G25"/>
  <sheetViews>
    <sheetView showGridLines="0" zoomScaleNormal="100" workbookViewId="0"/>
  </sheetViews>
  <sheetFormatPr defaultColWidth="9" defaultRowHeight="30" customHeight="1" x14ac:dyDescent="0.35"/>
  <cols>
    <col min="1" max="1" width="4.125" style="14" customWidth="1"/>
    <col min="2" max="2" width="29.25" style="14" customWidth="1"/>
    <col min="3" max="3" width="19" style="14" customWidth="1"/>
    <col min="4" max="4" width="18.875" style="14" customWidth="1"/>
    <col min="5" max="5" width="28" style="14" hidden="1" customWidth="1"/>
    <col min="6" max="6" width="19" style="14" customWidth="1"/>
    <col min="7" max="7" width="4.125" style="38" customWidth="1"/>
    <col min="8" max="8" width="4.125" style="4" customWidth="1"/>
    <col min="9" max="16384" width="9" style="4"/>
  </cols>
  <sheetData>
    <row r="1" spans="1:7" s="5" customFormat="1" ht="31.5" customHeight="1" x14ac:dyDescent="0.5">
      <c r="A1" s="2"/>
      <c r="B1" s="1" t="str">
        <f>NOM_SOCIÉTÉ</f>
        <v>NOM DE LA SOCIÉTÉ</v>
      </c>
      <c r="C1" s="11"/>
      <c r="D1" s="11"/>
      <c r="E1" s="11"/>
      <c r="F1" s="11"/>
      <c r="G1" s="11"/>
    </row>
    <row r="2" spans="1:7" s="5" customFormat="1" ht="42" customHeight="1" x14ac:dyDescent="1">
      <c r="A2" s="2"/>
      <c r="B2" s="12" t="str">
        <f>Titre_BUDGET</f>
        <v>BUDGET MENSUEL</v>
      </c>
      <c r="C2" s="13"/>
      <c r="D2" s="13"/>
      <c r="E2" s="13"/>
      <c r="F2" s="13"/>
      <c r="G2" s="13"/>
    </row>
    <row r="3" spans="1:7" ht="15" customHeight="1" x14ac:dyDescent="0.35">
      <c r="G3" s="34"/>
    </row>
    <row r="4" spans="1:7" ht="30" customHeight="1" x14ac:dyDescent="0.35">
      <c r="B4" s="27" t="s">
        <v>27</v>
      </c>
      <c r="C4" s="28" t="s">
        <v>9</v>
      </c>
      <c r="D4" s="28" t="s">
        <v>11</v>
      </c>
      <c r="E4" s="27" t="s">
        <v>21</v>
      </c>
      <c r="F4" s="28" t="s">
        <v>14</v>
      </c>
      <c r="G4" s="35"/>
    </row>
    <row r="5" spans="1:7" ht="30" customHeight="1" x14ac:dyDescent="0.35">
      <c r="B5" s="32" t="s">
        <v>28</v>
      </c>
      <c r="C5" s="26">
        <v>3000</v>
      </c>
      <c r="D5" s="26">
        <v>2500</v>
      </c>
      <c r="E5" s="33">
        <f>ChargesExploitation[[#This Row],[RÉEL]]+(10^-6)*ROW(ChargesExploitation[[#This Row],[RÉEL]])</f>
        <v>2500.0000049999999</v>
      </c>
      <c r="F5" s="31">
        <f>ChargesExploitation[[#This Row],[ESTIMÉ]]-ChargesExploitation[[#This Row],[RÉEL]]</f>
        <v>500</v>
      </c>
      <c r="G5" s="36"/>
    </row>
    <row r="6" spans="1:7" ht="30" customHeight="1" x14ac:dyDescent="0.35">
      <c r="B6" s="32" t="s">
        <v>29</v>
      </c>
      <c r="C6" s="26">
        <v>2000</v>
      </c>
      <c r="D6" s="26">
        <v>2000</v>
      </c>
      <c r="E6" s="33">
        <f>ChargesExploitation[[#This Row],[RÉEL]]+(10^-6)*ROW(ChargesExploitation[[#This Row],[RÉEL]])</f>
        <v>2000.000006</v>
      </c>
      <c r="F6" s="31">
        <f>ChargesExploitation[[#This Row],[ESTIMÉ]]-ChargesExploitation[[#This Row],[RÉEL]]</f>
        <v>0</v>
      </c>
      <c r="G6" s="36"/>
    </row>
    <row r="7" spans="1:7" ht="30" customHeight="1" x14ac:dyDescent="0.35">
      <c r="B7" s="32" t="s">
        <v>30</v>
      </c>
      <c r="C7" s="26">
        <v>1500</v>
      </c>
      <c r="D7" s="26">
        <v>2175</v>
      </c>
      <c r="E7" s="33">
        <f>ChargesExploitation[[#This Row],[RÉEL]]+(10^-6)*ROW(ChargesExploitation[[#This Row],[RÉEL]])</f>
        <v>2175.0000070000001</v>
      </c>
      <c r="F7" s="31">
        <f>ChargesExploitation[[#This Row],[ESTIMÉ]]-ChargesExploitation[[#This Row],[RÉEL]]</f>
        <v>-675</v>
      </c>
      <c r="G7" s="36"/>
    </row>
    <row r="8" spans="1:7" ht="30" customHeight="1" x14ac:dyDescent="0.35">
      <c r="B8" s="32" t="s">
        <v>31</v>
      </c>
      <c r="C8" s="26">
        <v>2000</v>
      </c>
      <c r="D8" s="26">
        <v>1500</v>
      </c>
      <c r="E8" s="33">
        <f>ChargesExploitation[[#This Row],[RÉEL]]+(10^-6)*ROW(ChargesExploitation[[#This Row],[RÉEL]])</f>
        <v>1500.000008</v>
      </c>
      <c r="F8" s="31">
        <f>ChargesExploitation[[#This Row],[ESTIMÉ]]-ChargesExploitation[[#This Row],[RÉEL]]</f>
        <v>500</v>
      </c>
      <c r="G8" s="36"/>
    </row>
    <row r="9" spans="1:7" ht="30" customHeight="1" x14ac:dyDescent="0.35">
      <c r="B9" s="32" t="s">
        <v>32</v>
      </c>
      <c r="C9" s="26">
        <v>1000</v>
      </c>
      <c r="D9" s="26">
        <v>1000</v>
      </c>
      <c r="E9" s="33">
        <f>ChargesExploitation[[#This Row],[RÉEL]]+(10^-6)*ROW(ChargesExploitation[[#This Row],[RÉEL]])</f>
        <v>1000.000009</v>
      </c>
      <c r="F9" s="31">
        <f>ChargesExploitation[[#This Row],[ESTIMÉ]]-ChargesExploitation[[#This Row],[RÉEL]]</f>
        <v>0</v>
      </c>
      <c r="G9" s="36"/>
    </row>
    <row r="10" spans="1:7" ht="30" customHeight="1" x14ac:dyDescent="0.35">
      <c r="B10" s="32" t="s">
        <v>33</v>
      </c>
      <c r="C10" s="26">
        <v>500</v>
      </c>
      <c r="D10" s="26">
        <v>525</v>
      </c>
      <c r="E10" s="33">
        <f>ChargesExploitation[[#This Row],[RÉEL]]+(10^-6)*ROW(ChargesExploitation[[#This Row],[RÉEL]])</f>
        <v>525.00000999999997</v>
      </c>
      <c r="F10" s="31">
        <f>ChargesExploitation[[#This Row],[ESTIMÉ]]-ChargesExploitation[[#This Row],[RÉEL]]</f>
        <v>-25</v>
      </c>
      <c r="G10" s="36"/>
    </row>
    <row r="11" spans="1:7" ht="30" customHeight="1" x14ac:dyDescent="0.35">
      <c r="B11" s="32" t="s">
        <v>34</v>
      </c>
      <c r="C11" s="26">
        <v>1300</v>
      </c>
      <c r="D11" s="26">
        <v>1275</v>
      </c>
      <c r="E11" s="33">
        <f>ChargesExploitation[[#This Row],[RÉEL]]+(10^-6)*ROW(ChargesExploitation[[#This Row],[RÉEL]])</f>
        <v>1275.0000110000001</v>
      </c>
      <c r="F11" s="31">
        <f>ChargesExploitation[[#This Row],[ESTIMÉ]]-ChargesExploitation[[#This Row],[RÉEL]]</f>
        <v>25</v>
      </c>
      <c r="G11" s="36"/>
    </row>
    <row r="12" spans="1:7" ht="30" customHeight="1" x14ac:dyDescent="0.35">
      <c r="B12" s="32" t="s">
        <v>35</v>
      </c>
      <c r="C12" s="26">
        <v>2000</v>
      </c>
      <c r="D12" s="26">
        <v>2200</v>
      </c>
      <c r="E12" s="33">
        <f>ChargesExploitation[[#This Row],[RÉEL]]+(10^-6)*ROW(ChargesExploitation[[#This Row],[RÉEL]])</f>
        <v>2200.000012</v>
      </c>
      <c r="F12" s="31">
        <f>ChargesExploitation[[#This Row],[ESTIMÉ]]-ChargesExploitation[[#This Row],[RÉEL]]</f>
        <v>-200</v>
      </c>
      <c r="G12" s="36"/>
    </row>
    <row r="13" spans="1:7" ht="30" customHeight="1" x14ac:dyDescent="0.35">
      <c r="B13" s="32" t="s">
        <v>36</v>
      </c>
      <c r="C13" s="26">
        <v>1000</v>
      </c>
      <c r="D13" s="26">
        <v>800</v>
      </c>
      <c r="E13" s="33">
        <f>ChargesExploitation[[#This Row],[RÉEL]]+(10^-6)*ROW(ChargesExploitation[[#This Row],[RÉEL]])</f>
        <v>800.00001299999997</v>
      </c>
      <c r="F13" s="31">
        <f>ChargesExploitation[[#This Row],[ESTIMÉ]]-ChargesExploitation[[#This Row],[RÉEL]]</f>
        <v>200</v>
      </c>
      <c r="G13" s="36"/>
    </row>
    <row r="14" spans="1:7" ht="30" customHeight="1" x14ac:dyDescent="0.35">
      <c r="B14" s="32" t="s">
        <v>37</v>
      </c>
      <c r="C14" s="26">
        <v>4500</v>
      </c>
      <c r="D14" s="26">
        <v>4600</v>
      </c>
      <c r="E14" s="33">
        <f>ChargesExploitation[[#This Row],[RÉEL]]+(10^-6)*ROW(ChargesExploitation[[#This Row],[RÉEL]])</f>
        <v>4600.0000140000002</v>
      </c>
      <c r="F14" s="31">
        <f>ChargesExploitation[[#This Row],[ESTIMÉ]]-ChargesExploitation[[#This Row],[RÉEL]]</f>
        <v>-100</v>
      </c>
      <c r="G14" s="36"/>
    </row>
    <row r="15" spans="1:7" ht="30" customHeight="1" x14ac:dyDescent="0.35">
      <c r="B15" s="32" t="s">
        <v>38</v>
      </c>
      <c r="C15" s="26">
        <v>800</v>
      </c>
      <c r="D15" s="26">
        <v>750</v>
      </c>
      <c r="E15" s="33">
        <f>ChargesExploitation[[#This Row],[RÉEL]]+(10^-6)*ROW(ChargesExploitation[[#This Row],[RÉEL]])</f>
        <v>750.00001499999996</v>
      </c>
      <c r="F15" s="31">
        <f>ChargesExploitation[[#This Row],[ESTIMÉ]]-ChargesExploitation[[#This Row],[RÉEL]]</f>
        <v>50</v>
      </c>
      <c r="G15" s="36"/>
    </row>
    <row r="16" spans="1:7" ht="30" customHeight="1" x14ac:dyDescent="0.35">
      <c r="B16" s="32" t="s">
        <v>39</v>
      </c>
      <c r="C16" s="26">
        <v>400</v>
      </c>
      <c r="D16" s="26">
        <v>350</v>
      </c>
      <c r="E16" s="33">
        <f>ChargesExploitation[[#This Row],[RÉEL]]+(10^-6)*ROW(ChargesExploitation[[#This Row],[RÉEL]])</f>
        <v>350.00001600000002</v>
      </c>
      <c r="F16" s="31">
        <f>ChargesExploitation[[#This Row],[ESTIMÉ]]-ChargesExploitation[[#This Row],[RÉEL]]</f>
        <v>50</v>
      </c>
      <c r="G16" s="36"/>
    </row>
    <row r="17" spans="2:7" ht="30" customHeight="1" x14ac:dyDescent="0.35">
      <c r="B17" s="32" t="s">
        <v>40</v>
      </c>
      <c r="C17" s="26">
        <v>4100</v>
      </c>
      <c r="D17" s="26">
        <v>4500</v>
      </c>
      <c r="E17" s="33">
        <f>ChargesExploitation[[#This Row],[RÉEL]]+(10^-6)*ROW(ChargesExploitation[[#This Row],[RÉEL]])</f>
        <v>4500.0000170000003</v>
      </c>
      <c r="F17" s="31">
        <f>ChargesExploitation[[#This Row],[ESTIMÉ]]-ChargesExploitation[[#This Row],[RÉEL]]</f>
        <v>-400</v>
      </c>
      <c r="G17" s="36"/>
    </row>
    <row r="18" spans="2:7" ht="30" customHeight="1" x14ac:dyDescent="0.35">
      <c r="B18" s="32" t="s">
        <v>41</v>
      </c>
      <c r="C18" s="26">
        <v>350</v>
      </c>
      <c r="D18" s="26">
        <v>400</v>
      </c>
      <c r="E18" s="33">
        <f>ChargesExploitation[[#This Row],[RÉEL]]+(10^-6)*ROW(ChargesExploitation[[#This Row],[RÉEL]])</f>
        <v>400.00001800000001</v>
      </c>
      <c r="F18" s="31">
        <f>ChargesExploitation[[#This Row],[ESTIMÉ]]-ChargesExploitation[[#This Row],[RÉEL]]</f>
        <v>-50</v>
      </c>
      <c r="G18" s="36"/>
    </row>
    <row r="19" spans="2:7" ht="30" customHeight="1" x14ac:dyDescent="0.35">
      <c r="B19" s="32" t="s">
        <v>42</v>
      </c>
      <c r="C19" s="26">
        <v>900</v>
      </c>
      <c r="D19" s="26">
        <v>840</v>
      </c>
      <c r="E19" s="33">
        <f>ChargesExploitation[[#This Row],[RÉEL]]+(10^-6)*ROW(ChargesExploitation[[#This Row],[RÉEL]])</f>
        <v>840.00001899999995</v>
      </c>
      <c r="F19" s="31">
        <f>ChargesExploitation[[#This Row],[ESTIMÉ]]-ChargesExploitation[[#This Row],[RÉEL]]</f>
        <v>60</v>
      </c>
      <c r="G19" s="36"/>
    </row>
    <row r="20" spans="2:7" ht="30" customHeight="1" x14ac:dyDescent="0.35">
      <c r="B20" s="32" t="s">
        <v>43</v>
      </c>
      <c r="C20" s="26">
        <v>5000</v>
      </c>
      <c r="D20" s="26">
        <v>4500</v>
      </c>
      <c r="E20" s="33">
        <f>ChargesExploitation[[#This Row],[RÉEL]]+(10^-6)*ROW(ChargesExploitation[[#This Row],[RÉEL]])</f>
        <v>4500.0000200000004</v>
      </c>
      <c r="F20" s="31">
        <f>ChargesExploitation[[#This Row],[ESTIMÉ]]-ChargesExploitation[[#This Row],[RÉEL]]</f>
        <v>500</v>
      </c>
      <c r="G20" s="36"/>
    </row>
    <row r="21" spans="2:7" ht="30" customHeight="1" x14ac:dyDescent="0.35">
      <c r="B21" s="32" t="s">
        <v>44</v>
      </c>
      <c r="C21" s="26">
        <v>3000</v>
      </c>
      <c r="D21" s="26">
        <v>3200</v>
      </c>
      <c r="E21" s="33">
        <f>ChargesExploitation[[#This Row],[RÉEL]]+(10^-6)*ROW(ChargesExploitation[[#This Row],[RÉEL]])</f>
        <v>3200.0000209999998</v>
      </c>
      <c r="F21" s="31">
        <f>ChargesExploitation[[#This Row],[ESTIMÉ]]-ChargesExploitation[[#This Row],[RÉEL]]</f>
        <v>-200</v>
      </c>
      <c r="G21" s="36"/>
    </row>
    <row r="22" spans="2:7" ht="30" customHeight="1" x14ac:dyDescent="0.35">
      <c r="B22" s="32" t="s">
        <v>45</v>
      </c>
      <c r="C22" s="26">
        <v>250</v>
      </c>
      <c r="D22" s="26">
        <v>280</v>
      </c>
      <c r="E22" s="33">
        <f>ChargesExploitation[[#This Row],[RÉEL]]+(10^-6)*ROW(ChargesExploitation[[#This Row],[RÉEL]])</f>
        <v>280.000022</v>
      </c>
      <c r="F22" s="31">
        <f>ChargesExploitation[[#This Row],[ESTIMÉ]]-ChargesExploitation[[#This Row],[RÉEL]]</f>
        <v>-30</v>
      </c>
      <c r="G22" s="36"/>
    </row>
    <row r="23" spans="2:7" ht="30" customHeight="1" x14ac:dyDescent="0.35">
      <c r="B23" s="32" t="s">
        <v>46</v>
      </c>
      <c r="C23" s="26">
        <v>1400</v>
      </c>
      <c r="D23" s="26">
        <v>1385</v>
      </c>
      <c r="E23" s="33">
        <f>ChargesExploitation[[#This Row],[RÉEL]]+(10^-6)*ROW(ChargesExploitation[[#This Row],[RÉEL]])</f>
        <v>1385.0000230000001</v>
      </c>
      <c r="F23" s="31">
        <f>ChargesExploitation[[#This Row],[ESTIMÉ]]-ChargesExploitation[[#This Row],[RÉEL]]</f>
        <v>15</v>
      </c>
      <c r="G23" s="36"/>
    </row>
    <row r="24" spans="2:7" ht="30" customHeight="1" x14ac:dyDescent="0.35">
      <c r="B24" s="32" t="s">
        <v>47</v>
      </c>
      <c r="C24" s="26">
        <v>1000</v>
      </c>
      <c r="D24" s="26">
        <v>750</v>
      </c>
      <c r="E24" s="33">
        <f>ChargesExploitation[[#This Row],[RÉEL]]+(10^-6)*ROW(ChargesExploitation[[#This Row],[RÉEL]])</f>
        <v>750.00002400000005</v>
      </c>
      <c r="F24" s="31">
        <f>ChargesExploitation[[#This Row],[ESTIMÉ]]-ChargesExploitation[[#This Row],[RÉEL]]</f>
        <v>250</v>
      </c>
      <c r="G24" s="36"/>
    </row>
    <row r="25" spans="2:7" ht="30" customHeight="1" x14ac:dyDescent="0.35">
      <c r="B25" s="32" t="s">
        <v>48</v>
      </c>
      <c r="C25" s="25">
        <f>SUBTOTAL(109,ChargesExploitation[ESTIMÉ])</f>
        <v>36000</v>
      </c>
      <c r="D25" s="25">
        <f>SUBTOTAL(109,ChargesExploitation[RÉEL])</f>
        <v>35530</v>
      </c>
      <c r="E25" s="20"/>
      <c r="F25" s="25">
        <f>SUBTOTAL(109,ChargesExploitation[DIFFÉRENCE])</f>
        <v>470</v>
      </c>
      <c r="G25" s="37"/>
    </row>
  </sheetData>
  <sheetProtection insertColumns="0" insertRows="0" deleteColumns="0" deleteRows="0" selectLockedCells="1" autoFilter="0"/>
  <dataConsolidate/>
  <conditionalFormatting sqref="F25">
    <cfRule type="cellIs" dxfId="12" priority="1" operator="lessThan">
      <formula>0</formula>
    </cfRule>
  </conditionalFormatting>
  <dataValidations count="9">
    <dataValidation type="custom" allowBlank="1" showInputMessage="1" showErrorMessage="1" errorTitle="ALERTE" error="Cette cellule est renseignée automatiquement et ne doit pas être remplacée. Le remplacement de cette cellule empêcherait l’exécution des calculs dans cette feuille." sqref="G5:G24" xr:uid="{00000000-0002-0000-0300-000000000000}">
      <formula1>LEN(G5)=""</formula1>
    </dataValidation>
    <dataValidation allowBlank="1" showInputMessage="1" showErrorMessage="1" errorTitle="ALERTE" error="Cette cellule est renseignée automatiquement et ne doit pas être remplacée. Le remplacement de cette cellule empêcherait l’exécution des calculs dans cette feuille." sqref="F5:F24" xr:uid="{00000000-0002-0000-0300-000001000000}"/>
    <dataValidation allowBlank="1" showInputMessage="1" showErrorMessage="1" prompt="Entrez les charges d’exploitation mensuelles dans cette feuille de calcul." sqref="A1" xr:uid="{00000000-0002-0000-0300-000002000000}"/>
    <dataValidation allowBlank="1" showInputMessage="1" showErrorMessage="1" prompt="Le nom de la société est mis à jour automatiquement dans cette cellule." sqref="B1" xr:uid="{00000000-0002-0000-0300-000003000000}"/>
    <dataValidation allowBlank="1" showInputMessage="1" showErrorMessage="1" prompt="Le titre est mis à jour automatiquement dans cette cellule. Entrer les détails des charges d’exploitation mensuelles dans le tableau ci-dessous." sqref="B2" xr:uid="{00000000-0002-0000-0300-000004000000}"/>
    <dataValidation allowBlank="1" showInputMessage="1" showErrorMessage="1" prompt="Entrez les charges d’exploitation dans cette colonne sous ce titre. Utilisez les filtres de titres pour trouver des entrées spécifiques." sqref="B4" xr:uid="{00000000-0002-0000-0300-000005000000}"/>
    <dataValidation allowBlank="1" showInputMessage="1" showErrorMessage="1" prompt="Entrez le montant estimé dans cette colonne sous ce titre." sqref="C4" xr:uid="{00000000-0002-0000-0300-000006000000}"/>
    <dataValidation allowBlank="1" showInputMessage="1" showErrorMessage="1" prompt="Entrez le montant réel dans cette colonne sous ce titre." sqref="D4" xr:uid="{00000000-0002-0000-0300-000007000000}"/>
    <dataValidation allowBlank="1" showInputMessage="1" showErrorMessage="1" prompt="La différence entre les dépenses charges d’exploitation estimées et réelles est calculée automatiquement dans cette colonne sous ce titre." sqref="F4" xr:uid="{00000000-0002-0000-0300-000008000000}"/>
  </dataValidations>
  <printOptions horizontalCentered="1"/>
  <pageMargins left="0.25" right="0.25" top="0.25" bottom="0.25" header="0" footer="0"/>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E8DFEDF7-DD2B-4BDC-AEAC-141B22E8ECA0}">
            <x14:iconSet iconSet="3Flags" custom="1">
              <x14:cfvo type="percent">
                <xm:f>0</xm:f>
              </x14:cfvo>
              <x14:cfvo type="num">
                <xm:f>0</xm:f>
              </x14:cfvo>
              <x14:cfvo type="num">
                <xm:f>0</xm:f>
              </x14:cfvo>
              <x14:cfIcon iconSet="3Flags" iconId="0"/>
              <x14:cfIcon iconSet="NoIcons" iconId="0"/>
              <x14:cfIcon iconSet="NoIcons" iconId="0"/>
            </x14:iconSet>
          </x14:cfRule>
          <xm:sqref>G5:G24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Synthèse du budget mensuel</vt:lpstr>
      <vt:lpstr>Revenus</vt:lpstr>
      <vt:lpstr>Charges de personnel</vt:lpstr>
      <vt:lpstr>Charges d’exploitation</vt:lpstr>
      <vt:lpstr>NOM_SOCIÉTÉ</vt:lpstr>
      <vt:lpstr>'Charges d’exploitation'!Print_Titles</vt:lpstr>
      <vt:lpstr>'Charges de personnel'!Print_Titles</vt:lpstr>
      <vt:lpstr>Revenus!Print_Titles</vt:lpstr>
      <vt:lpstr>Titre_BUDGET</vt:lpstr>
      <vt:lpstr>Titre1</vt:lpstr>
      <vt:lpstr>Titre2</vt:lpstr>
      <vt:lpstr>Titre3</vt:lpstr>
      <vt:lpstr>Titre4</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lastModifiedBy>Zakia Lu</cp:lastModifiedBy>
  <dcterms:created xsi:type="dcterms:W3CDTF">2017-11-25T19:49:04Z</dcterms:created>
  <dcterms:modified xsi:type="dcterms:W3CDTF">2018-06-05T02:32:12Z</dcterms:modified>
</cp:coreProperties>
</file>

<file path=docProps/custom.xml><?xml version="1.0" encoding="utf-8"?>
<Properties xmlns="http://schemas.openxmlformats.org/officeDocument/2006/custom-properties" xmlns:vt="http://schemas.openxmlformats.org/officeDocument/2006/docPropsVTypes"/>
</file>