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slicers/slicer2.xml" ContentType="application/vnd.ms-excel.slicer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slicers/slicer3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06"/>
  <workbookPr filterPrivacy="1"/>
  <xr:revisionPtr revIDLastSave="0" documentId="13_ncr:1_{A53A59D1-9AF0-4DA3-A0DA-35C7A067FB63}" xr6:coauthVersionLast="42" xr6:coauthVersionMax="42" xr10:uidLastSave="{00000000-0000-0000-0000-000000000000}"/>
  <bookViews>
    <workbookView xWindow="-120" yWindow="-120" windowWidth="28770" windowHeight="16125" tabRatio="853" xr2:uid="{00000000-000D-0000-FFFF-FFFF00000000}"/>
  </bookViews>
  <sheets>
    <sheet name="VA-BUDJETIN YHTEENVETO" sheetId="1" r:id="rId1"/>
    <sheet name="KUUKAUSIKULUJEN YHTEENVETO" sheetId="2" r:id="rId2"/>
    <sheet name="ERITELLYT KULUT" sheetId="3" r:id="rId3"/>
    <sheet name="LAHJOITUKSET &amp; SPONSOROINNIT" sheetId="4" r:id="rId4"/>
  </sheets>
  <definedNames>
    <definedName name="_VUOSI">'VA-BUDJETIN YHTEENVETO'!$G$2</definedName>
    <definedName name="Osittaja_Maksun_saaja">#N/A</definedName>
    <definedName name="Osittaja_Maksun_saaja_1">#N/A</definedName>
    <definedName name="Osittaja_Pyynnön_tekijä">#N/A</definedName>
    <definedName name="Osittaja_Pyynnön_tekijä_1">#N/A</definedName>
    <definedName name="Osittaja_Tilin_nimi">#N/A</definedName>
    <definedName name="Otsikko_1">Vuoden_alusta_taulukko[[#Headers],[Kirjanpidon koodi]]</definedName>
    <definedName name="Otsikko_2">Kuukausikulujen_yhteenveto[[#Headers],[Kirjanpidon koodi]]</definedName>
    <definedName name="Otsikko_3">Eritellyt_kulut[[#Headers],[Kirjanpidon koodi]]</definedName>
    <definedName name="Otsikko_4">Muut[[#Headers],[Kirjanpidon koodi]]</definedName>
    <definedName name="Riviotsikkoalue1..G2">'VA-BUDJETIN YHTEENVETO'!$F$2</definedName>
    <definedName name="_xlnm.Print_Titles" localSheetId="2">'ERITELLYT KULUT'!$4:$4</definedName>
    <definedName name="_xlnm.Print_Titles" localSheetId="1">'KUUKAUSIKULUJEN YHTEENVETO'!$5:$5</definedName>
    <definedName name="_xlnm.Print_Titles" localSheetId="3">'LAHJOITUKSET &amp; SPONSOROINNIT'!$4:$4</definedName>
    <definedName name="_xlnm.Print_Titles" localSheetId="0">'VA-BUDJETIN YHTEENVETO'!$3:$3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  <x14:slicerCache r:id="rId6"/>
        <x14:slicerCache r:id="rId7"/>
        <x14:slicerCache r:id="rId8"/>
        <x14:slicerCache r:id="rId9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O3" i="2" s="1"/>
  <c r="E16" i="1"/>
  <c r="M3" i="2" l="1"/>
  <c r="M4" i="2" s="1"/>
  <c r="N3" i="2"/>
  <c r="K3" i="2"/>
  <c r="L3" i="2"/>
  <c r="I3" i="2"/>
  <c r="J3" i="2"/>
  <c r="J4" i="2" s="1"/>
  <c r="G3" i="2"/>
  <c r="H3" i="2"/>
  <c r="E3" i="2"/>
  <c r="F3" i="2"/>
  <c r="D3" i="2"/>
  <c r="L4" i="2"/>
  <c r="N4" i="2" l="1"/>
  <c r="N6" i="2" s="1"/>
  <c r="M6" i="2"/>
  <c r="M8" i="2"/>
  <c r="M10" i="2"/>
  <c r="M12" i="2"/>
  <c r="M14" i="2"/>
  <c r="M16" i="2"/>
  <c r="M7" i="2"/>
  <c r="M9" i="2"/>
  <c r="M11" i="2"/>
  <c r="M13" i="2"/>
  <c r="M15" i="2"/>
  <c r="M17" i="2"/>
  <c r="L6" i="2"/>
  <c r="L8" i="2"/>
  <c r="L10" i="2"/>
  <c r="L12" i="2"/>
  <c r="L14" i="2"/>
  <c r="L16" i="2"/>
  <c r="L7" i="2"/>
  <c r="L9" i="2"/>
  <c r="L11" i="2"/>
  <c r="L13" i="2"/>
  <c r="L15" i="2"/>
  <c r="L17" i="2"/>
  <c r="J6" i="2"/>
  <c r="J8" i="2"/>
  <c r="J10" i="2"/>
  <c r="J12" i="2"/>
  <c r="J14" i="2"/>
  <c r="J16" i="2"/>
  <c r="J7" i="2"/>
  <c r="J9" i="2"/>
  <c r="J11" i="2"/>
  <c r="J13" i="2"/>
  <c r="J15" i="2"/>
  <c r="J17" i="2"/>
  <c r="H4" i="2"/>
  <c r="H6" i="2" s="1"/>
  <c r="G4" i="2"/>
  <c r="G6" i="2" s="1"/>
  <c r="F4" i="2"/>
  <c r="F6" i="2" s="1"/>
  <c r="D4" i="2"/>
  <c r="D6" i="2" s="1"/>
  <c r="E4" i="2"/>
  <c r="E6" i="2" s="1"/>
  <c r="I4" i="2"/>
  <c r="I6" i="2" s="1"/>
  <c r="K4" i="2"/>
  <c r="K6" i="2" s="1"/>
  <c r="O4" i="2"/>
  <c r="N16" i="2" l="1"/>
  <c r="N8" i="2"/>
  <c r="D17" i="2"/>
  <c r="H9" i="2"/>
  <c r="N11" i="2"/>
  <c r="N12" i="2"/>
  <c r="N15" i="2"/>
  <c r="N7" i="2"/>
  <c r="O6" i="2"/>
  <c r="O10" i="2"/>
  <c r="O14" i="2"/>
  <c r="O7" i="2"/>
  <c r="O11" i="2"/>
  <c r="O15" i="2"/>
  <c r="O8" i="2"/>
  <c r="O12" i="2"/>
  <c r="O16" i="2"/>
  <c r="O9" i="2"/>
  <c r="O13" i="2"/>
  <c r="O17" i="2"/>
  <c r="N14" i="2"/>
  <c r="N10" i="2"/>
  <c r="N17" i="2"/>
  <c r="N13" i="2"/>
  <c r="N9" i="2"/>
  <c r="G9" i="2"/>
  <c r="H17" i="2"/>
  <c r="H12" i="2"/>
  <c r="D9" i="2"/>
  <c r="H13" i="2"/>
  <c r="H16" i="2"/>
  <c r="H8" i="2"/>
  <c r="K17" i="2"/>
  <c r="K13" i="2"/>
  <c r="K9" i="2"/>
  <c r="K16" i="2"/>
  <c r="K12" i="2"/>
  <c r="K8" i="2"/>
  <c r="K15" i="2"/>
  <c r="K11" i="2"/>
  <c r="K7" i="2"/>
  <c r="K14" i="2"/>
  <c r="K10" i="2"/>
  <c r="G15" i="2"/>
  <c r="G12" i="2"/>
  <c r="I17" i="2"/>
  <c r="I13" i="2"/>
  <c r="I9" i="2"/>
  <c r="I16" i="2"/>
  <c r="I12" i="2"/>
  <c r="I8" i="2"/>
  <c r="G17" i="2"/>
  <c r="G13" i="2"/>
  <c r="G16" i="2"/>
  <c r="G8" i="2"/>
  <c r="I15" i="2"/>
  <c r="I11" i="2"/>
  <c r="I7" i="2"/>
  <c r="I14" i="2"/>
  <c r="I10" i="2"/>
  <c r="D13" i="2"/>
  <c r="D12" i="2"/>
  <c r="H15" i="2"/>
  <c r="H11" i="2"/>
  <c r="H7" i="2"/>
  <c r="H14" i="2"/>
  <c r="H10" i="2"/>
  <c r="D7" i="2"/>
  <c r="D15" i="2"/>
  <c r="D11" i="2"/>
  <c r="D16" i="2"/>
  <c r="D8" i="2"/>
  <c r="G11" i="2"/>
  <c r="G7" i="2"/>
  <c r="G14" i="2"/>
  <c r="G10" i="2"/>
  <c r="F16" i="2"/>
  <c r="F12" i="2"/>
  <c r="F8" i="2"/>
  <c r="F15" i="2"/>
  <c r="F11" i="2"/>
  <c r="F7" i="2"/>
  <c r="F14" i="2"/>
  <c r="F10" i="2"/>
  <c r="F17" i="2"/>
  <c r="F13" i="2"/>
  <c r="F9" i="2"/>
  <c r="D14" i="2"/>
  <c r="D10" i="2"/>
  <c r="E17" i="2"/>
  <c r="E13" i="2"/>
  <c r="E9" i="2"/>
  <c r="E16" i="2"/>
  <c r="E12" i="2"/>
  <c r="E8" i="2"/>
  <c r="E15" i="2"/>
  <c r="E11" i="2"/>
  <c r="E7" i="2"/>
  <c r="E14" i="2"/>
  <c r="E10" i="2"/>
  <c r="L18" i="2"/>
  <c r="J18" i="2"/>
  <c r="M18" i="2"/>
  <c r="N18" i="2"/>
  <c r="P17" i="2" l="1"/>
  <c r="D15" i="1" s="1"/>
  <c r="F15" i="1" s="1"/>
  <c r="G15" i="1" s="1"/>
  <c r="P11" i="2"/>
  <c r="D9" i="1" s="1"/>
  <c r="F9" i="1" s="1"/>
  <c r="G9" i="1" s="1"/>
  <c r="D18" i="2"/>
  <c r="F18" i="2"/>
  <c r="G18" i="2"/>
  <c r="H18" i="2"/>
  <c r="E18" i="2"/>
  <c r="O18" i="2"/>
  <c r="K18" i="2"/>
  <c r="I18" i="2"/>
  <c r="P16" i="2"/>
  <c r="D14" i="1" s="1"/>
  <c r="F14" i="1" s="1"/>
  <c r="G14" i="1" s="1"/>
  <c r="P7" i="2"/>
  <c r="D5" i="1" s="1"/>
  <c r="F5" i="1" s="1"/>
  <c r="G5" i="1" s="1"/>
  <c r="P10" i="2"/>
  <c r="D8" i="1" s="1"/>
  <c r="F8" i="1" s="1"/>
  <c r="G8" i="1" s="1"/>
  <c r="P12" i="2"/>
  <c r="D10" i="1" s="1"/>
  <c r="F10" i="1" s="1"/>
  <c r="G10" i="1" s="1"/>
  <c r="P14" i="2"/>
  <c r="D12" i="1" s="1"/>
  <c r="F12" i="1" s="1"/>
  <c r="G12" i="1" s="1"/>
  <c r="P9" i="2"/>
  <c r="D7" i="1" s="1"/>
  <c r="F7" i="1" s="1"/>
  <c r="G7" i="1" s="1"/>
  <c r="P13" i="2"/>
  <c r="D11" i="1" s="1"/>
  <c r="F11" i="1" s="1"/>
  <c r="G11" i="1" s="1"/>
  <c r="P8" i="2"/>
  <c r="D6" i="1" s="1"/>
  <c r="F6" i="1" s="1"/>
  <c r="G6" i="1" s="1"/>
  <c r="P15" i="2"/>
  <c r="D13" i="1" s="1"/>
  <c r="F13" i="1" s="1"/>
  <c r="G13" i="1" s="1"/>
  <c r="P6" i="2"/>
  <c r="P18" i="2" l="1"/>
  <c r="D4" i="1"/>
  <c r="D16" i="1" s="1"/>
  <c r="F4" i="1" l="1"/>
  <c r="F16" i="1" s="1"/>
  <c r="G16" i="1" s="1"/>
  <c r="G4" i="1" l="1"/>
</calcChain>
</file>

<file path=xl/sharedStrings.xml><?xml version="1.0" encoding="utf-8"?>
<sst xmlns="http://schemas.openxmlformats.org/spreadsheetml/2006/main" count="102" uniqueCount="69">
  <si>
    <t>TODELLISET vastaan KULUVAN VUODEN BUDJETTI</t>
  </si>
  <si>
    <t>Kirjanpidon koodi</t>
  </si>
  <si>
    <t>Tilin otsikko</t>
  </si>
  <si>
    <t>Mainonta</t>
  </si>
  <si>
    <t>Toimistolaitteet</t>
  </si>
  <si>
    <t>Tulostimet</t>
  </si>
  <si>
    <t>Palvelimen kustannukset</t>
  </si>
  <si>
    <t>Tarvikkeet</t>
  </si>
  <si>
    <t>Asiakkaan kulut</t>
  </si>
  <si>
    <t>Tietokoneet</t>
  </si>
  <si>
    <t>Terveydenhoito</t>
  </si>
  <si>
    <t>Rakennuskustannukset</t>
  </si>
  <si>
    <t>Markkinointi</t>
  </si>
  <si>
    <t>Lahjoitukset</t>
  </si>
  <si>
    <t>Sponsoroinnit</t>
  </si>
  <si>
    <t>Todelliset</t>
  </si>
  <si>
    <t>Budjetti</t>
  </si>
  <si>
    <t>VUOSI</t>
  </si>
  <si>
    <t>Jäljellä €</t>
  </si>
  <si>
    <t>Jäljellä %</t>
  </si>
  <si>
    <t>KUUKAUSITTAISTEN KULUJEN YHTEENVETO</t>
  </si>
  <si>
    <t>Tässä solussa on osittaja tilien otsikkotietojen suodattamiseen.</t>
  </si>
  <si>
    <t>Tammikuu</t>
  </si>
  <si>
    <t>Helmikuu</t>
  </si>
  <si>
    <t>Toukokuu</t>
  </si>
  <si>
    <t>Elokuu</t>
  </si>
  <si>
    <t>Marraskuu</t>
  </si>
  <si>
    <t>Joulukuu</t>
  </si>
  <si>
    <t xml:space="preserve"> </t>
  </si>
  <si>
    <t>ERITELLYT KULUT</t>
  </si>
  <si>
    <t>Laskun päivämäärä</t>
  </si>
  <si>
    <t>Päivämäärä</t>
  </si>
  <si>
    <t>Laskun numero</t>
  </si>
  <si>
    <t>Pyynnön tekijä</t>
  </si>
  <si>
    <t>Andy Teal</t>
  </si>
  <si>
    <t>Robert Walters</t>
  </si>
  <si>
    <t>Sekin summa</t>
  </si>
  <si>
    <t>Maksun saaja</t>
  </si>
  <si>
    <t xml:space="preserve">Consolidated Messenger </t>
  </si>
  <si>
    <t xml:space="preserve">A. Datum Corporation </t>
  </si>
  <si>
    <t>Sekin käyttö</t>
  </si>
  <si>
    <t>Postisovellus</t>
  </si>
  <si>
    <t>2 pöytätietokonetta</t>
  </si>
  <si>
    <t>Jakelun menetelmä</t>
  </si>
  <si>
    <t>Sähköposti</t>
  </si>
  <si>
    <t>Luotto</t>
  </si>
  <si>
    <t>Käsittelypäivämäärä</t>
  </si>
  <si>
    <t>LAHJOITUKSET &amp; SPONSOROINNIT</t>
  </si>
  <si>
    <t>Päivämäärän tarkistuksen pyyntö aloitettu</t>
  </si>
  <si>
    <t>Susan W. Eaton</t>
  </si>
  <si>
    <t>Edellisen vuoden osuus</t>
  </si>
  <si>
    <t xml:space="preserve">School of Fine Art </t>
  </si>
  <si>
    <t xml:space="preserve">WingTip Toys </t>
  </si>
  <si>
    <t>Käyttötarkoitus</t>
  </si>
  <si>
    <t>Apurahat</t>
  </si>
  <si>
    <t>Yhteisö</t>
  </si>
  <si>
    <t>Allekirjoittanut</t>
  </si>
  <si>
    <t>Kim Ralls</t>
  </si>
  <si>
    <t>Kathie Flood</t>
  </si>
  <si>
    <t>Luokka</t>
  </si>
  <si>
    <t>Taide</t>
  </si>
  <si>
    <t>Lasku</t>
  </si>
  <si>
    <t>Summa</t>
  </si>
  <si>
    <t>Maaliskuu</t>
  </si>
  <si>
    <t>Huhtikuu</t>
  </si>
  <si>
    <t>Kesäkuu</t>
  </si>
  <si>
    <t>Heinäkuu</t>
  </si>
  <si>
    <t>Syyskuu</t>
  </si>
  <si>
    <t>Lokakuu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</si>
</sst>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(* #,##0_);_(* \(#,##0\);_(* &quot;-&quot;_);_(@_)"/>
    <numFmt numFmtId="166" formatCode="0_ ;\-0\ "/>
  </numFmts>
  <fonts count="27" x14ac:knownFonts="1">
    <font>
      <sz val="11"/>
      <color theme="1" tint="-0.2499465926084170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0"/>
      <name val="Gill Sans MT"/>
      <family val="2"/>
      <scheme val="minor"/>
    </font>
    <font>
      <sz val="18"/>
      <color theme="1" tint="-0.24994659260841701"/>
      <name val="Gill Sans MT"/>
      <family val="2"/>
      <scheme val="major"/>
    </font>
    <font>
      <u/>
      <sz val="11"/>
      <color theme="10"/>
      <name val="Gill Sans MT"/>
      <family val="2"/>
      <scheme val="minor"/>
    </font>
    <font>
      <u/>
      <sz val="11"/>
      <color theme="0"/>
      <name val="Gill Sans MT"/>
      <family val="2"/>
      <scheme val="minor"/>
    </font>
    <font>
      <sz val="11"/>
      <color theme="1" tint="-0.24994659260841701"/>
      <name val="Gill Sans MT"/>
      <family val="2"/>
      <scheme val="minor"/>
    </font>
    <font>
      <sz val="11"/>
      <color theme="1" tint="-0.24994659260841701"/>
      <name val="Gill Sans MT"/>
      <family val="2"/>
    </font>
    <font>
      <sz val="11"/>
      <color theme="1" tint="-0.249977111117893"/>
      <name val="Gill Sans MT"/>
      <family val="2"/>
    </font>
    <font>
      <b/>
      <sz val="12"/>
      <color theme="1" tint="-0.24994659260841701"/>
      <name val="Gill Sans MT"/>
      <family val="2"/>
    </font>
    <font>
      <sz val="12"/>
      <color theme="0"/>
      <name val="Gill Sans MT"/>
      <family val="2"/>
    </font>
    <font>
      <sz val="30"/>
      <color theme="1" tint="-0.24994659260841701"/>
      <name val="Gill Sans MT"/>
      <family val="2"/>
    </font>
    <font>
      <sz val="30"/>
      <color theme="2" tint="-0.89999084444715716"/>
      <name val="Gill Sans MT"/>
      <family val="2"/>
    </font>
    <font>
      <sz val="18"/>
      <color theme="0"/>
      <name val="Gill Sans MT"/>
      <family val="2"/>
    </font>
    <font>
      <sz val="12"/>
      <color theme="1" tint="-0.24994659260841701"/>
      <name val="Gill Sans MT"/>
      <family val="2"/>
      <scheme val="minor"/>
    </font>
    <font>
      <sz val="18"/>
      <color theme="3"/>
      <name val="Gill Sans MT"/>
      <family val="2"/>
      <scheme val="major"/>
    </font>
    <font>
      <sz val="11"/>
      <color rgb="FF006100"/>
      <name val="Gill Sans MT"/>
      <family val="2"/>
      <scheme val="minor"/>
    </font>
    <font>
      <sz val="11"/>
      <color rgb="FF9C0006"/>
      <name val="Gill Sans MT"/>
      <family val="2"/>
      <scheme val="minor"/>
    </font>
    <font>
      <sz val="11"/>
      <color rgb="FF9C5700"/>
      <name val="Gill Sans MT"/>
      <family val="2"/>
      <scheme val="minor"/>
    </font>
    <font>
      <sz val="11"/>
      <color rgb="FF3F3F76"/>
      <name val="Gill Sans MT"/>
      <family val="2"/>
      <scheme val="minor"/>
    </font>
    <font>
      <b/>
      <sz val="11"/>
      <color rgb="FF3F3F3F"/>
      <name val="Gill Sans MT"/>
      <family val="2"/>
      <scheme val="minor"/>
    </font>
    <font>
      <b/>
      <sz val="11"/>
      <color rgb="FFFA7D00"/>
      <name val="Gill Sans MT"/>
      <family val="2"/>
      <scheme val="minor"/>
    </font>
    <font>
      <sz val="11"/>
      <color rgb="FFFA7D00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sz val="11"/>
      <color rgb="FFFF0000"/>
      <name val="Gill Sans MT"/>
      <family val="2"/>
      <scheme val="minor"/>
    </font>
    <font>
      <i/>
      <sz val="11"/>
      <color rgb="FF7F7F7F"/>
      <name val="Gill Sans MT"/>
      <family val="2"/>
      <scheme val="minor"/>
    </font>
    <font>
      <b/>
      <sz val="11"/>
      <color theme="1"/>
      <name val="Gill Sans MT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684D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9"/>
      </bottom>
      <diagonal/>
    </border>
    <border>
      <left/>
      <right/>
      <top/>
      <bottom style="thick">
        <color theme="6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5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1" tint="0.79998168889431442"/>
      </left>
      <right style="thin">
        <color theme="1" tint="0.79998168889431442"/>
      </right>
      <top style="thin">
        <color theme="1" tint="0.79998168889431442"/>
      </top>
      <bottom style="thin">
        <color theme="1" tint="0.79998168889431442"/>
      </bottom>
      <diagonal/>
    </border>
    <border>
      <left style="thin">
        <color rgb="FF2F2F2F"/>
      </left>
      <right/>
      <top style="thin">
        <color rgb="FF2F2F2F"/>
      </top>
      <bottom style="thin">
        <color rgb="FF2F2F2F"/>
      </bottom>
      <diagonal/>
    </border>
    <border>
      <left/>
      <right/>
      <top style="thin">
        <color rgb="FF2F2F2F"/>
      </top>
      <bottom style="thin">
        <color rgb="FF2F2F2F"/>
      </bottom>
      <diagonal/>
    </border>
    <border>
      <left/>
      <right style="thin">
        <color rgb="FF2F2F2F"/>
      </right>
      <top style="thin">
        <color rgb="FF2F2F2F"/>
      </top>
      <bottom style="thin">
        <color rgb="FF2F2F2F"/>
      </bottom>
      <diagonal/>
    </border>
    <border>
      <left style="thin">
        <color theme="1" tint="0.79998168889431442"/>
      </left>
      <right style="thin">
        <color theme="1" tint="0.79998168889431442"/>
      </right>
      <top/>
      <bottom style="thin">
        <color theme="1" tint="0.7999816888943144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3" fillId="0" borderId="1" applyNumberFormat="0" applyFill="0" applyAlignment="0" applyProtection="0"/>
    <xf numFmtId="0" fontId="3" fillId="0" borderId="4" applyNumberFormat="0" applyFill="0" applyAlignment="0" applyProtection="0"/>
    <xf numFmtId="0" fontId="3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>
      <alignment vertical="center" wrapText="1"/>
    </xf>
    <xf numFmtId="166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4" fontId="6" fillId="0" borderId="0">
      <alignment horizontal="right" vertical="center" wrapText="1"/>
    </xf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13" applyNumberFormat="0" applyAlignment="0" applyProtection="0"/>
    <xf numFmtId="0" fontId="20" fillId="12" borderId="14" applyNumberFormat="0" applyAlignment="0" applyProtection="0"/>
    <xf numFmtId="0" fontId="21" fillId="12" borderId="13" applyNumberFormat="0" applyAlignment="0" applyProtection="0"/>
    <xf numFmtId="0" fontId="22" fillId="0" borderId="15" applyNumberFormat="0" applyFill="0" applyAlignment="0" applyProtection="0"/>
    <xf numFmtId="0" fontId="23" fillId="13" borderId="16" applyNumberFormat="0" applyAlignment="0" applyProtection="0"/>
    <xf numFmtId="0" fontId="24" fillId="0" borderId="0" applyNumberFormat="0" applyFill="0" applyBorder="0" applyAlignment="0" applyProtection="0"/>
    <xf numFmtId="0" fontId="6" fillId="14" borderId="17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75">
    <xf numFmtId="0" fontId="0" fillId="0" borderId="0" xfId="0">
      <alignment vertical="center" wrapText="1"/>
    </xf>
    <xf numFmtId="14" fontId="2" fillId="0" borderId="0" xfId="0" applyNumberFormat="1" applyFont="1">
      <alignment vertical="center" wrapText="1"/>
    </xf>
    <xf numFmtId="0" fontId="2" fillId="0" borderId="0" xfId="0" applyFont="1">
      <alignment vertical="center" wrapText="1"/>
    </xf>
    <xf numFmtId="0" fontId="5" fillId="0" borderId="0" xfId="5" applyFont="1">
      <alignment vertical="center" wrapText="1"/>
    </xf>
    <xf numFmtId="0" fontId="2" fillId="0" borderId="0" xfId="0" applyFont="1" applyAlignment="1">
      <alignment horizontal="center" vertical="center" wrapText="1"/>
    </xf>
    <xf numFmtId="166" fontId="7" fillId="0" borderId="5" xfId="6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7" fontId="7" fillId="0" borderId="5" xfId="7" applyFont="1" applyBorder="1" applyAlignment="1">
      <alignment horizontal="center" vertical="center" wrapText="1"/>
    </xf>
    <xf numFmtId="166" fontId="7" fillId="3" borderId="5" xfId="6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7" fontId="7" fillId="3" borderId="5" xfId="7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166" fontId="7" fillId="3" borderId="7" xfId="6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7" fontId="7" fillId="3" borderId="7" xfId="7" applyFont="1" applyFill="1" applyBorder="1" applyAlignment="1">
      <alignment horizontal="center" vertical="center" wrapText="1"/>
    </xf>
    <xf numFmtId="166" fontId="8" fillId="4" borderId="8" xfId="6" applyFont="1" applyFill="1" applyBorder="1" applyAlignment="1">
      <alignment horizontal="center" vertical="center"/>
    </xf>
    <xf numFmtId="14" fontId="8" fillId="4" borderId="8" xfId="9" applyFont="1" applyFill="1" applyBorder="1" applyAlignment="1">
      <alignment horizontal="center" vertical="center" wrapText="1"/>
    </xf>
    <xf numFmtId="166" fontId="8" fillId="4" borderId="8" xfId="6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7" fontId="8" fillId="4" borderId="8" xfId="7" applyFont="1" applyFill="1" applyBorder="1" applyAlignment="1">
      <alignment horizontal="center" vertical="center" wrapText="1"/>
    </xf>
    <xf numFmtId="166" fontId="7" fillId="4" borderId="7" xfId="6" applyFont="1" applyFill="1" applyBorder="1" applyAlignment="1">
      <alignment horizontal="center" vertical="center"/>
    </xf>
    <xf numFmtId="14" fontId="7" fillId="4" borderId="7" xfId="9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7" fontId="7" fillId="4" borderId="7" xfId="7" applyFont="1" applyFill="1" applyBorder="1" applyAlignment="1">
      <alignment horizontal="center" vertical="center" wrapText="1"/>
    </xf>
    <xf numFmtId="166" fontId="7" fillId="4" borderId="5" xfId="6" applyFont="1" applyFill="1" applyBorder="1" applyAlignment="1">
      <alignment horizontal="center" vertical="center"/>
    </xf>
    <xf numFmtId="14" fontId="7" fillId="4" borderId="5" xfId="9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7" fontId="7" fillId="4" borderId="5" xfId="7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166" fontId="8" fillId="4" borderId="12" xfId="6" applyFont="1" applyFill="1" applyBorder="1" applyAlignment="1">
      <alignment horizontal="center" vertical="center"/>
    </xf>
    <xf numFmtId="14" fontId="8" fillId="4" borderId="12" xfId="9" applyFont="1" applyFill="1" applyBorder="1" applyAlignment="1">
      <alignment horizontal="center" vertical="center" wrapText="1"/>
    </xf>
    <xf numFmtId="166" fontId="8" fillId="4" borderId="12" xfId="6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/>
    </xf>
    <xf numFmtId="7" fontId="8" fillId="4" borderId="12" xfId="7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166" fontId="6" fillId="0" borderId="7" xfId="6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7" fontId="6" fillId="0" borderId="7" xfId="7" applyBorder="1" applyAlignment="1">
      <alignment horizontal="center" vertical="center" wrapText="1"/>
    </xf>
    <xf numFmtId="7" fontId="6" fillId="0" borderId="7" xfId="7" applyBorder="1" applyAlignment="1">
      <alignment horizontal="right" vertical="center" wrapText="1"/>
    </xf>
    <xf numFmtId="10" fontId="6" fillId="0" borderId="7" xfId="8" applyBorder="1" applyAlignment="1">
      <alignment horizontal="center" vertical="center" wrapText="1"/>
    </xf>
    <xf numFmtId="166" fontId="6" fillId="0" borderId="5" xfId="6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 indent="2"/>
    </xf>
    <xf numFmtId="7" fontId="6" fillId="0" borderId="5" xfId="7" applyBorder="1" applyAlignment="1">
      <alignment horizontal="center" vertical="center" wrapText="1"/>
    </xf>
    <xf numFmtId="7" fontId="6" fillId="0" borderId="5" xfId="7" applyBorder="1" applyAlignment="1">
      <alignment horizontal="right" vertical="center" wrapText="1"/>
    </xf>
    <xf numFmtId="10" fontId="6" fillId="0" borderId="5" xfId="8" applyBorder="1" applyAlignment="1">
      <alignment horizontal="center" vertical="center" wrapText="1"/>
    </xf>
    <xf numFmtId="166" fontId="6" fillId="0" borderId="6" xfId="6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 indent="2"/>
    </xf>
    <xf numFmtId="7" fontId="6" fillId="0" borderId="6" xfId="7" applyBorder="1" applyAlignment="1">
      <alignment horizontal="center" vertical="center" wrapText="1"/>
    </xf>
    <xf numFmtId="7" fontId="6" fillId="0" borderId="6" xfId="7" applyBorder="1" applyAlignment="1">
      <alignment horizontal="right" vertical="center" wrapText="1"/>
    </xf>
    <xf numFmtId="10" fontId="6" fillId="0" borderId="6" xfId="8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0" fontId="14" fillId="0" borderId="5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 indent="2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>
      <alignment vertical="center" wrapText="1"/>
    </xf>
    <xf numFmtId="0" fontId="14" fillId="0" borderId="11" xfId="0" applyFont="1" applyBorder="1">
      <alignment vertical="center" wrapText="1"/>
    </xf>
    <xf numFmtId="7" fontId="7" fillId="5" borderId="5" xfId="0" applyNumberFormat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/>
    </xf>
    <xf numFmtId="0" fontId="12" fillId="6" borderId="0" xfId="2" applyFont="1" applyFill="1" applyBorder="1" applyAlignment="1">
      <alignment vertical="center"/>
    </xf>
    <xf numFmtId="0" fontId="11" fillId="6" borderId="0" xfId="2" applyFont="1" applyFill="1" applyBorder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11" fillId="5" borderId="0" xfId="3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 wrapText="1"/>
    </xf>
    <xf numFmtId="0" fontId="11" fillId="5" borderId="0" xfId="4" applyFont="1" applyFill="1" applyBorder="1" applyAlignment="1">
      <alignment vertical="center"/>
    </xf>
    <xf numFmtId="7" fontId="14" fillId="0" borderId="5" xfId="0" applyNumberFormat="1" applyFont="1" applyBorder="1" applyAlignment="1">
      <alignment horizontal="center" vertical="center" wrapText="1"/>
    </xf>
  </cellXfs>
  <cellStyles count="49">
    <cellStyle name="20 % - Aksentti1" xfId="26" builtinId="30" customBuiltin="1"/>
    <cellStyle name="20 % - Aksentti2" xfId="30" builtinId="34" customBuiltin="1"/>
    <cellStyle name="20 % - Aksentti3" xfId="34" builtinId="38" customBuiltin="1"/>
    <cellStyle name="20 % - Aksentti4" xfId="38" builtinId="42" customBuiltin="1"/>
    <cellStyle name="20 % - Aksentti5" xfId="42" builtinId="46" customBuiltin="1"/>
    <cellStyle name="20 % - Aksentti6" xfId="46" builtinId="50" customBuiltin="1"/>
    <cellStyle name="40 % - Aksentti1" xfId="27" builtinId="31" customBuiltin="1"/>
    <cellStyle name="40 % - Aksentti2" xfId="31" builtinId="35" customBuiltin="1"/>
    <cellStyle name="40 % - Aksentti3" xfId="35" builtinId="39" customBuiltin="1"/>
    <cellStyle name="40 % - Aksentti4" xfId="39" builtinId="43" customBuiltin="1"/>
    <cellStyle name="40 % - Aksentti5" xfId="43" builtinId="47" customBuiltin="1"/>
    <cellStyle name="40 % - Aksentti6" xfId="47" builtinId="51" customBuiltin="1"/>
    <cellStyle name="60 % - Aksentti1" xfId="28" builtinId="32" customBuiltin="1"/>
    <cellStyle name="60 % - Aksentti2" xfId="32" builtinId="36" customBuiltin="1"/>
    <cellStyle name="60 % - Aksentti3" xfId="36" builtinId="40" customBuiltin="1"/>
    <cellStyle name="60 % - Aksentti4" xfId="40" builtinId="44" customBuiltin="1"/>
    <cellStyle name="60 % - Aksentti5" xfId="44" builtinId="48" customBuiltin="1"/>
    <cellStyle name="60 % - Aksentti6" xfId="48" builtinId="52" customBuiltin="1"/>
    <cellStyle name="Aksentti1" xfId="25" builtinId="29" customBuiltin="1"/>
    <cellStyle name="Aksentti2" xfId="29" builtinId="33" customBuiltin="1"/>
    <cellStyle name="Aksentti3" xfId="33" builtinId="37" customBuiltin="1"/>
    <cellStyle name="Aksentti4" xfId="37" builtinId="41" customBuiltin="1"/>
    <cellStyle name="Aksentti5" xfId="41" builtinId="45" customBuiltin="1"/>
    <cellStyle name="Aksentti6" xfId="45" builtinId="49" customBuiltin="1"/>
    <cellStyle name="Huomautus" xfId="22" builtinId="10" customBuiltin="1"/>
    <cellStyle name="Huono" xfId="14" builtinId="27" customBuiltin="1"/>
    <cellStyle name="Hyperlinkki" xfId="5" builtinId="8" customBuiltin="1"/>
    <cellStyle name="Hyvä" xfId="13" builtinId="26" customBuiltin="1"/>
    <cellStyle name="Laskenta" xfId="18" builtinId="22" customBuiltin="1"/>
    <cellStyle name="Linkitetty solu" xfId="19" builtinId="24" customBuiltin="1"/>
    <cellStyle name="Neutraali" xfId="15" builtinId="28" customBuiltin="1"/>
    <cellStyle name="Normaali" xfId="0" builtinId="0" customBuiltin="1"/>
    <cellStyle name="Otsikko" xfId="12" builtinId="15" customBuiltin="1"/>
    <cellStyle name="Otsikko 1" xfId="1" builtinId="16" customBuiltin="1"/>
    <cellStyle name="Otsikko 2" xfId="2" builtinId="17" customBuiltin="1"/>
    <cellStyle name="Otsikko 3" xfId="3" builtinId="18" customBuiltin="1"/>
    <cellStyle name="Otsikko 4" xfId="4" builtinId="19" customBuiltin="1"/>
    <cellStyle name="Pilkku" xfId="6" builtinId="3" customBuiltin="1"/>
    <cellStyle name="Pilkku [0]" xfId="10" builtinId="6" customBuiltin="1"/>
    <cellStyle name="Prosenttia" xfId="8" builtinId="5" customBuiltin="1"/>
    <cellStyle name="Päivämäärä" xfId="9" xr:uid="{00000000-0005-0000-0000-000002000000}"/>
    <cellStyle name="Selittävä teksti" xfId="23" builtinId="53" customBuiltin="1"/>
    <cellStyle name="Summa" xfId="24" builtinId="25" customBuiltin="1"/>
    <cellStyle name="Syöttö" xfId="16" builtinId="20" customBuiltin="1"/>
    <cellStyle name="Tarkistussolu" xfId="20" builtinId="23" customBuiltin="1"/>
    <cellStyle name="Tulostus" xfId="17" builtinId="21" customBuiltin="1"/>
    <cellStyle name="Valuutta" xfId="11" builtinId="4" customBuiltin="1"/>
    <cellStyle name="Valuutta [0]" xfId="7" builtinId="7" customBuiltin="1"/>
    <cellStyle name="Varoitusteksti" xfId="21" builtinId="11" customBuiltin="1"/>
  </cellStyles>
  <dxfs count="1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numFmt numFmtId="11" formatCode="#,##0.00\ &quot;€&quot;;\-#,##0.00\ &quot;€&quot;"/>
      <alignment horizontal="center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numFmt numFmtId="11" formatCode="#,##0.00\ &quot;€&quot;;\-#,##0.00\ &quot;€&quot;"/>
      <alignment horizontal="center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numFmt numFmtId="11" formatCode="#,##0.00\ &quot;€&quot;;\-#,##0.00\ &quot;€&quot;"/>
      <alignment horizontal="center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</dxf>
    <dxf>
      <border>
        <bottom style="thin">
          <color rgb="FF2F2F2F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indent="0" justifyLastLine="0" shrinkToFit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border>
        <top style="thin">
          <color theme="7" tint="0.39994506668294322"/>
        </top>
      </border>
    </dxf>
    <dxf>
      <border diagonalUp="0" diagonalDown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 style="thin">
          <color theme="7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</dxf>
    <dxf>
      <border>
        <bottom style="thin">
          <color rgb="FF2F2F2F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Gill Sans MT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indent="0" justifyLastLine="0" shrinkToFit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€&quot;;\-#,##0.0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€&quot;;\-#,##0.0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€&quot;;\-#,##0.00\ &quot;€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€&quot;;\-#,##0.0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€&quot;;\-#,##0.00\ &quot;€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€&quot;;\-#,##0.0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€&quot;;\-#,##0.00\ &quot;€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€&quot;;\-#,##0.0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€&quot;;\-#,##0.00\ &quot;€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€&quot;;\-#,##0.0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€&quot;;\-#,##0.00\ &quot;€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€&quot;;\-#,##0.0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€&quot;;\-#,##0.00\ &quot;€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€&quot;;\-#,##0.0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€&quot;;\-#,##0.00\ &quot;€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€&quot;;\-#,##0.0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€&quot;;\-#,##0.00\ &quot;€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€&quot;;\-#,##0.0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€&quot;;\-#,##0.00\ &quot;€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€&quot;;\-#,##0.0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€&quot;;\-#,##0.00\ &quot;€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€&quot;;\-#,##0.0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€&quot;;\-#,##0.00\ &quot;€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€&quot;;\-#,##0.00\ &quot;€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€&quot;;\-#,##0.00\ &quot;€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top style="thin">
          <color theme="0" tint="-0.34998626667073579"/>
        </top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alignment horizontal="center" vertical="center" textRotation="0" indent="0" justifyLastLine="0" shrinkToFit="0"/>
    </dxf>
    <dxf>
      <border>
        <bottom style="thin">
          <color rgb="FF2F2F2F"/>
        </bottom>
      </border>
    </dxf>
    <dxf>
      <font>
        <strike val="0"/>
        <outline val="0"/>
        <shadow val="0"/>
        <u val="none"/>
        <vertAlign val="baseline"/>
        <sz val="12"/>
        <color theme="1" tint="-0.24994659260841701"/>
        <name val="Gill Sans MT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indent="0" justifyLastLine="0" shrinkToFit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numFmt numFmtId="14" formatCode="0.00\ %"/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rgb="FF2F2F2F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/>
        <bottom/>
      </border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fill>
        <patternFill>
          <bgColor rgb="FFF2F2F2"/>
        </patternFill>
      </fill>
      <border>
        <top style="thin">
          <color theme="9"/>
        </top>
      </border>
    </dxf>
    <dxf>
      <border>
        <top style="thin">
          <color theme="9"/>
        </top>
      </border>
    </dxf>
    <dxf>
      <font>
        <b/>
        <color theme="1"/>
      </font>
    </dxf>
    <dxf>
      <font>
        <b/>
        <color theme="1"/>
      </font>
    </dxf>
    <dxf>
      <font>
        <b/>
        <i val="0"/>
        <color rgb="FF3F3F3F"/>
      </font>
      <fill>
        <patternFill>
          <bgColor rgb="FFD9D9D9"/>
        </patternFill>
      </fill>
      <border>
        <top style="double">
          <color theme="9"/>
        </top>
      </border>
    </dxf>
    <dxf>
      <font>
        <b/>
        <i val="0"/>
        <color rgb="FFF2F2F2"/>
      </font>
      <fill>
        <patternFill patternType="solid">
          <fgColor theme="9"/>
          <bgColor rgb="FF002060"/>
        </patternFill>
      </fill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b/>
        <color theme="1"/>
      </font>
      <border>
        <bottom style="thin">
          <color theme="7" tint="-0.499984740745262"/>
        </bottom>
        <vertical/>
        <horizontal/>
      </border>
    </dxf>
    <dxf>
      <font>
        <color theme="1"/>
      </font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color theme="1"/>
      </font>
      <border>
        <bottom style="thin">
          <color theme="5" tint="-0.499984740745262"/>
        </bottom>
        <vertical/>
        <horizontal/>
      </border>
    </dxf>
    <dxf>
      <font>
        <sz val="11"/>
        <color theme="1"/>
      </font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ont>
        <b/>
        <color theme="1"/>
      </font>
      <border>
        <bottom style="thin">
          <color theme="6" tint="-0.499984740745262"/>
        </bottom>
        <vertical/>
        <horizontal/>
      </border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border>
        <left style="thin">
          <color theme="5"/>
        </left>
      </border>
    </dxf>
    <dxf>
      <fill>
        <patternFill patternType="none">
          <bgColor auto="1"/>
        </patternFill>
      </fill>
      <border>
        <left style="thin">
          <color theme="5"/>
        </left>
      </border>
    </dxf>
    <dxf>
      <border>
        <top style="thin">
          <color theme="5"/>
        </top>
      </border>
    </dxf>
    <dxf>
      <fill>
        <patternFill>
          <bgColor theme="5" tint="0.79998168889431442"/>
        </patternFill>
      </fill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 tint="-0.499984740745262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8" defaultTableStyle="TableStyleMedium2" defaultPivotStyle="PivotStyleLight16">
    <tableStyle name="Eritellyt Kulut" pivot="0" count="7" xr9:uid="{00000000-0011-0000-FFFF-FFFF01000000}">
      <tableStyleElement type="wholeTable" dxfId="136"/>
      <tableStyleElement type="headerRow" dxfId="135"/>
      <tableStyleElement type="totalRow" dxfId="134"/>
      <tableStyleElement type="firstColumn" dxfId="133"/>
      <tableStyleElement type="lastColumn" dxfId="132"/>
      <tableStyleElement type="firstRowStripe" dxfId="131"/>
      <tableStyleElement type="firstColumnStripe" dxfId="130"/>
    </tableStyle>
    <tableStyle name="Kuukausikulujen Yhteenveto" pivot="0" count="9" xr9:uid="{00000000-0011-0000-FFFF-FFFF02000000}">
      <tableStyleElement type="wholeTable" dxfId="129"/>
      <tableStyleElement type="headerRow" dxfId="128"/>
      <tableStyleElement type="totalRow" dxfId="127"/>
      <tableStyleElement type="firstColumn" dxfId="126"/>
      <tableStyleElement type="lastColumn" dxfId="125"/>
      <tableStyleElement type="firstRowStripe" dxfId="124"/>
      <tableStyleElement type="secondRowStripe" dxfId="123"/>
      <tableStyleElement type="firstColumnStripe" dxfId="122"/>
      <tableStyleElement type="secondColumnStripe" dxfId="121"/>
    </tableStyle>
    <tableStyle name="Lahjoitukset &amp; Sponsoroinnit" pivot="0" count="7" xr9:uid="{00000000-0011-0000-FFFF-FFFF00000000}">
      <tableStyleElement type="wholeTable" dxfId="120"/>
      <tableStyleElement type="headerRow" dxfId="119"/>
      <tableStyleElement type="totalRow" dxfId="118"/>
      <tableStyleElement type="firstColumn" dxfId="117"/>
      <tableStyleElement type="lastColumn" dxfId="116"/>
      <tableStyleElement type="firstRowStripe" dxfId="115"/>
      <tableStyleElement type="firstColumnStripe" dxfId="114"/>
    </tableStyle>
    <tableStyle name="Slicer Charitables &amp; Sponsorships" pivot="0" table="0" count="10" xr9:uid="{00000000-0011-0000-FFFF-FFFF03000000}">
      <tableStyleElement type="wholeTable" dxfId="113"/>
      <tableStyleElement type="headerRow" dxfId="112"/>
    </tableStyle>
    <tableStyle name="Slicer Itemized Expenses" pivot="0" table="0" count="10" xr9:uid="{00000000-0011-0000-FFFF-FFFF04000000}">
      <tableStyleElement type="wholeTable" dxfId="111"/>
      <tableStyleElement type="headerRow" dxfId="110"/>
    </tableStyle>
    <tableStyle name="Slicer Monthly Expenses Summary" pivot="0" table="0" count="10" xr9:uid="{00000000-0011-0000-FFFF-FFFF05000000}">
      <tableStyleElement type="wholeTable" dxfId="109"/>
      <tableStyleElement type="headerRow" dxfId="108"/>
    </tableStyle>
    <tableStyle name="SlicerStyleDark4 2" pivot="0" table="0" count="10" xr9:uid="{00000000-0011-0000-FFFF-FFFF06000000}">
      <tableStyleElement type="wholeTable" dxfId="107"/>
      <tableStyleElement type="headerRow" dxfId="106"/>
    </tableStyle>
    <tableStyle name="Va-Budjetin Yhteenveto" pivot="0" count="9" xr9:uid="{00000000-0011-0000-FFFF-FFFF07000000}">
      <tableStyleElement type="wholeTable" dxfId="105"/>
      <tableStyleElement type="headerRow" dxfId="104"/>
      <tableStyleElement type="totalRow" dxfId="103"/>
      <tableStyleElement type="firstColumn" dxfId="102"/>
      <tableStyleElement type="lastColumn" dxfId="101"/>
      <tableStyleElement type="firstRowStripe" dxfId="100"/>
      <tableStyleElement type="secondRowStripe" dxfId="99"/>
      <tableStyleElement type="firstColumnStripe" dxfId="98"/>
      <tableStyleElement type="secondColumnStripe" dxfId="97"/>
    </tableStyle>
  </tableStyles>
  <colors>
    <mruColors>
      <color rgb="FFF2F2F2"/>
      <color rgb="FF002060"/>
      <color rgb="FF3F3F3F"/>
      <color rgb="FFD9D9D9"/>
      <color rgb="FF2F2F2F"/>
      <color rgb="FFDE684D"/>
      <color rgb="FFDB684D"/>
      <color rgb="FFD6684D"/>
    </mruColors>
  </colors>
  <extLst>
    <ext xmlns:x14="http://schemas.microsoft.com/office/spreadsheetml/2009/9/main" uri="{46F421CA-312F-682f-3DD2-61675219B42D}">
      <x14:dxfs count="32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7" tint="-0.249977111117893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theme="7" tint="0.59999389629810485"/>
            </left>
            <right style="thin">
              <color theme="7" tint="0.59999389629810485"/>
            </right>
            <top style="thin">
              <color theme="7" tint="0.59999389629810485"/>
            </top>
            <bottom style="thin">
              <color theme="7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7"/>
              <bgColor theme="7" tint="-0.499984740745262"/>
            </patternFill>
          </fill>
          <border>
            <left style="thin">
              <color theme="7" tint="-0.499984740745262"/>
            </left>
            <right style="thin">
              <color theme="7" tint="-0.499984740745262"/>
            </right>
            <top style="thin">
              <color theme="7" tint="-0.499984740745262"/>
            </top>
            <bottom style="thin">
              <color theme="7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 tint="-0.499984740745262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6" tint="-0.249977111117893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theme="6" tint="0.59999389629810485"/>
            </left>
            <right style="thin">
              <color theme="6" tint="0.59999389629810485"/>
            </right>
            <top style="thin">
              <color theme="6" tint="0.59999389629810485"/>
            </top>
            <bottom style="thin">
              <color theme="6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6"/>
              <bgColor theme="6" tint="-0.499984740745262"/>
            </patternFill>
          </fill>
          <border>
            <left style="thin">
              <color theme="6" tint="-0.499984740745262"/>
            </left>
            <right style="thin">
              <color theme="6" tint="-0.499984740745262"/>
            </right>
            <top style="thin">
              <color theme="6" tint="-0.499984740745262"/>
            </top>
            <bottom style="thin">
              <color theme="6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499984740745262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 Charitables &amp; Sponsorships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  <x14:slicerStyle name="Slicer Itemized Expenses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Slicer Monthly Expenses Summary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Dark4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5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KUUKAUSIKULUJEN YHTEENVETO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ERITELLYT KULUT'!A1"/><Relationship Id="rId2" Type="http://schemas.openxmlformats.org/officeDocument/2006/relationships/hyperlink" Target="#'VA-BUDJETIN YHTEENVETO'!A1"/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LAHJOITUKSET &amp; SPONSOROINNIT'!A1"/><Relationship Id="rId1" Type="http://schemas.openxmlformats.org/officeDocument/2006/relationships/hyperlink" Target="#'KUUKAUSIKULUJEN YHTEENVETO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ERITELLYT KULU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323849</xdr:colOff>
      <xdr:row>0</xdr:row>
      <xdr:rowOff>167640</xdr:rowOff>
    </xdr:from>
    <xdr:to>
      <xdr:col>2</xdr:col>
      <xdr:colOff>1367849</xdr:colOff>
      <xdr:row>0</xdr:row>
      <xdr:rowOff>441960</xdr:rowOff>
    </xdr:to>
    <xdr:sp macro="" textlink="">
      <xdr:nvSpPr>
        <xdr:cNvPr id="4" name="Nuoli oikealle 1" descr="Oikea siirtymispainike">
          <a:hlinkClick xmlns:r="http://schemas.openxmlformats.org/officeDocument/2006/relationships" r:id="rId1" tooltip="Siirry KUUKAUSIKULUJEN YHTEENVETO -laskentataulukkoon valitsemalla tämä"/>
          <a:extLst>
            <a:ext uri="{FF2B5EF4-FFF2-40B4-BE49-F238E27FC236}">
              <a16:creationId xmlns:a16="http://schemas.microsoft.com/office/drawing/2014/main" id="{A2F25B9E-1F9C-4FA0-9FF6-E8F206FC0CA1}"/>
            </a:ext>
          </a:extLst>
        </xdr:cNvPr>
        <xdr:cNvSpPr/>
      </xdr:nvSpPr>
      <xdr:spPr>
        <a:xfrm>
          <a:off x="1466849" y="167640"/>
          <a:ext cx="1044000" cy="274320"/>
        </a:xfrm>
        <a:prstGeom prst="rightArrow">
          <a:avLst>
            <a:gd name="adj1" fmla="val 100000"/>
            <a:gd name="adj2" fmla="val 59091"/>
          </a:avLst>
        </a:prstGeom>
        <a:solidFill>
          <a:srgbClr val="2F2F2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fi" sz="1100">
              <a:solidFill>
                <a:schemeClr val="bg1"/>
              </a:solidFill>
              <a:latin typeface="Gill Sans MT" panose="020B0502020104020203" pitchFamily="34" charset="0"/>
            </a:rPr>
            <a:t>SEURAAVA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2</xdr:row>
      <xdr:rowOff>19051</xdr:rowOff>
    </xdr:from>
    <xdr:to>
      <xdr:col>17</xdr:col>
      <xdr:colOff>9524</xdr:colOff>
      <xdr:row>3</xdr:row>
      <xdr:rowOff>431800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lin otsikko" descr="Suodata kuukausikulujen yhteenveto Tilin nimi -kentän mukaan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lin otsikk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0024" y="2505076"/>
              <a:ext cx="15916275" cy="8794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taulukon osittajaa. Taulukon osittajia ei tueta tässä Excel-versiossa.
Jos muotoa on muokattu aiemmassa Excel-versiossa tai jos työkirja on tallennettu Excel 2007:ssä tai aiemmassa versiossa, osittajaa ei voi käyttää.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424934</xdr:colOff>
      <xdr:row>1</xdr:row>
      <xdr:rowOff>12700</xdr:rowOff>
    </xdr:from>
    <xdr:to>
      <xdr:col>17</xdr:col>
      <xdr:colOff>6435</xdr:colOff>
      <xdr:row>2</xdr:row>
      <xdr:rowOff>12700</xdr:rowOff>
    </xdr:to>
    <xdr:pic>
      <xdr:nvPicPr>
        <xdr:cNvPr id="8" name="Kuva 7" descr="sormet, jotka osoittavat pylväskaavion ja viivakaavion sisältävään paperiarkkii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40184" y="555625"/>
          <a:ext cx="8173051" cy="19431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167640</xdr:rowOff>
    </xdr:from>
    <xdr:to>
      <xdr:col>2</xdr:col>
      <xdr:colOff>101025</xdr:colOff>
      <xdr:row>0</xdr:row>
      <xdr:rowOff>441960</xdr:rowOff>
    </xdr:to>
    <xdr:sp macro="" textlink="">
      <xdr:nvSpPr>
        <xdr:cNvPr id="6" name="Nuoli vasemmalle 4" descr="Vasen siirtymispainike">
          <a:hlinkClick xmlns:r="http://schemas.openxmlformats.org/officeDocument/2006/relationships" r:id="rId2" tooltip="Siirry VA-BUDJETIN YHTEENVETO -laskentataulukkoon valitsemalla tämä"/>
          <a:extLst>
            <a:ext uri="{FF2B5EF4-FFF2-40B4-BE49-F238E27FC236}">
              <a16:creationId xmlns:a16="http://schemas.microsoft.com/office/drawing/2014/main" id="{E95A5DF3-CD0F-493D-A7FC-4C7CD2BE6987}"/>
            </a:ext>
          </a:extLst>
        </xdr:cNvPr>
        <xdr:cNvSpPr/>
      </xdr:nvSpPr>
      <xdr:spPr>
        <a:xfrm>
          <a:off x="200025" y="167640"/>
          <a:ext cx="1044000" cy="274320"/>
        </a:xfrm>
        <a:prstGeom prst="leftArrow">
          <a:avLst>
            <a:gd name="adj1" fmla="val 100000"/>
            <a:gd name="adj2" fmla="val 50000"/>
          </a:avLst>
        </a:prstGeom>
        <a:solidFill>
          <a:schemeClr val="tx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fi" sz="1100">
              <a:solidFill>
                <a:schemeClr val="bg1"/>
              </a:solidFill>
              <a:latin typeface="Gill Sans MT" panose="020B0502020104020203" pitchFamily="34" charset="0"/>
            </a:rPr>
            <a:t>EDELLINEN</a:t>
          </a:r>
        </a:p>
      </xdr:txBody>
    </xdr:sp>
    <xdr:clientData fPrintsWithSheet="0"/>
  </xdr:twoCellAnchor>
  <xdr:twoCellAnchor editAs="oneCell">
    <xdr:from>
      <xdr:col>2</xdr:col>
      <xdr:colOff>323850</xdr:colOff>
      <xdr:row>0</xdr:row>
      <xdr:rowOff>167640</xdr:rowOff>
    </xdr:from>
    <xdr:to>
      <xdr:col>2</xdr:col>
      <xdr:colOff>1367850</xdr:colOff>
      <xdr:row>0</xdr:row>
      <xdr:rowOff>441960</xdr:rowOff>
    </xdr:to>
    <xdr:sp macro="" textlink="">
      <xdr:nvSpPr>
        <xdr:cNvPr id="7" name="Nuoli oikealle 3" descr="Oikea siirtymispainike">
          <a:hlinkClick xmlns:r="http://schemas.openxmlformats.org/officeDocument/2006/relationships" r:id="rId3" tooltip="Siirry ERITELLYT KULUT -laskentataulukkoon valitsemalla tämä"/>
          <a:extLst>
            <a:ext uri="{FF2B5EF4-FFF2-40B4-BE49-F238E27FC236}">
              <a16:creationId xmlns:a16="http://schemas.microsoft.com/office/drawing/2014/main" id="{905DABCC-166E-4E40-ABFD-B9AB1276B6E2}"/>
            </a:ext>
          </a:extLst>
        </xdr:cNvPr>
        <xdr:cNvSpPr/>
      </xdr:nvSpPr>
      <xdr:spPr>
        <a:xfrm>
          <a:off x="1466850" y="167640"/>
          <a:ext cx="1044000" cy="274320"/>
        </a:xfrm>
        <a:prstGeom prst="rightArrow">
          <a:avLst>
            <a:gd name="adj1" fmla="val 100000"/>
            <a:gd name="adj2" fmla="val 59091"/>
          </a:avLst>
        </a:prstGeom>
        <a:solidFill>
          <a:schemeClr val="tx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fi" sz="1100">
              <a:solidFill>
                <a:schemeClr val="bg1"/>
              </a:solidFill>
              <a:latin typeface="Gill Sans MT" panose="020B0502020104020203" pitchFamily="34" charset="0"/>
            </a:rPr>
            <a:t>SEURAAVA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163830</xdr:rowOff>
    </xdr:from>
    <xdr:to>
      <xdr:col>2</xdr:col>
      <xdr:colOff>101025</xdr:colOff>
      <xdr:row>0</xdr:row>
      <xdr:rowOff>438150</xdr:rowOff>
    </xdr:to>
    <xdr:sp macro="" textlink="">
      <xdr:nvSpPr>
        <xdr:cNvPr id="6" name="Nuoli vasemmalle 8" descr="Vasen siirtymispainike">
          <a:hlinkClick xmlns:r="http://schemas.openxmlformats.org/officeDocument/2006/relationships" r:id="rId1" tooltip="Siirry KUUKAUSIKULUJEN YHTEENVETO -laskentataulukkoon valitsemalla tämä"/>
          <a:extLst>
            <a:ext uri="{FF2B5EF4-FFF2-40B4-BE49-F238E27FC236}">
              <a16:creationId xmlns:a16="http://schemas.microsoft.com/office/drawing/2014/main" id="{C73DCBEF-D9FA-437D-96E6-AA3A4598F772}"/>
            </a:ext>
          </a:extLst>
        </xdr:cNvPr>
        <xdr:cNvSpPr/>
      </xdr:nvSpPr>
      <xdr:spPr>
        <a:xfrm>
          <a:off x="200025" y="163830"/>
          <a:ext cx="1044000" cy="274320"/>
        </a:xfrm>
        <a:prstGeom prst="leftArrow">
          <a:avLst>
            <a:gd name="adj1" fmla="val 100000"/>
            <a:gd name="adj2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fi" sz="1100">
              <a:solidFill>
                <a:schemeClr val="bg1"/>
              </a:solidFill>
              <a:latin typeface="Gill Sans MT" panose="020B0502020104020203" pitchFamily="34" charset="0"/>
            </a:rPr>
            <a:t>EDELLINEN</a:t>
          </a:r>
        </a:p>
      </xdr:txBody>
    </xdr:sp>
    <xdr:clientData fPrintsWithSheet="0"/>
  </xdr:twoCellAnchor>
  <xdr:twoCellAnchor editAs="oneCell">
    <xdr:from>
      <xdr:col>2</xdr:col>
      <xdr:colOff>323850</xdr:colOff>
      <xdr:row>0</xdr:row>
      <xdr:rowOff>163830</xdr:rowOff>
    </xdr:from>
    <xdr:to>
      <xdr:col>3</xdr:col>
      <xdr:colOff>367725</xdr:colOff>
      <xdr:row>0</xdr:row>
      <xdr:rowOff>438150</xdr:rowOff>
    </xdr:to>
    <xdr:sp macro="" textlink="">
      <xdr:nvSpPr>
        <xdr:cNvPr id="7" name="Nuoli oikealle 7" descr="Oikea siirtymispainike">
          <a:hlinkClick xmlns:r="http://schemas.openxmlformats.org/officeDocument/2006/relationships" r:id="rId2" tooltip="Siirry LAHJOITUKSET &amp; SPONSOROINNIT -laskentataulukkoon valitsemalla tämä"/>
          <a:extLst>
            <a:ext uri="{FF2B5EF4-FFF2-40B4-BE49-F238E27FC236}">
              <a16:creationId xmlns:a16="http://schemas.microsoft.com/office/drawing/2014/main" id="{97F0CB6F-94CE-461E-AB25-E2B12DF600B2}"/>
            </a:ext>
          </a:extLst>
        </xdr:cNvPr>
        <xdr:cNvSpPr/>
      </xdr:nvSpPr>
      <xdr:spPr>
        <a:xfrm>
          <a:off x="1466850" y="163830"/>
          <a:ext cx="1044000" cy="274320"/>
        </a:xfrm>
        <a:prstGeom prst="rightArrow">
          <a:avLst>
            <a:gd name="adj1" fmla="val 100000"/>
            <a:gd name="adj2" fmla="val 59091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fi" sz="1100">
              <a:solidFill>
                <a:schemeClr val="bg1"/>
              </a:solidFill>
              <a:latin typeface="Gill Sans MT" panose="020B0502020104020203" pitchFamily="34" charset="0"/>
            </a:rPr>
            <a:t>SEURAAVA</a:t>
          </a:r>
        </a:p>
      </xdr:txBody>
    </xdr:sp>
    <xdr:clientData fPrintsWithSheet="0"/>
  </xdr:twoCellAnchor>
  <xdr:twoCellAnchor editAs="absolute">
    <xdr:from>
      <xdr:col>1</xdr:col>
      <xdr:colOff>15240</xdr:colOff>
      <xdr:row>2</xdr:row>
      <xdr:rowOff>7620</xdr:rowOff>
    </xdr:from>
    <xdr:to>
      <xdr:col>6</xdr:col>
      <xdr:colOff>144780</xdr:colOff>
      <xdr:row>2</xdr:row>
      <xdr:rowOff>1043940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Pyynnön tekijä">
              <a:extLst>
                <a:ext uri="{FF2B5EF4-FFF2-40B4-BE49-F238E27FC236}">
                  <a16:creationId xmlns:a16="http://schemas.microsoft.com/office/drawing/2014/main" id="{05514A11-CD78-4D8C-AEE2-DFFDBCB609F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yynnön tekijä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8120" y="1463040"/>
              <a:ext cx="5646420" cy="10363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fi" sz="1100"/>
                <a:t>Tämä muoto edustaa taulukon osittajaa. Tämä Excel-versio ei tue taulukon osittajia.
Jos muotoa on muokattu Excelin aiemmassa versiossa tai jos työkirja on tallennettu Excel 2007:ssä tai aiemmassa versiossa, osittajaa ei voi käyttää.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190500</xdr:colOff>
      <xdr:row>2</xdr:row>
      <xdr:rowOff>0</xdr:rowOff>
    </xdr:from>
    <xdr:to>
      <xdr:col>10</xdr:col>
      <xdr:colOff>0</xdr:colOff>
      <xdr:row>2</xdr:row>
      <xdr:rowOff>1051559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Maksun saaja">
              <a:extLst>
                <a:ext uri="{FF2B5EF4-FFF2-40B4-BE49-F238E27FC236}">
                  <a16:creationId xmlns:a16="http://schemas.microsoft.com/office/drawing/2014/main" id="{1686AF84-1D10-4109-87B0-A4845AA84E6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aksun saaj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90260" y="1455420"/>
              <a:ext cx="5471160" cy="10515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fi" sz="1100"/>
                <a:t>Tämä muoto edustaa taulukon osittajaa. Tämä Excel-versio ei tue taulukon osittajia.
Jos muotoa on muokattu Excelin aiemmassa versiossa tai jos työkirja on tallennettu Excel 2007:ssä tai aiemmassa versiossa, osittajaa ei voi käyttää.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19050</xdr:rowOff>
    </xdr:from>
    <xdr:to>
      <xdr:col>5</xdr:col>
      <xdr:colOff>1323975</xdr:colOff>
      <xdr:row>2</xdr:row>
      <xdr:rowOff>942975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Pyynnön tekijä 1" descr="Suodata lahjoitukset ja sponsoroinnit Pyynnön tekijä -kentän mukaan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yynnön tekijä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0025" y="1657350"/>
              <a:ext cx="7639050" cy="923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taulukon osittajaa. Taulukon osittajia ei tueta tässä Excel-versiossa.
Jos muotoa on muokattu aiemmassa Excel-versiossa tai jos työkirja on tallennettu Excel 2007:ssä tai aiemmassa versiossa, osittajaa ei voi käyttää.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1323975</xdr:colOff>
      <xdr:row>2</xdr:row>
      <xdr:rowOff>19050</xdr:rowOff>
    </xdr:from>
    <xdr:to>
      <xdr:col>12</xdr:col>
      <xdr:colOff>1905</xdr:colOff>
      <xdr:row>2</xdr:row>
      <xdr:rowOff>942975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Maksun saaja 1" descr="Suodata lahjoitukset ja sponsoroinnit Maksun saaja -kentän mukaan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aksun saaj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839075" y="1657350"/>
              <a:ext cx="8983980" cy="923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taulukon osittajaa. Taulukon osittajia ei tueta tässä Excel-versiossa.
Jos muotoa on muokattu aiemmassa Excel-versiossa tai jos työkirja on tallennettu Excel 2007:ssä tai aiemmassa versiossa, osittajaa ei voi käyttää.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0</xdr:colOff>
      <xdr:row>0</xdr:row>
      <xdr:rowOff>167640</xdr:rowOff>
    </xdr:from>
    <xdr:to>
      <xdr:col>2</xdr:col>
      <xdr:colOff>101025</xdr:colOff>
      <xdr:row>0</xdr:row>
      <xdr:rowOff>441960</xdr:rowOff>
    </xdr:to>
    <xdr:sp macro="" textlink="">
      <xdr:nvSpPr>
        <xdr:cNvPr id="6" name="Nuoli vasemmalle 6" descr="Vasen siirtymispainike">
          <a:hlinkClick xmlns:r="http://schemas.openxmlformats.org/officeDocument/2006/relationships" r:id="rId1" tooltip="Siirry ERITELLYT KULUT -laskentataulukkoon valitsemalla tämä"/>
          <a:extLst>
            <a:ext uri="{FF2B5EF4-FFF2-40B4-BE49-F238E27FC236}">
              <a16:creationId xmlns:a16="http://schemas.microsoft.com/office/drawing/2014/main" id="{F4EC4B53-35E1-49AB-9992-C7C94F4BE626}"/>
            </a:ext>
          </a:extLst>
        </xdr:cNvPr>
        <xdr:cNvSpPr/>
      </xdr:nvSpPr>
      <xdr:spPr>
        <a:xfrm>
          <a:off x="200025" y="167640"/>
          <a:ext cx="1044000" cy="274320"/>
        </a:xfrm>
        <a:prstGeom prst="leftArrow">
          <a:avLst>
            <a:gd name="adj1" fmla="val 100000"/>
            <a:gd name="adj2" fmla="val 50000"/>
          </a:avLst>
        </a:prstGeom>
        <a:solidFill>
          <a:srgbClr val="2F2F2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fi" sz="1100">
              <a:solidFill>
                <a:schemeClr val="bg1"/>
              </a:solidFill>
              <a:latin typeface="Gill Sans MT" panose="020B0502020104020203" pitchFamily="34" charset="0"/>
            </a:rPr>
            <a:t>EDELLINEN</a:t>
          </a:r>
        </a:p>
      </xdr:txBody>
    </xdr:sp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Pyynnön_tekijä_1" xr10:uid="{00000000-0013-0000-FFFF-FFFF01000000}" sourceName="Pyynnön tekijä">
  <extLst>
    <x:ext xmlns:x15="http://schemas.microsoft.com/office/spreadsheetml/2010/11/main" uri="{2F2917AC-EB37-4324-AD4E-5DD8C200BD13}">
      <x15:tableSlicerCache tableId="3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Maksun_saaja_1" xr10:uid="{00000000-0013-0000-FFFF-FFFF02000000}" sourceName="Maksun saaja">
  <extLst>
    <x:ext xmlns:x15="http://schemas.microsoft.com/office/spreadsheetml/2010/11/main" uri="{2F2917AC-EB37-4324-AD4E-5DD8C200BD13}">
      <x15:tableSlicerCache tableId="3" column="6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Tilin_nimi" xr10:uid="{00000000-0013-0000-FFFF-FFFF03000000}" sourceName="Tilin otsikko">
  <extLst>
    <x:ext xmlns:x15="http://schemas.microsoft.com/office/spreadsheetml/2010/11/main" uri="{2F2917AC-EB37-4324-AD4E-5DD8C200BD13}">
      <x15:tableSlicerCache tableId="4" column="2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Pyynnön_tekijä" xr10:uid="{FEA601F3-8B6B-43DE-86F6-35351535A755}" sourceName="Pyynnön tekijä">
  <extLst>
    <x:ext xmlns:x15="http://schemas.microsoft.com/office/spreadsheetml/2010/11/main" uri="{2F2917AC-EB37-4324-AD4E-5DD8C200BD13}">
      <x15:tableSlicerCache tableId="2" column="4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Maksun_saaja" xr10:uid="{81666AED-F54B-49E1-A082-DE91621CA2CB}" sourceName="Maksun saaja">
  <extLst>
    <x:ext xmlns:x15="http://schemas.microsoft.com/office/spreadsheetml/2010/11/main" uri="{2F2917AC-EB37-4324-AD4E-5DD8C200BD13}">
      <x15:tableSlicerCache tableId="2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lin otsikko" xr10:uid="{00000000-0014-0000-FFFF-FFFF01000000}" cache="Osittaja_Tilin_nimi" caption="Tilin otsikko" columnCount="7" style="Slicer Monthly Expenses Summary" rowHeight="225425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yynnön tekijä" xr10:uid="{3330752B-42F1-478D-986C-B7FDA8B11B18}" cache="Osittaja_Pyynnön_tekijä" caption="Pyynnön tekijä" columnCount="3" style="Slicer Charitables &amp; Sponsorships" rowHeight="273050"/>
  <slicer name="Maksun saaja" xr10:uid="{67760EEB-CF46-4DFA-AEAF-409FB5970930}" cache="Osittaja_Maksun_saaja" caption="Maksun saaja" columnCount="3" style="Slicer Charitables &amp; Sponsorships" rowHeight="2730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yynnön tekijä 1" xr10:uid="{00000000-0014-0000-FFFF-FFFF02000000}" cache="Osittaja_Pyynnön_tekijä_1" caption="Pyynnön tekijä" columnCount="3" style="Slicer Charitables &amp; Sponsorships" rowHeight="225425"/>
  <slicer name="Maksun saaja 1" xr10:uid="{00000000-0014-0000-FFFF-FFFF03000000}" cache="Osittaja_Maksun_saaja_1" caption="Maksun saaja" columnCount="3" style="Slicer Charitables &amp; Sponsorships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uoden_alusta_taulukko" displayName="Vuoden_alusta_taulukko" ref="B3:G16" totalsRowCount="1" headerRowDxfId="96" dataDxfId="94" totalsRowDxfId="93" headerRowBorderDxfId="95" totalsRowBorderDxfId="92">
  <autoFilter ref="B3:G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Kirjanpidon koodi" totalsRowLabel="Summa" totalsRowDxfId="91"/>
    <tableColumn id="2" xr3:uid="{00000000-0010-0000-0000-000002000000}" name="Tilin otsikko" totalsRowDxfId="90"/>
    <tableColumn id="3" xr3:uid="{00000000-0010-0000-0000-000003000000}" name="Todelliset" totalsRowFunction="sum" totalsRowDxfId="2">
      <calculatedColumnFormula>SUMIF(Kuukausikulujen_yhteenveto[Kirjanpidon koodi],Vuoden_alusta_taulukko[[#This Row],[Kirjanpidon koodi]],Kuukausikulujen_yhteenveto[Summa])</calculatedColumnFormula>
    </tableColumn>
    <tableColumn id="4" xr3:uid="{00000000-0010-0000-0000-000004000000}" name="Budjetti" totalsRowFunction="sum" totalsRowDxfId="1"/>
    <tableColumn id="5" xr3:uid="{00000000-0010-0000-0000-000005000000}" name="Jäljellä €" totalsRowFunction="sum" totalsRowDxfId="0">
      <calculatedColumnFormula>IF(Vuoden_alusta_taulukko[[#This Row],[Budjetti]]="","",Vuoden_alusta_taulukko[[#This Row],[Budjetti]]-Vuoden_alusta_taulukko[[#This Row],[Todelliset]])</calculatedColumnFormula>
    </tableColumn>
    <tableColumn id="6" xr3:uid="{00000000-0010-0000-0000-000006000000}" name="Jäljellä %" totalsRowFunction="custom" totalsRowDxfId="89">
      <calculatedColumnFormula>IFERROR(Vuoden_alusta_taulukko[[#This Row],[Jäljellä €]]/Vuoden_alusta_taulukko[[#This Row],[Budjetti]],"")</calculatedColumnFormula>
      <totalsRowFormula>Vuoden_alusta_taulukko[[#Totals],[Jäljellä €]]/Vuoden_alusta_taulukko[[#Totals],[Budjetti]]</totalsRowFormula>
    </tableColumn>
  </tableColumns>
  <tableStyleInfo name="Va-Budjetin Yhteenveto" showFirstColumn="0" showLastColumn="0" showRowStripes="1" showColumnStripes="0"/>
  <extLst>
    <ext xmlns:x14="http://schemas.microsoft.com/office/spreadsheetml/2009/9/main" uri="{504A1905-F514-4f6f-8877-14C23A59335A}">
      <x14:table altTextSummary="Kirjoita kirjanpitokoodi, tilin nimi ja budjetti tähän taulukkoon. Todellinen summa, jäljellä olevat arvot ja prosenttimäärä lasketaan automaattisest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Kuukausikulujen_yhteenveto" displayName="Kuukausikulujen_yhteenveto" ref="B5:Q18" totalsRowCount="1" headerRowDxfId="88" dataDxfId="86" totalsRowDxfId="84" headerRowBorderDxfId="87" tableBorderDxfId="85" totalsRowBorderDxfId="83">
  <autoFilter ref="B5:Q17" xr:uid="{00000000-0009-0000-0100-000004000000}">
    <filterColumn colId="0" hiddenButton="1"/>
    <filterColumn colId="1" hiddenButton="1">
      <filters>
        <filter val="Mainonta"/>
      </filters>
    </filterColumn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6">
    <tableColumn id="1" xr3:uid="{00000000-0010-0000-0100-000001000000}" name="Kirjanpidon koodi" totalsRowLabel="Summa" dataDxfId="82" totalsRowDxfId="81"/>
    <tableColumn id="2" xr3:uid="{00000000-0010-0000-0100-000002000000}" name="Tilin otsikko" dataDxfId="80" totalsRowDxfId="79"/>
    <tableColumn id="3" xr3:uid="{00000000-0010-0000-0100-000003000000}" name="Tammikuu" totalsRowFunction="sum" dataDxfId="78" totalsRowDxfId="77">
      <calculatedColumnFormula>SUMIFS(Eritellyt_kulut[Sekin summa],Eritellyt_kulut[Kirjanpidon koodi],Kuukausikulujen_yhteenveto[[#This Row],[Kirjanpidon koodi]],Eritellyt_kulut[Laskun päivämäärä],"&gt;="&amp;D$3,Eritellyt_kulut[Laskun päivämäärä],"&lt;="&amp;D$4)+SUMIFS(Muut[Sekin summa],Muut[Kirjanpidon koodi],Kuukausikulujen_yhteenveto[[#This Row],[Kirjanpidon koodi]],Muut[Päivämäärän tarkistuksen pyyntö aloitettu],"&gt;="&amp;DATEVALUE(" 1 "&amp;Kuukausikulujen_yhteenveto[[#Headers],[Tammikuu]]&amp;_VUOSI),Muut[Päivämäärän tarkistuksen pyyntö aloitettu],"&lt;="&amp;D$4)</calculatedColumnFormula>
    </tableColumn>
    <tableColumn id="4" xr3:uid="{00000000-0010-0000-0100-000004000000}" name="Helmikuu" totalsRowFunction="sum" dataDxfId="76" totalsRowDxfId="75">
      <calculatedColumnFormula>SUMIFS(Eritellyt_kulut[Sekin summa],Eritellyt_kulut[Kirjanpidon koodi],Kuukausikulujen_yhteenveto[[#This Row],[Kirjanpidon koodi]],Eritellyt_kulut[Laskun päivämäärä],"&gt;="&amp;E$3,Eritellyt_kulut[Laskun päivämäärä],"&lt;="&amp;E$4)+SUMIFS(Muut[Sekin summa],Muut[Kirjanpidon koodi],Kuukausikulujen_yhteenveto[[#This Row],[Kirjanpidon koodi]],Muut[Päivämäärän tarkistuksen pyyntö aloitettu],"&gt;="&amp;DATEVALUE(" 1 "&amp;Kuukausikulujen_yhteenveto[[#Headers],[Helmikuu]]&amp;_VUOSI),Muut[Päivämäärän tarkistuksen pyyntö aloitettu],"&lt;="&amp;E$4)</calculatedColumnFormula>
    </tableColumn>
    <tableColumn id="5" xr3:uid="{00000000-0010-0000-0100-000005000000}" name="Maaliskuu" totalsRowFunction="sum" dataDxfId="74" totalsRowDxfId="73">
      <calculatedColumnFormula>SUMIFS(Eritellyt_kulut[Sekin summa],Eritellyt_kulut[Kirjanpidon koodi],Kuukausikulujen_yhteenveto[[#This Row],[Kirjanpidon koodi]],Eritellyt_kulut[Laskun päivämäärä],"&gt;="&amp;F$3,Eritellyt_kulut[Laskun päivämäärä],"&lt;="&amp;F$4)+SUMIFS(Muut[Sekin summa],Muut[Kirjanpidon koodi],Kuukausikulujen_yhteenveto[[#This Row],[Kirjanpidon koodi]],Muut[Päivämäärän tarkistuksen pyyntö aloitettu],"&gt;="&amp;DATEVALUE(" 1 "&amp;Kuukausikulujen_yhteenveto[[#Headers],[Maaliskuu]]&amp;_VUOSI),Muut[Päivämäärän tarkistuksen pyyntö aloitettu],"&lt;="&amp;F$4)</calculatedColumnFormula>
    </tableColumn>
    <tableColumn id="6" xr3:uid="{00000000-0010-0000-0100-000006000000}" name="Huhtikuu" totalsRowFunction="sum" dataDxfId="72" totalsRowDxfId="71">
      <calculatedColumnFormula>SUMIFS(Eritellyt_kulut[Sekin summa],Eritellyt_kulut[Kirjanpidon koodi],Kuukausikulujen_yhteenveto[[#This Row],[Kirjanpidon koodi]],Eritellyt_kulut[Laskun päivämäärä],"&gt;="&amp;G$3,Eritellyt_kulut[Laskun päivämäärä],"&lt;="&amp;G$4)+SUMIFS(Muut[Sekin summa],Muut[Kirjanpidon koodi],Kuukausikulujen_yhteenveto[[#This Row],[Kirjanpidon koodi]],Muut[Päivämäärän tarkistuksen pyyntö aloitettu],"&gt;="&amp;DATEVALUE(" 1 "&amp;Kuukausikulujen_yhteenveto[[#Headers],[Huhtikuu]]&amp;_VUOSI),Muut[Päivämäärän tarkistuksen pyyntö aloitettu],"&lt;="&amp;G$4)</calculatedColumnFormula>
    </tableColumn>
    <tableColumn id="7" xr3:uid="{00000000-0010-0000-0100-000007000000}" name="Toukokuu" totalsRowFunction="sum" dataDxfId="70" totalsRowDxfId="69">
      <calculatedColumnFormula>SUMIFS(Eritellyt_kulut[Sekin summa],Eritellyt_kulut[Kirjanpidon koodi],Kuukausikulujen_yhteenveto[[#This Row],[Kirjanpidon koodi]],Eritellyt_kulut[Laskun päivämäärä],"&gt;="&amp;H$3,Eritellyt_kulut[Laskun päivämäärä],"&lt;="&amp;H$4)+SUMIFS(Muut[Sekin summa],Muut[Kirjanpidon koodi],Kuukausikulujen_yhteenveto[[#This Row],[Kirjanpidon koodi]],Muut[Päivämäärän tarkistuksen pyyntö aloitettu],"&gt;="&amp;DATEVALUE(" 1 "&amp;Kuukausikulujen_yhteenveto[[#Headers],[Toukokuu]]&amp;_VUOSI),Muut[Päivämäärän tarkistuksen pyyntö aloitettu],"&lt;="&amp;H$4)</calculatedColumnFormula>
    </tableColumn>
    <tableColumn id="8" xr3:uid="{00000000-0010-0000-0100-000008000000}" name="Kesäkuu" totalsRowFunction="sum" dataDxfId="68" totalsRowDxfId="67">
      <calculatedColumnFormula>SUMIFS(Eritellyt_kulut[Sekin summa],Eritellyt_kulut[Kirjanpidon koodi],Kuukausikulujen_yhteenveto[[#This Row],[Kirjanpidon koodi]],Eritellyt_kulut[Laskun päivämäärä],"&gt;="&amp;I$3,Eritellyt_kulut[Laskun päivämäärä],"&lt;="&amp;I$4)+SUMIFS(Muut[Sekin summa],Muut[Kirjanpidon koodi],Kuukausikulujen_yhteenveto[[#This Row],[Kirjanpidon koodi]],Muut[Päivämäärän tarkistuksen pyyntö aloitettu],"&gt;="&amp;DATEVALUE(" 1 "&amp;Kuukausikulujen_yhteenveto[[#Headers],[Kesäkuu]]&amp;_VUOSI),Muut[Päivämäärän tarkistuksen pyyntö aloitettu],"&lt;="&amp;I$4)</calculatedColumnFormula>
    </tableColumn>
    <tableColumn id="9" xr3:uid="{00000000-0010-0000-0100-000009000000}" name="Heinäkuu" totalsRowFunction="sum" dataDxfId="66" totalsRowDxfId="65">
      <calculatedColumnFormula>SUMIFS(Eritellyt_kulut[Sekin summa],Eritellyt_kulut[Kirjanpidon koodi],Kuukausikulujen_yhteenveto[[#This Row],[Kirjanpidon koodi]],Eritellyt_kulut[Laskun päivämäärä],"&gt;="&amp;J$3,Eritellyt_kulut[Laskun päivämäärä],"&lt;="&amp;J$4)+SUMIFS(Muut[Sekin summa],Muut[Kirjanpidon koodi],Kuukausikulujen_yhteenveto[[#This Row],[Kirjanpidon koodi]],Muut[Päivämäärän tarkistuksen pyyntö aloitettu],"&gt;="&amp;DATEVALUE(" 1 "&amp;Kuukausikulujen_yhteenveto[[#Headers],[Heinäkuu]]&amp;_VUOSI),Muut[Päivämäärän tarkistuksen pyyntö aloitettu],"&lt;="&amp;J$4)</calculatedColumnFormula>
    </tableColumn>
    <tableColumn id="10" xr3:uid="{00000000-0010-0000-0100-00000A000000}" name="Elokuu" totalsRowFunction="sum" dataDxfId="64" totalsRowDxfId="63">
      <calculatedColumnFormula>SUMIFS(Eritellyt_kulut[Sekin summa],Eritellyt_kulut[Kirjanpidon koodi],Kuukausikulujen_yhteenveto[[#This Row],[Kirjanpidon koodi]],Eritellyt_kulut[Laskun päivämäärä],"&gt;="&amp;K$3,Eritellyt_kulut[Laskun päivämäärä],"&lt;="&amp;K$4)+SUMIFS(Muut[Sekin summa],Muut[Kirjanpidon koodi],Kuukausikulujen_yhteenveto[[#This Row],[Kirjanpidon koodi]],Muut[Päivämäärän tarkistuksen pyyntö aloitettu],"&gt;="&amp;DATEVALUE(" 1 "&amp;Kuukausikulujen_yhteenveto[[#Headers],[Elokuu]]&amp;_VUOSI),Muut[Päivämäärän tarkistuksen pyyntö aloitettu],"&lt;="&amp;K$4)</calculatedColumnFormula>
    </tableColumn>
    <tableColumn id="11" xr3:uid="{00000000-0010-0000-0100-00000B000000}" name="Syyskuu" totalsRowFunction="sum" dataDxfId="62" totalsRowDxfId="61">
      <calculatedColumnFormula>SUMIFS(Eritellyt_kulut[Sekin summa],Eritellyt_kulut[Kirjanpidon koodi],Kuukausikulujen_yhteenveto[[#This Row],[Kirjanpidon koodi]],Eritellyt_kulut[Laskun päivämäärä],"&gt;="&amp;L$3,Eritellyt_kulut[Laskun päivämäärä],"&lt;="&amp;L$4)+SUMIFS(Muut[Sekin summa],Muut[Kirjanpidon koodi],Kuukausikulujen_yhteenveto[[#This Row],[Kirjanpidon koodi]],Muut[Päivämäärän tarkistuksen pyyntö aloitettu],"&gt;="&amp;DATEVALUE(" 1 "&amp;Kuukausikulujen_yhteenveto[[#Headers],[Syyskuu]]&amp;_VUOSI),Muut[Päivämäärän tarkistuksen pyyntö aloitettu],"&lt;="&amp;L$4)</calculatedColumnFormula>
    </tableColumn>
    <tableColumn id="12" xr3:uid="{00000000-0010-0000-0100-00000C000000}" name="Lokakuu" totalsRowFunction="sum" dataDxfId="60" totalsRowDxfId="59">
      <calculatedColumnFormula>SUMIFS(Eritellyt_kulut[Sekin summa],Eritellyt_kulut[Kirjanpidon koodi],Kuukausikulujen_yhteenveto[[#This Row],[Kirjanpidon koodi]],Eritellyt_kulut[Laskun päivämäärä],"&gt;="&amp;M$3,Eritellyt_kulut[Laskun päivämäärä],"&lt;="&amp;M$4)+SUMIFS(Muut[Sekin summa],Muut[Kirjanpidon koodi],Kuukausikulujen_yhteenveto[[#This Row],[Kirjanpidon koodi]],Muut[Päivämäärän tarkistuksen pyyntö aloitettu],"&gt;="&amp;DATEVALUE(" 1 "&amp;Kuukausikulujen_yhteenveto[[#Headers],[Lokakuu]]&amp;_VUOSI),Muut[Päivämäärän tarkistuksen pyyntö aloitettu],"&lt;="&amp;M$4)</calculatedColumnFormula>
    </tableColumn>
    <tableColumn id="13" xr3:uid="{00000000-0010-0000-0100-00000D000000}" name="Marraskuu" totalsRowFunction="sum" dataDxfId="58" totalsRowDxfId="57">
      <calculatedColumnFormula>SUMIFS(Eritellyt_kulut[Sekin summa],Eritellyt_kulut[Kirjanpidon koodi],Kuukausikulujen_yhteenveto[[#This Row],[Kirjanpidon koodi]],Eritellyt_kulut[Laskun päivämäärä],"&gt;="&amp;N$3,Eritellyt_kulut[Laskun päivämäärä],"&lt;="&amp;N$4)+SUMIFS(Muut[Sekin summa],Muut[Kirjanpidon koodi],Kuukausikulujen_yhteenveto[[#This Row],[Kirjanpidon koodi]],Muut[Päivämäärän tarkistuksen pyyntö aloitettu],"&gt;="&amp;DATEVALUE(" 1 "&amp;Kuukausikulujen_yhteenveto[[#Headers],[Marraskuu]]&amp;_VUOSI),Muut[Päivämäärän tarkistuksen pyyntö aloitettu],"&lt;="&amp;N$4)</calculatedColumnFormula>
    </tableColumn>
    <tableColumn id="14" xr3:uid="{00000000-0010-0000-0100-00000E000000}" name="Joulukuu" totalsRowFunction="sum" dataDxfId="56" totalsRowDxfId="55">
      <calculatedColumnFormula>SUMIFS(Eritellyt_kulut[Sekin summa],Eritellyt_kulut[Kirjanpidon koodi],Kuukausikulujen_yhteenveto[[#This Row],[Kirjanpidon koodi]],Eritellyt_kulut[Laskun päivämäärä],"&gt;="&amp;O$3,Eritellyt_kulut[Laskun päivämäärä],"&lt;="&amp;O$4)+SUMIFS(Muut[Sekin summa],Muut[Kirjanpidon koodi],Kuukausikulujen_yhteenveto[[#This Row],[Kirjanpidon koodi]],Muut[Päivämäärän tarkistuksen pyyntö aloitettu],"&gt;="&amp;DATEVALUE(" 1 "&amp;Kuukausikulujen_yhteenveto[[#Headers],[Joulukuu]]&amp;_VUOSI),Muut[Päivämäärän tarkistuksen pyyntö aloitettu],"&lt;="&amp;O$4)</calculatedColumnFormula>
    </tableColumn>
    <tableColumn id="15" xr3:uid="{00000000-0010-0000-0100-00000F000000}" name="Summa" totalsRowFunction="sum" dataDxfId="54" totalsRowDxfId="53">
      <calculatedColumnFormula>SUM(Kuukausikulujen_yhteenveto[[#This Row],[Tammikuu]:[Joulukuu]])</calculatedColumnFormula>
    </tableColumn>
    <tableColumn id="16" xr3:uid="{00000000-0010-0000-0100-000010000000}" name=" " dataDxfId="52" totalsRowDxfId="51"/>
  </tableColumns>
  <tableStyleInfo name="Kuukausikulujen Yhteenveto" showFirstColumn="0" showLastColumn="0" showRowStripes="1" showColumnStripes="0"/>
  <extLst>
    <ext xmlns:x14="http://schemas.microsoft.com/office/spreadsheetml/2009/9/main" uri="{504A1905-F514-4f6f-8877-14C23A59335A}">
      <x14:table altTextSummary="Kirjoita kirjanpitokoodi ja tilin nimi tähän taulukkoon. Jokaisen kuukauden summa ja yhteissummat lasketaan automaattisesti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Eritellyt_kulut" displayName="Eritellyt_kulut" ref="B4:J6" headerRowDxfId="50" dataDxfId="48" headerRowBorderDxfId="49" tableBorderDxfId="47" totalsRowBorderDxfId="46">
  <autoFilter ref="B4:J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200-000001000000}" name="Kirjanpidon koodi" totalsRowLabel="Summa" dataDxfId="45" totalsRowDxfId="44" dataCellStyle="Pilkku"/>
    <tableColumn id="2" xr3:uid="{00000000-0010-0000-0200-000002000000}" name="Laskun päivämäärä" dataDxfId="43" totalsRowDxfId="42" dataCellStyle="Päivämäärä"/>
    <tableColumn id="3" xr3:uid="{00000000-0010-0000-0200-000003000000}" name="Laskun numero" dataDxfId="41" totalsRowDxfId="40" dataCellStyle="Pilkku"/>
    <tableColumn id="4" xr3:uid="{00000000-0010-0000-0200-000004000000}" name="Pyynnön tekijä" dataDxfId="39" totalsRowDxfId="38"/>
    <tableColumn id="5" xr3:uid="{00000000-0010-0000-0200-000005000000}" name="Sekin summa" dataDxfId="37" totalsRowDxfId="36" dataCellStyle="Valuutta [0]"/>
    <tableColumn id="6" xr3:uid="{00000000-0010-0000-0200-000006000000}" name="Maksun saaja" dataDxfId="35" totalsRowDxfId="34"/>
    <tableColumn id="7" xr3:uid="{00000000-0010-0000-0200-000007000000}" name="Sekin käyttö" dataDxfId="33" totalsRowDxfId="32"/>
    <tableColumn id="8" xr3:uid="{00000000-0010-0000-0200-000008000000}" name="Jakelun menetelmä" dataDxfId="31" totalsRowDxfId="30"/>
    <tableColumn id="9" xr3:uid="{00000000-0010-0000-0200-000009000000}" name="Käsittelypäivämäärä" totalsRowFunction="count" dataDxfId="29" totalsRowDxfId="28" dataCellStyle="Päivämäärä"/>
  </tableColumns>
  <tableStyleInfo name="Eritellyt Kulut" showFirstColumn="0" showLastColumn="0" showRowStripes="0" showColumnStripes="0"/>
  <extLst>
    <ext xmlns:x14="http://schemas.microsoft.com/office/spreadsheetml/2009/9/main" uri="{504A1905-F514-4f6f-8877-14C23A59335A}">
      <x14:table altTextSummary="Enter G/L code and related information.  Check amounts on this table will drive the monthly expenses summary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Muut" displayName="Muut" ref="B4:L6" headerRowDxfId="27" dataDxfId="25" headerRowBorderDxfId="26">
  <autoFilter ref="B4:L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Kirjanpidon koodi" totalsRowLabel="Summa" dataDxfId="24" totalsRowDxfId="23" dataCellStyle="Pilkku"/>
    <tableColumn id="2" xr3:uid="{00000000-0010-0000-0300-000002000000}" name="Päivämäärän tarkistuksen pyyntö aloitettu" dataDxfId="22" totalsRowDxfId="21" dataCellStyle="Päivämäärä"/>
    <tableColumn id="3" xr3:uid="{00000000-0010-0000-0300-000003000000}" name="Pyynnön tekijä" dataDxfId="20" totalsRowDxfId="19"/>
    <tableColumn id="4" xr3:uid="{00000000-0010-0000-0300-000004000000}" name="Sekin summa" dataDxfId="18" totalsRowDxfId="17" dataCellStyle="Valuutta [0]"/>
    <tableColumn id="5" xr3:uid="{00000000-0010-0000-0300-000005000000}" name="Edellisen vuoden osuus" dataDxfId="16" totalsRowDxfId="15" dataCellStyle="Valuutta [0]"/>
    <tableColumn id="6" xr3:uid="{00000000-0010-0000-0300-000006000000}" name="Maksun saaja" dataDxfId="14" totalsRowDxfId="13"/>
    <tableColumn id="7" xr3:uid="{00000000-0010-0000-0300-000007000000}" name="Käyttötarkoitus" dataDxfId="12" totalsRowDxfId="11"/>
    <tableColumn id="8" xr3:uid="{00000000-0010-0000-0300-000008000000}" name="Allekirjoittanut" dataDxfId="10" totalsRowDxfId="9"/>
    <tableColumn id="9" xr3:uid="{00000000-0010-0000-0300-000009000000}" name="Luokka" dataDxfId="8" totalsRowDxfId="7"/>
    <tableColumn id="10" xr3:uid="{00000000-0010-0000-0300-00000A000000}" name="Jakelun menetelmä" dataDxfId="6" totalsRowDxfId="5"/>
    <tableColumn id="11" xr3:uid="{00000000-0010-0000-0300-00000B000000}" name="Käsittelypäivämäärä" totalsRowFunction="count" dataDxfId="4" totalsRowDxfId="3" dataCellStyle="Päivämäärä"/>
  </tableColumns>
  <tableStyleInfo name="Lahjoitukset &amp; Sponsoroinnit" showFirstColumn="0" showLastColumn="0" showRowStripes="0" showColumnStripes="0"/>
  <extLst>
    <ext xmlns:x14="http://schemas.microsoft.com/office/spreadsheetml/2009/9/main" uri="{504A1905-F514-4f6f-8877-14C23A59335A}">
      <x14:table altTextSummary="Kirjoita kirjanpitokoodi, sekkipyynnön päivämäärä, pyynnön tekijän ja maksun saajan nimi, sekin summa, käyttötarkoitus, edellisen vuoden osuus, jakelun menetelmä ja tiedoston päivämäärä tähän taulukkoon"/>
    </ext>
  </extLst>
</table>
</file>

<file path=xl/theme/theme1.xml><?xml version="1.0" encoding="utf-8"?>
<a:theme xmlns:a="http://schemas.openxmlformats.org/drawingml/2006/main" name="Office Theme">
  <a:themeElements>
    <a:clrScheme name="General ledger">
      <a:dk1>
        <a:srgbClr val="3F3F3F"/>
      </a:dk1>
      <a:lt1>
        <a:srgbClr val="FFFFFF"/>
      </a:lt1>
      <a:dk2>
        <a:srgbClr val="23070B"/>
      </a:dk2>
      <a:lt2>
        <a:srgbClr val="F4F1E7"/>
      </a:lt2>
      <a:accent1>
        <a:srgbClr val="F9AC1E"/>
      </a:accent1>
      <a:accent2>
        <a:srgbClr val="7AB88E"/>
      </a:accent2>
      <a:accent3>
        <a:srgbClr val="F48C59"/>
      </a:accent3>
      <a:accent4>
        <a:srgbClr val="70A8B0"/>
      </a:accent4>
      <a:accent5>
        <a:srgbClr val="F7913D"/>
      </a:accent5>
      <a:accent6>
        <a:srgbClr val="935961"/>
      </a:accent6>
      <a:hlink>
        <a:srgbClr val="70A8B0"/>
      </a:hlink>
      <a:folHlink>
        <a:srgbClr val="967DA7"/>
      </a:folHlink>
    </a:clrScheme>
    <a:fontScheme name="Custom 45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B1:G16"/>
  <sheetViews>
    <sheetView showGridLines="0" tabSelected="1" workbookViewId="0"/>
  </sheetViews>
  <sheetFormatPr defaultColWidth="8.75" defaultRowHeight="30" customHeight="1" x14ac:dyDescent="0.35"/>
  <cols>
    <col min="1" max="1" width="2.625" customWidth="1"/>
    <col min="2" max="2" width="12.375" customWidth="1"/>
    <col min="3" max="3" width="23.5" customWidth="1"/>
    <col min="4" max="5" width="18.125" customWidth="1"/>
    <col min="6" max="6" width="38.375" customWidth="1"/>
    <col min="7" max="7" width="37.75" customWidth="1"/>
    <col min="8" max="8" width="52.625" customWidth="1"/>
  </cols>
  <sheetData>
    <row r="1" spans="2:7" ht="42.6" customHeight="1" x14ac:dyDescent="0.35">
      <c r="B1" s="3"/>
    </row>
    <row r="2" spans="2:7" ht="43.9" customHeight="1" x14ac:dyDescent="0.35">
      <c r="B2" s="67" t="s">
        <v>0</v>
      </c>
      <c r="C2" s="67"/>
      <c r="D2" s="67"/>
      <c r="E2" s="67"/>
      <c r="F2" s="41" t="s">
        <v>17</v>
      </c>
      <c r="G2" s="41">
        <f ca="1">YEAR(TODAY())</f>
        <v>2019</v>
      </c>
    </row>
    <row r="3" spans="2:7" ht="39" customHeight="1" x14ac:dyDescent="0.35">
      <c r="B3" s="61" t="s">
        <v>1</v>
      </c>
      <c r="C3" s="62" t="s">
        <v>2</v>
      </c>
      <c r="D3" s="63" t="s">
        <v>15</v>
      </c>
      <c r="E3" s="63" t="s">
        <v>16</v>
      </c>
      <c r="F3" s="64" t="s">
        <v>18</v>
      </c>
      <c r="G3" s="65" t="s">
        <v>19</v>
      </c>
    </row>
    <row r="4" spans="2:7" ht="39" customHeight="1" x14ac:dyDescent="0.35">
      <c r="B4" s="44">
        <v>1000</v>
      </c>
      <c r="C4" s="45" t="s">
        <v>3</v>
      </c>
      <c r="D4" s="46">
        <f ca="1">SUMIF(Kuukausikulujen_yhteenveto[Kirjanpidon koodi],Vuoden_alusta_taulukko[[#This Row],[Kirjanpidon koodi]],Kuukausikulujen_yhteenveto[Summa])</f>
        <v>0</v>
      </c>
      <c r="E4" s="46">
        <v>100000</v>
      </c>
      <c r="F4" s="47">
        <f ca="1">IF(Vuoden_alusta_taulukko[[#This Row],[Budjetti]]="","",Vuoden_alusta_taulukko[[#This Row],[Budjetti]]-Vuoden_alusta_taulukko[[#This Row],[Todelliset]])</f>
        <v>100000</v>
      </c>
      <c r="G4" s="48">
        <f ca="1">IFERROR(Vuoden_alusta_taulukko[[#This Row],[Jäljellä €]]/Vuoden_alusta_taulukko[[#This Row],[Budjetti]],"")</f>
        <v>1</v>
      </c>
    </row>
    <row r="5" spans="2:7" ht="39" customHeight="1" x14ac:dyDescent="0.35">
      <c r="B5" s="49">
        <v>2000</v>
      </c>
      <c r="C5" s="50" t="s">
        <v>4</v>
      </c>
      <c r="D5" s="51">
        <f ca="1">SUMIF(Kuukausikulujen_yhteenveto[Kirjanpidon koodi],Vuoden_alusta_taulukko[[#This Row],[Kirjanpidon koodi]],Kuukausikulujen_yhteenveto[Summa])</f>
        <v>0</v>
      </c>
      <c r="E5" s="51">
        <v>100000</v>
      </c>
      <c r="F5" s="52">
        <f ca="1">IF(Vuoden_alusta_taulukko[[#This Row],[Budjetti]]="","",Vuoden_alusta_taulukko[[#This Row],[Budjetti]]-Vuoden_alusta_taulukko[[#This Row],[Todelliset]])</f>
        <v>100000</v>
      </c>
      <c r="G5" s="53">
        <f ca="1">IFERROR(Vuoden_alusta_taulukko[[#This Row],[Jäljellä €]]/Vuoden_alusta_taulukko[[#This Row],[Budjetti]],"")</f>
        <v>1</v>
      </c>
    </row>
    <row r="6" spans="2:7" ht="39" customHeight="1" x14ac:dyDescent="0.35">
      <c r="B6" s="49">
        <v>3000</v>
      </c>
      <c r="C6" s="50" t="s">
        <v>5</v>
      </c>
      <c r="D6" s="51">
        <f ca="1">SUMIF(Kuukausikulujen_yhteenveto[Kirjanpidon koodi],Vuoden_alusta_taulukko[[#This Row],[Kirjanpidon koodi]],Kuukausikulujen_yhteenveto[Summa])</f>
        <v>0</v>
      </c>
      <c r="E6" s="51">
        <v>100000</v>
      </c>
      <c r="F6" s="52">
        <f ca="1">IF(Vuoden_alusta_taulukko[[#This Row],[Budjetti]]="","",Vuoden_alusta_taulukko[[#This Row],[Budjetti]]-Vuoden_alusta_taulukko[[#This Row],[Todelliset]])</f>
        <v>100000</v>
      </c>
      <c r="G6" s="53">
        <f ca="1">IFERROR(Vuoden_alusta_taulukko[[#This Row],[Jäljellä €]]/Vuoden_alusta_taulukko[[#This Row],[Budjetti]],"")</f>
        <v>1</v>
      </c>
    </row>
    <row r="7" spans="2:7" ht="39" customHeight="1" x14ac:dyDescent="0.35">
      <c r="B7" s="49">
        <v>4000</v>
      </c>
      <c r="C7" s="50" t="s">
        <v>6</v>
      </c>
      <c r="D7" s="51">
        <f ca="1">SUMIF(Kuukausikulujen_yhteenveto[Kirjanpidon koodi],Vuoden_alusta_taulukko[[#This Row],[Kirjanpidon koodi]],Kuukausikulujen_yhteenveto[Summa])</f>
        <v>0</v>
      </c>
      <c r="E7" s="51">
        <v>100000</v>
      </c>
      <c r="F7" s="52">
        <f ca="1">IF(Vuoden_alusta_taulukko[[#This Row],[Budjetti]]="","",Vuoden_alusta_taulukko[[#This Row],[Budjetti]]-Vuoden_alusta_taulukko[[#This Row],[Todelliset]])</f>
        <v>100000</v>
      </c>
      <c r="G7" s="53">
        <f ca="1">IFERROR(Vuoden_alusta_taulukko[[#This Row],[Jäljellä €]]/Vuoden_alusta_taulukko[[#This Row],[Budjetti]],"")</f>
        <v>1</v>
      </c>
    </row>
    <row r="8" spans="2:7" ht="39" customHeight="1" x14ac:dyDescent="0.35">
      <c r="B8" s="49">
        <v>5000</v>
      </c>
      <c r="C8" s="50" t="s">
        <v>7</v>
      </c>
      <c r="D8" s="51">
        <f ca="1">SUMIF(Kuukausikulujen_yhteenveto[Kirjanpidon koodi],Vuoden_alusta_taulukko[[#This Row],[Kirjanpidon koodi]],Kuukausikulujen_yhteenveto[Summa])</f>
        <v>0</v>
      </c>
      <c r="E8" s="51">
        <v>50000</v>
      </c>
      <c r="F8" s="52">
        <f ca="1">IF(Vuoden_alusta_taulukko[[#This Row],[Budjetti]]="","",Vuoden_alusta_taulukko[[#This Row],[Budjetti]]-Vuoden_alusta_taulukko[[#This Row],[Todelliset]])</f>
        <v>50000</v>
      </c>
      <c r="G8" s="53">
        <f ca="1">IFERROR(Vuoden_alusta_taulukko[[#This Row],[Jäljellä €]]/Vuoden_alusta_taulukko[[#This Row],[Budjetti]],"")</f>
        <v>1</v>
      </c>
    </row>
    <row r="9" spans="2:7" ht="39" customHeight="1" x14ac:dyDescent="0.35">
      <c r="B9" s="49">
        <v>6000</v>
      </c>
      <c r="C9" s="50" t="s">
        <v>8</v>
      </c>
      <c r="D9" s="51">
        <f ca="1">SUMIF(Kuukausikulujen_yhteenveto[Kirjanpidon koodi],Vuoden_alusta_taulukko[[#This Row],[Kirjanpidon koodi]],Kuukausikulujen_yhteenveto[Summa])</f>
        <v>0</v>
      </c>
      <c r="E9" s="51">
        <v>25000</v>
      </c>
      <c r="F9" s="52">
        <f ca="1">IF(Vuoden_alusta_taulukko[[#This Row],[Budjetti]]="","",Vuoden_alusta_taulukko[[#This Row],[Budjetti]]-Vuoden_alusta_taulukko[[#This Row],[Todelliset]])</f>
        <v>25000</v>
      </c>
      <c r="G9" s="53">
        <f ca="1">IFERROR(Vuoden_alusta_taulukko[[#This Row],[Jäljellä €]]/Vuoden_alusta_taulukko[[#This Row],[Budjetti]],"")</f>
        <v>1</v>
      </c>
    </row>
    <row r="10" spans="2:7" ht="39" customHeight="1" x14ac:dyDescent="0.35">
      <c r="B10" s="49">
        <v>7000</v>
      </c>
      <c r="C10" s="50" t="s">
        <v>9</v>
      </c>
      <c r="D10" s="51">
        <f ca="1">SUMIF(Kuukausikulujen_yhteenveto[Kirjanpidon koodi],Vuoden_alusta_taulukko[[#This Row],[Kirjanpidon koodi]],Kuukausikulujen_yhteenveto[Summa])</f>
        <v>0</v>
      </c>
      <c r="E10" s="51">
        <v>75000</v>
      </c>
      <c r="F10" s="52">
        <f ca="1">IF(Vuoden_alusta_taulukko[[#This Row],[Budjetti]]="","",Vuoden_alusta_taulukko[[#This Row],[Budjetti]]-Vuoden_alusta_taulukko[[#This Row],[Todelliset]])</f>
        <v>75000</v>
      </c>
      <c r="G10" s="53">
        <f ca="1">IFERROR(Vuoden_alusta_taulukko[[#This Row],[Jäljellä €]]/Vuoden_alusta_taulukko[[#This Row],[Budjetti]],"")</f>
        <v>1</v>
      </c>
    </row>
    <row r="11" spans="2:7" ht="39" customHeight="1" x14ac:dyDescent="0.35">
      <c r="B11" s="49">
        <v>8000</v>
      </c>
      <c r="C11" s="50" t="s">
        <v>10</v>
      </c>
      <c r="D11" s="51">
        <f ca="1">SUMIF(Kuukausikulujen_yhteenveto[Kirjanpidon koodi],Vuoden_alusta_taulukko[[#This Row],[Kirjanpidon koodi]],Kuukausikulujen_yhteenveto[Summa])</f>
        <v>0</v>
      </c>
      <c r="E11" s="51">
        <v>65000</v>
      </c>
      <c r="F11" s="52">
        <f ca="1">IF(Vuoden_alusta_taulukko[[#This Row],[Budjetti]]="","",Vuoden_alusta_taulukko[[#This Row],[Budjetti]]-Vuoden_alusta_taulukko[[#This Row],[Todelliset]])</f>
        <v>65000</v>
      </c>
      <c r="G11" s="53">
        <f ca="1">IFERROR(Vuoden_alusta_taulukko[[#This Row],[Jäljellä €]]/Vuoden_alusta_taulukko[[#This Row],[Budjetti]],"")</f>
        <v>1</v>
      </c>
    </row>
    <row r="12" spans="2:7" ht="39" customHeight="1" x14ac:dyDescent="0.35">
      <c r="B12" s="49">
        <v>9000</v>
      </c>
      <c r="C12" s="50" t="s">
        <v>11</v>
      </c>
      <c r="D12" s="51">
        <f ca="1">SUMIF(Kuukausikulujen_yhteenveto[Kirjanpidon koodi],Vuoden_alusta_taulukko[[#This Row],[Kirjanpidon koodi]],Kuukausikulujen_yhteenveto[Summa])</f>
        <v>0</v>
      </c>
      <c r="E12" s="51">
        <v>125000</v>
      </c>
      <c r="F12" s="52">
        <f ca="1">IF(Vuoden_alusta_taulukko[[#This Row],[Budjetti]]="","",Vuoden_alusta_taulukko[[#This Row],[Budjetti]]-Vuoden_alusta_taulukko[[#This Row],[Todelliset]])</f>
        <v>125000</v>
      </c>
      <c r="G12" s="53">
        <f ca="1">IFERROR(Vuoden_alusta_taulukko[[#This Row],[Jäljellä €]]/Vuoden_alusta_taulukko[[#This Row],[Budjetti]],"")</f>
        <v>1</v>
      </c>
    </row>
    <row r="13" spans="2:7" ht="39" customHeight="1" x14ac:dyDescent="0.35">
      <c r="B13" s="49">
        <v>10000</v>
      </c>
      <c r="C13" s="50" t="s">
        <v>12</v>
      </c>
      <c r="D13" s="51">
        <f ca="1">SUMIF(Kuukausikulujen_yhteenveto[Kirjanpidon koodi],Vuoden_alusta_taulukko[[#This Row],[Kirjanpidon koodi]],Kuukausikulujen_yhteenveto[Summa])</f>
        <v>0</v>
      </c>
      <c r="E13" s="51">
        <v>100000</v>
      </c>
      <c r="F13" s="52">
        <f ca="1">IF(Vuoden_alusta_taulukko[[#This Row],[Budjetti]]="","",Vuoden_alusta_taulukko[[#This Row],[Budjetti]]-Vuoden_alusta_taulukko[[#This Row],[Todelliset]])</f>
        <v>100000</v>
      </c>
      <c r="G13" s="53">
        <f ca="1">IFERROR(Vuoden_alusta_taulukko[[#This Row],[Jäljellä €]]/Vuoden_alusta_taulukko[[#This Row],[Budjetti]],"")</f>
        <v>1</v>
      </c>
    </row>
    <row r="14" spans="2:7" ht="39" customHeight="1" x14ac:dyDescent="0.35">
      <c r="B14" s="49">
        <v>11000</v>
      </c>
      <c r="C14" s="50" t="s">
        <v>13</v>
      </c>
      <c r="D14" s="51">
        <f ca="1">SUMIF(Kuukausikulujen_yhteenveto[Kirjanpidon koodi],Vuoden_alusta_taulukko[[#This Row],[Kirjanpidon koodi]],Kuukausikulujen_yhteenveto[Summa])</f>
        <v>0</v>
      </c>
      <c r="E14" s="51">
        <v>250000</v>
      </c>
      <c r="F14" s="52">
        <f ca="1">IF(Vuoden_alusta_taulukko[[#This Row],[Budjetti]]="","",Vuoden_alusta_taulukko[[#This Row],[Budjetti]]-Vuoden_alusta_taulukko[[#This Row],[Todelliset]])</f>
        <v>250000</v>
      </c>
      <c r="G14" s="53">
        <f ca="1">IFERROR(Vuoden_alusta_taulukko[[#This Row],[Jäljellä €]]/Vuoden_alusta_taulukko[[#This Row],[Budjetti]],"")</f>
        <v>1</v>
      </c>
    </row>
    <row r="15" spans="2:7" ht="39" customHeight="1" x14ac:dyDescent="0.35">
      <c r="B15" s="54">
        <v>12000</v>
      </c>
      <c r="C15" s="55" t="s">
        <v>14</v>
      </c>
      <c r="D15" s="56">
        <f ca="1">SUMIF(Kuukausikulujen_yhteenveto[Kirjanpidon koodi],Vuoden_alusta_taulukko[[#This Row],[Kirjanpidon koodi]],Kuukausikulujen_yhteenveto[Summa])</f>
        <v>0</v>
      </c>
      <c r="E15" s="56">
        <v>50000</v>
      </c>
      <c r="F15" s="57">
        <f ca="1">IF(Vuoden_alusta_taulukko[[#This Row],[Budjetti]]="","",Vuoden_alusta_taulukko[[#This Row],[Budjetti]]-Vuoden_alusta_taulukko[[#This Row],[Todelliset]])</f>
        <v>50000</v>
      </c>
      <c r="G15" s="58">
        <f ca="1">IFERROR(Vuoden_alusta_taulukko[[#This Row],[Jäljellä €]]/Vuoden_alusta_taulukko[[#This Row],[Budjetti]],"")</f>
        <v>1</v>
      </c>
    </row>
    <row r="16" spans="2:7" ht="39" customHeight="1" x14ac:dyDescent="0.35">
      <c r="B16" s="59" t="s">
        <v>62</v>
      </c>
      <c r="C16" s="59"/>
      <c r="D16" s="74">
        <f ca="1">SUBTOTAL(109,Vuoden_alusta_taulukko[Todelliset])</f>
        <v>0</v>
      </c>
      <c r="E16" s="74">
        <f>SUBTOTAL(109,Vuoden_alusta_taulukko[Budjetti])</f>
        <v>1140000</v>
      </c>
      <c r="F16" s="74">
        <f ca="1">SUBTOTAL(109,Vuoden_alusta_taulukko[Jäljellä €])</f>
        <v>1140000</v>
      </c>
      <c r="G16" s="60">
        <f ca="1">Vuoden_alusta_taulukko[[#Totals],[Jäljellä €]]/Vuoden_alusta_taulukko[[#Totals],[Budjetti]]</f>
        <v>1</v>
      </c>
    </row>
  </sheetData>
  <mergeCells count="1">
    <mergeCell ref="B2:E2"/>
  </mergeCells>
  <conditionalFormatting sqref="F4:F15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{64C81F98-403B-4FC7-B043-331717AC59B0}</x14:id>
        </ext>
      </extLst>
    </cfRule>
  </conditionalFormatting>
  <dataValidations count="11">
    <dataValidation allowBlank="1" showInputMessage="1" showErrorMessage="1" prompt="Luo kirjanpito ja budjettivertailu tähän työkirjaan. Kirjoita tiedot tämän laskentataulukon Tiedot vuoden alusta -taulukkoon. Siirtymislinkki on solussa B1" sqref="A1" xr:uid="{00000000-0002-0000-0000-000000000000}"/>
    <dataValidation allowBlank="1" showInputMessage="1" showErrorMessage="1" prompt="Tämän laskentataulukon otsikko on tässä solussa. Kirjoita vuosi soluun G2" sqref="B2:E2" xr:uid="{00000000-0002-0000-0000-000001000000}"/>
    <dataValidation allowBlank="1" showInputMessage="1" showErrorMessage="1" prompt="Kirjoita vuosi soluun oikealla" sqref="F2" xr:uid="{00000000-0002-0000-0000-000002000000}"/>
    <dataValidation allowBlank="1" showInputMessage="1" showErrorMessage="1" prompt="Kirjoita vuosi tähän soluun" sqref="G2" xr:uid="{00000000-0002-0000-0000-000003000000}"/>
    <dataValidation allowBlank="1" showInputMessage="1" showErrorMessage="1" prompt="Kirjoita kirjanpitokoodi tähän sarakkeeseen tämän otsikon alle" sqref="B3" xr:uid="{00000000-0002-0000-0000-000004000000}"/>
    <dataValidation allowBlank="1" showInputMessage="1" showErrorMessage="1" prompt="Kirjoita Tilin nimi tähän sarakkeeseen tämän otsikon alle" sqref="C3" xr:uid="{00000000-0002-0000-0000-000005000000}"/>
    <dataValidation allowBlank="1" showInputMessage="1" showErrorMessage="1" prompt="Todellinen summa lasketaan automaattisesti tähän sarakkeeseen tämän otsikon alle" sqref="D3" xr:uid="{00000000-0002-0000-0000-000006000000}"/>
    <dataValidation allowBlank="1" showInputMessage="1" showErrorMessage="1" prompt="Kirjoita budjettisumma tähän sarakkeeseen tämän otsikon alle" sqref="E3" xr:uid="{00000000-0002-0000-0000-000007000000}"/>
    <dataValidation allowBlank="1" showInputMessage="1" showErrorMessage="1" prompt="Jäljellä olevan summan tietopalkki päivitetään automaattisesti tähän sarakkeeseen tämän otsikon alle" sqref="F3" xr:uid="{00000000-0002-0000-0000-000008000000}"/>
    <dataValidation allowBlank="1" showInputMessage="1" showErrorMessage="1" prompt="Jäljellä oleva prosenttimäärä lasketaan automaattisesti tähän sarakkeeseen tämän otsikon alle" sqref="G3" xr:uid="{00000000-0002-0000-0000-000009000000}"/>
    <dataValidation allowBlank="1" showErrorMessage="1" sqref="B1" xr:uid="{00000000-0002-0000-0000-00000A000000}"/>
  </dataValidations>
  <printOptions horizontalCentered="1"/>
  <pageMargins left="0.4" right="0.4" top="0.4" bottom="0.6" header="0.3" footer="0.3"/>
  <pageSetup paperSize="9" scale="64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C81F98-403B-4FC7-B043-331717AC59B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F4:F15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B1:Q18"/>
  <sheetViews>
    <sheetView showGridLines="0" workbookViewId="0"/>
  </sheetViews>
  <sheetFormatPr defaultColWidth="8.75" defaultRowHeight="30" customHeight="1" x14ac:dyDescent="0.35"/>
  <cols>
    <col min="1" max="1" width="2.625" customWidth="1"/>
    <col min="2" max="2" width="12.375" customWidth="1"/>
    <col min="3" max="3" width="18.625" customWidth="1"/>
    <col min="4" max="16" width="13" customWidth="1"/>
  </cols>
  <sheetData>
    <row r="1" spans="2:17" ht="43.15" customHeight="1" x14ac:dyDescent="0.35"/>
    <row r="2" spans="2:17" ht="153" customHeight="1" x14ac:dyDescent="0.35">
      <c r="B2" s="68" t="s">
        <v>20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2:17" ht="37.15" customHeight="1" x14ac:dyDescent="0.35">
      <c r="B3" s="4" t="s">
        <v>21</v>
      </c>
      <c r="D3" s="1">
        <f ca="1">DATEVALUE("1-TAM"&amp;_VUOSI)</f>
        <v>43466</v>
      </c>
      <c r="E3" s="1">
        <f ca="1">DATEVALUE("1-HEL"&amp;_VUOSI)</f>
        <v>43497</v>
      </c>
      <c r="F3" s="1">
        <f ca="1">DATEVALUE("1-MAA"&amp;_VUOSI)</f>
        <v>43525</v>
      </c>
      <c r="G3" s="1">
        <f ca="1">DATEVALUE("1-HUH"&amp;_VUOSI)</f>
        <v>43556</v>
      </c>
      <c r="H3" s="1">
        <f ca="1">DATEVALUE("1-TOU"&amp;_VUOSI)</f>
        <v>43586</v>
      </c>
      <c r="I3" s="1">
        <f ca="1">DATEVALUE("1-KES"&amp;_VUOSI)</f>
        <v>43617</v>
      </c>
      <c r="J3" s="1">
        <f ca="1">DATEVALUE("1-HEI"&amp;_VUOSI)</f>
        <v>43647</v>
      </c>
      <c r="K3" s="1">
        <f ca="1">DATEVALUE("1-ELO"&amp;_VUOSI)</f>
        <v>43678</v>
      </c>
      <c r="L3" s="1">
        <f ca="1">DATEVALUE("1-SYY"&amp;_VUOSI)</f>
        <v>43709</v>
      </c>
      <c r="M3" s="1">
        <f ca="1">DATEVALUE("1-LOK"&amp;_VUOSI)</f>
        <v>43739</v>
      </c>
      <c r="N3" s="1">
        <f ca="1">DATEVALUE("1-MAR"&amp;_VUOSI)</f>
        <v>43770</v>
      </c>
      <c r="O3" s="1">
        <f ca="1">DATEVALUE("1-JOU"&amp;_VUOSI)</f>
        <v>43800</v>
      </c>
    </row>
    <row r="4" spans="2:17" ht="37.5" customHeight="1" x14ac:dyDescent="0.35">
      <c r="B4" s="4"/>
      <c r="D4" s="1">
        <f ca="1">EOMONTH(D3,0)</f>
        <v>43496</v>
      </c>
      <c r="E4" s="1">
        <f ca="1">EOMONTH(E3,0)</f>
        <v>43524</v>
      </c>
      <c r="F4" s="1">
        <f ca="1">EOMONTH(F3,0)</f>
        <v>43555</v>
      </c>
      <c r="G4" s="1">
        <f ca="1">EOMONTH(G3,0)</f>
        <v>43585</v>
      </c>
      <c r="H4" s="1">
        <f ca="1">EOMONTH(H3,0)</f>
        <v>43616</v>
      </c>
      <c r="I4" s="1">
        <f t="shared" ref="I4:O4" ca="1" si="0">EOMONTH(I3,0)</f>
        <v>43646</v>
      </c>
      <c r="J4" s="1">
        <f t="shared" ca="1" si="0"/>
        <v>43677</v>
      </c>
      <c r="K4" s="1">
        <f t="shared" ca="1" si="0"/>
        <v>43708</v>
      </c>
      <c r="L4" s="1">
        <f t="shared" ca="1" si="0"/>
        <v>43738</v>
      </c>
      <c r="M4" s="1">
        <f t="shared" ca="1" si="0"/>
        <v>43769</v>
      </c>
      <c r="N4" s="1">
        <f t="shared" ca="1" si="0"/>
        <v>43799</v>
      </c>
      <c r="O4" s="1">
        <f t="shared" ca="1" si="0"/>
        <v>43830</v>
      </c>
    </row>
    <row r="5" spans="2:17" ht="48" customHeight="1" x14ac:dyDescent="0.35">
      <c r="B5" s="29" t="s">
        <v>1</v>
      </c>
      <c r="C5" s="30" t="s">
        <v>2</v>
      </c>
      <c r="D5" s="30" t="s">
        <v>22</v>
      </c>
      <c r="E5" s="30" t="s">
        <v>23</v>
      </c>
      <c r="F5" s="30" t="s">
        <v>63</v>
      </c>
      <c r="G5" s="30" t="s">
        <v>64</v>
      </c>
      <c r="H5" s="30" t="s">
        <v>24</v>
      </c>
      <c r="I5" s="30" t="s">
        <v>65</v>
      </c>
      <c r="J5" s="30" t="s">
        <v>66</v>
      </c>
      <c r="K5" s="30" t="s">
        <v>25</v>
      </c>
      <c r="L5" s="30" t="s">
        <v>67</v>
      </c>
      <c r="M5" s="30" t="s">
        <v>68</v>
      </c>
      <c r="N5" s="30" t="s">
        <v>26</v>
      </c>
      <c r="O5" s="30" t="s">
        <v>27</v>
      </c>
      <c r="P5" s="30" t="s">
        <v>62</v>
      </c>
      <c r="Q5" s="43" t="s">
        <v>28</v>
      </c>
    </row>
    <row r="6" spans="2:17" ht="48" customHeight="1" x14ac:dyDescent="0.35">
      <c r="B6" s="13">
        <v>1000</v>
      </c>
      <c r="C6" s="14" t="s">
        <v>3</v>
      </c>
      <c r="D6" s="15">
        <f ca="1">SUMIFS(Eritellyt_kulut[Sekin summa],Eritellyt_kulut[Kirjanpidon koodi],Kuukausikulujen_yhteenveto[[#This Row],[Kirjanpidon koodi]],Eritellyt_kulut[Laskun päivämäärä],"&gt;="&amp;D$3,Eritellyt_kulut[Laskun päivämäärä],"&lt;="&amp;D$4)+SUMIFS(Muut[Sekin summa],Muut[Kirjanpidon koodi],Kuukausikulujen_yhteenveto[[#This Row],[Kirjanpidon koodi]],Muut[Päivämäärän tarkistuksen pyyntö aloitettu],"&gt;="&amp;DATEVALUE(" 1 "&amp;Kuukausikulujen_yhteenveto[[#Headers],[Tammikuu]]&amp;_VUOSI),Muut[Päivämäärän tarkistuksen pyyntö aloitettu],"&lt;="&amp;D$4)</f>
        <v>0</v>
      </c>
      <c r="E6" s="15">
        <f ca="1">SUMIFS(Eritellyt_kulut[Sekin summa],Eritellyt_kulut[Kirjanpidon koodi],Kuukausikulujen_yhteenveto[[#This Row],[Kirjanpidon koodi]],Eritellyt_kulut[Laskun päivämäärä],"&gt;="&amp;E$3,Eritellyt_kulut[Laskun päivämäärä],"&lt;="&amp;E$4)+SUMIFS(Muut[Sekin summa],Muut[Kirjanpidon koodi],Kuukausikulujen_yhteenveto[[#This Row],[Kirjanpidon koodi]],Muut[Päivämäärän tarkistuksen pyyntö aloitettu],"&gt;="&amp;DATEVALUE(" 1 "&amp;Kuukausikulujen_yhteenveto[[#Headers],[Helmikuu]]&amp;_VUOSI),Muut[Päivämäärän tarkistuksen pyyntö aloitettu],"&lt;="&amp;E$4)</f>
        <v>0</v>
      </c>
      <c r="F6" s="15">
        <f ca="1">SUMIFS(Eritellyt_kulut[Sekin summa],Eritellyt_kulut[Kirjanpidon koodi],Kuukausikulujen_yhteenveto[[#This Row],[Kirjanpidon koodi]],Eritellyt_kulut[Laskun päivämäärä],"&gt;="&amp;F$3,Eritellyt_kulut[Laskun päivämäärä],"&lt;="&amp;F$4)+SUMIFS(Muut[Sekin summa],Muut[Kirjanpidon koodi],Kuukausikulujen_yhteenveto[[#This Row],[Kirjanpidon koodi]],Muut[Päivämäärän tarkistuksen pyyntö aloitettu],"&gt;="&amp;DATEVALUE(" 1 "&amp;Kuukausikulujen_yhteenveto[[#Headers],[Maaliskuu]]&amp;_VUOSI),Muut[Päivämäärän tarkistuksen pyyntö aloitettu],"&lt;="&amp;F$4)</f>
        <v>0</v>
      </c>
      <c r="G6" s="15">
        <f ca="1">SUMIFS(Eritellyt_kulut[Sekin summa],Eritellyt_kulut[Kirjanpidon koodi],Kuukausikulujen_yhteenveto[[#This Row],[Kirjanpidon koodi]],Eritellyt_kulut[Laskun päivämäärä],"&gt;="&amp;G$3,Eritellyt_kulut[Laskun päivämäärä],"&lt;="&amp;G$4)+SUMIFS(Muut[Sekin summa],Muut[Kirjanpidon koodi],Kuukausikulujen_yhteenveto[[#This Row],[Kirjanpidon koodi]],Muut[Päivämäärän tarkistuksen pyyntö aloitettu],"&gt;="&amp;DATEVALUE(" 1 "&amp;Kuukausikulujen_yhteenveto[[#Headers],[Huhtikuu]]&amp;_VUOSI),Muut[Päivämäärän tarkistuksen pyyntö aloitettu],"&lt;="&amp;G$4)</f>
        <v>0</v>
      </c>
      <c r="H6" s="15">
        <f ca="1">SUMIFS(Eritellyt_kulut[Sekin summa],Eritellyt_kulut[Kirjanpidon koodi],Kuukausikulujen_yhteenveto[[#This Row],[Kirjanpidon koodi]],Eritellyt_kulut[Laskun päivämäärä],"&gt;="&amp;H$3,Eritellyt_kulut[Laskun päivämäärä],"&lt;="&amp;H$4)+SUMIFS(Muut[Sekin summa],Muut[Kirjanpidon koodi],Kuukausikulujen_yhteenveto[[#This Row],[Kirjanpidon koodi]],Muut[Päivämäärän tarkistuksen pyyntö aloitettu],"&gt;="&amp;DATEVALUE(" 1 "&amp;Kuukausikulujen_yhteenveto[[#Headers],[Toukokuu]]&amp;_VUOSI),Muut[Päivämäärän tarkistuksen pyyntö aloitettu],"&lt;="&amp;H$4)</f>
        <v>0</v>
      </c>
      <c r="I6" s="15">
        <f ca="1">SUMIFS(Eritellyt_kulut[Sekin summa],Eritellyt_kulut[Kirjanpidon koodi],Kuukausikulujen_yhteenveto[[#This Row],[Kirjanpidon koodi]],Eritellyt_kulut[Laskun päivämäärä],"&gt;="&amp;I$3,Eritellyt_kulut[Laskun päivämäärä],"&lt;="&amp;I$4)+SUMIFS(Muut[Sekin summa],Muut[Kirjanpidon koodi],Kuukausikulujen_yhteenveto[[#This Row],[Kirjanpidon koodi]],Muut[Päivämäärän tarkistuksen pyyntö aloitettu],"&gt;="&amp;DATEVALUE(" 1 "&amp;Kuukausikulujen_yhteenveto[[#Headers],[Kesäkuu]]&amp;_VUOSI),Muut[Päivämäärän tarkistuksen pyyntö aloitettu],"&lt;="&amp;I$4)</f>
        <v>0</v>
      </c>
      <c r="J6" s="15">
        <f ca="1">SUMIFS(Eritellyt_kulut[Sekin summa],Eritellyt_kulut[Kirjanpidon koodi],Kuukausikulujen_yhteenveto[[#This Row],[Kirjanpidon koodi]],Eritellyt_kulut[Laskun päivämäärä],"&gt;="&amp;J$3,Eritellyt_kulut[Laskun päivämäärä],"&lt;="&amp;J$4)+SUMIFS(Muut[Sekin summa],Muut[Kirjanpidon koodi],Kuukausikulujen_yhteenveto[[#This Row],[Kirjanpidon koodi]],Muut[Päivämäärän tarkistuksen pyyntö aloitettu],"&gt;="&amp;DATEVALUE(" 1 "&amp;Kuukausikulujen_yhteenveto[[#Headers],[Heinäkuu]]&amp;_VUOSI),Muut[Päivämäärän tarkistuksen pyyntö aloitettu],"&lt;="&amp;J$4)</f>
        <v>0</v>
      </c>
      <c r="K6" s="15">
        <f ca="1">SUMIFS(Eritellyt_kulut[Sekin summa],Eritellyt_kulut[Kirjanpidon koodi],Kuukausikulujen_yhteenveto[[#This Row],[Kirjanpidon koodi]],Eritellyt_kulut[Laskun päivämäärä],"&gt;="&amp;K$3,Eritellyt_kulut[Laskun päivämäärä],"&lt;="&amp;K$4)+SUMIFS(Muut[Sekin summa],Muut[Kirjanpidon koodi],Kuukausikulujen_yhteenveto[[#This Row],[Kirjanpidon koodi]],Muut[Päivämäärän tarkistuksen pyyntö aloitettu],"&gt;="&amp;DATEVALUE(" 1 "&amp;Kuukausikulujen_yhteenveto[[#Headers],[Elokuu]]&amp;_VUOSI),Muut[Päivämäärän tarkistuksen pyyntö aloitettu],"&lt;="&amp;K$4)</f>
        <v>0</v>
      </c>
      <c r="L6" s="15">
        <f ca="1">SUMIFS(Eritellyt_kulut[Sekin summa],Eritellyt_kulut[Kirjanpidon koodi],Kuukausikulujen_yhteenveto[[#This Row],[Kirjanpidon koodi]],Eritellyt_kulut[Laskun päivämäärä],"&gt;="&amp;L$3,Eritellyt_kulut[Laskun päivämäärä],"&lt;="&amp;L$4)+SUMIFS(Muut[Sekin summa],Muut[Kirjanpidon koodi],Kuukausikulujen_yhteenveto[[#This Row],[Kirjanpidon koodi]],Muut[Päivämäärän tarkistuksen pyyntö aloitettu],"&gt;="&amp;DATEVALUE(" 1 "&amp;Kuukausikulujen_yhteenveto[[#Headers],[Syyskuu]]&amp;_VUOSI),Muut[Päivämäärän tarkistuksen pyyntö aloitettu],"&lt;="&amp;L$4)</f>
        <v>0</v>
      </c>
      <c r="M6" s="15">
        <f ca="1">SUMIFS(Eritellyt_kulut[Sekin summa],Eritellyt_kulut[Kirjanpidon koodi],Kuukausikulujen_yhteenveto[[#This Row],[Kirjanpidon koodi]],Eritellyt_kulut[Laskun päivämäärä],"&gt;="&amp;M$3,Eritellyt_kulut[Laskun päivämäärä],"&lt;="&amp;M$4)+SUMIFS(Muut[Sekin summa],Muut[Kirjanpidon koodi],Kuukausikulujen_yhteenveto[[#This Row],[Kirjanpidon koodi]],Muut[Päivämäärän tarkistuksen pyyntö aloitettu],"&gt;="&amp;DATEVALUE(" 1 "&amp;Kuukausikulujen_yhteenveto[[#Headers],[Lokakuu]]&amp;_VUOSI),Muut[Päivämäärän tarkistuksen pyyntö aloitettu],"&lt;="&amp;M$4)</f>
        <v>0</v>
      </c>
      <c r="N6" s="15">
        <f ca="1">SUMIFS(Eritellyt_kulut[Sekin summa],Eritellyt_kulut[Kirjanpidon koodi],Kuukausikulujen_yhteenveto[[#This Row],[Kirjanpidon koodi]],Eritellyt_kulut[Laskun päivämäärä],"&gt;="&amp;N$3,Eritellyt_kulut[Laskun päivämäärä],"&lt;="&amp;N$4)+SUMIFS(Muut[Sekin summa],Muut[Kirjanpidon koodi],Kuukausikulujen_yhteenveto[[#This Row],[Kirjanpidon koodi]],Muut[Päivämäärän tarkistuksen pyyntö aloitettu],"&gt;="&amp;DATEVALUE(" 1 "&amp;Kuukausikulujen_yhteenveto[[#Headers],[Marraskuu]]&amp;_VUOSI),Muut[Päivämäärän tarkistuksen pyyntö aloitettu],"&lt;="&amp;N$4)</f>
        <v>0</v>
      </c>
      <c r="O6" s="15">
        <f ca="1">SUMIFS(Eritellyt_kulut[Sekin summa],Eritellyt_kulut[Kirjanpidon koodi],Kuukausikulujen_yhteenveto[[#This Row],[Kirjanpidon koodi]],Eritellyt_kulut[Laskun päivämäärä],"&gt;="&amp;O$3,Eritellyt_kulut[Laskun päivämäärä],"&lt;="&amp;O$4)+SUMIFS(Muut[Sekin summa],Muut[Kirjanpidon koodi],Kuukausikulujen_yhteenveto[[#This Row],[Kirjanpidon koodi]],Muut[Päivämäärän tarkistuksen pyyntö aloitettu],"&gt;="&amp;DATEVALUE(" 1 "&amp;Kuukausikulujen_yhteenveto[[#Headers],[Joulukuu]]&amp;_VUOSI),Muut[Päivämäärän tarkistuksen pyyntö aloitettu],"&lt;="&amp;O$4)</f>
        <v>0</v>
      </c>
      <c r="P6" s="15">
        <f ca="1">SUM(Kuukausikulujen_yhteenveto[[#This Row],[Tammikuu]:[Joulukuu]])</f>
        <v>0</v>
      </c>
      <c r="Q6" s="15"/>
    </row>
    <row r="7" spans="2:17" ht="48" hidden="1" customHeight="1" x14ac:dyDescent="0.35">
      <c r="B7" s="5">
        <v>2000</v>
      </c>
      <c r="C7" s="6" t="s">
        <v>4</v>
      </c>
      <c r="D7" s="7">
        <f ca="1">SUMIFS(Eritellyt_kulut[Sekin summa],Eritellyt_kulut[Kirjanpidon koodi],Kuukausikulujen_yhteenveto[[#This Row],[Kirjanpidon koodi]],Eritellyt_kulut[Laskun päivämäärä],"&gt;="&amp;D$3,Eritellyt_kulut[Laskun päivämäärä],"&lt;="&amp;D$4)+SUMIFS(Muut[Sekin summa],Muut[Kirjanpidon koodi],Kuukausikulujen_yhteenveto[[#This Row],[Kirjanpidon koodi]],Muut[Päivämäärän tarkistuksen pyyntö aloitettu],"&gt;="&amp;DATEVALUE(" 1 "&amp;Kuukausikulujen_yhteenveto[[#Headers],[Tammikuu]]&amp;_VUOSI),Muut[Päivämäärän tarkistuksen pyyntö aloitettu],"&lt;="&amp;D$4)</f>
        <v>0</v>
      </c>
      <c r="E7" s="7">
        <f ca="1">SUMIFS(Eritellyt_kulut[Sekin summa],Eritellyt_kulut[Kirjanpidon koodi],Kuukausikulujen_yhteenveto[[#This Row],[Kirjanpidon koodi]],Eritellyt_kulut[Laskun päivämäärä],"&gt;="&amp;E$3,Eritellyt_kulut[Laskun päivämäärä],"&lt;="&amp;E$4)+SUMIFS(Muut[Sekin summa],Muut[Kirjanpidon koodi],Kuukausikulujen_yhteenveto[[#This Row],[Kirjanpidon koodi]],Muut[Päivämäärän tarkistuksen pyyntö aloitettu],"&gt;="&amp;DATEVALUE(" 1 "&amp;Kuukausikulujen_yhteenveto[[#Headers],[Helmikuu]]&amp;_VUOSI),Muut[Päivämäärän tarkistuksen pyyntö aloitettu],"&lt;="&amp;E$4)</f>
        <v>0</v>
      </c>
      <c r="F7" s="7">
        <f ca="1">SUMIFS(Eritellyt_kulut[Sekin summa],Eritellyt_kulut[Kirjanpidon koodi],Kuukausikulujen_yhteenveto[[#This Row],[Kirjanpidon koodi]],Eritellyt_kulut[Laskun päivämäärä],"&gt;="&amp;F$3,Eritellyt_kulut[Laskun päivämäärä],"&lt;="&amp;F$4)+SUMIFS(Muut[Sekin summa],Muut[Kirjanpidon koodi],Kuukausikulujen_yhteenveto[[#This Row],[Kirjanpidon koodi]],Muut[Päivämäärän tarkistuksen pyyntö aloitettu],"&gt;="&amp;DATEVALUE(" 1 "&amp;Kuukausikulujen_yhteenveto[[#Headers],[Maaliskuu]]&amp;_VUOSI),Muut[Päivämäärän tarkistuksen pyyntö aloitettu],"&lt;="&amp;F$4)</f>
        <v>0</v>
      </c>
      <c r="G7" s="7">
        <f ca="1">SUMIFS(Eritellyt_kulut[Sekin summa],Eritellyt_kulut[Kirjanpidon koodi],Kuukausikulujen_yhteenveto[[#This Row],[Kirjanpidon koodi]],Eritellyt_kulut[Laskun päivämäärä],"&gt;="&amp;G$3,Eritellyt_kulut[Laskun päivämäärä],"&lt;="&amp;G$4)+SUMIFS(Muut[Sekin summa],Muut[Kirjanpidon koodi],Kuukausikulujen_yhteenveto[[#This Row],[Kirjanpidon koodi]],Muut[Päivämäärän tarkistuksen pyyntö aloitettu],"&gt;="&amp;DATEVALUE(" 1 "&amp;Kuukausikulujen_yhteenveto[[#Headers],[Huhtikuu]]&amp;_VUOSI),Muut[Päivämäärän tarkistuksen pyyntö aloitettu],"&lt;="&amp;G$4)</f>
        <v>0</v>
      </c>
      <c r="H7" s="7">
        <f ca="1">SUMIFS(Eritellyt_kulut[Sekin summa],Eritellyt_kulut[Kirjanpidon koodi],Kuukausikulujen_yhteenveto[[#This Row],[Kirjanpidon koodi]],Eritellyt_kulut[Laskun päivämäärä],"&gt;="&amp;H$3,Eritellyt_kulut[Laskun päivämäärä],"&lt;="&amp;H$4)+SUMIFS(Muut[Sekin summa],Muut[Kirjanpidon koodi],Kuukausikulujen_yhteenveto[[#This Row],[Kirjanpidon koodi]],Muut[Päivämäärän tarkistuksen pyyntö aloitettu],"&gt;="&amp;DATEVALUE(" 1 "&amp;Kuukausikulujen_yhteenveto[[#Headers],[Toukokuu]]&amp;_VUOSI),Muut[Päivämäärän tarkistuksen pyyntö aloitettu],"&lt;="&amp;H$4)</f>
        <v>0</v>
      </c>
      <c r="I7" s="7">
        <f ca="1">SUMIFS(Eritellyt_kulut[Sekin summa],Eritellyt_kulut[Kirjanpidon koodi],Kuukausikulujen_yhteenveto[[#This Row],[Kirjanpidon koodi]],Eritellyt_kulut[Laskun päivämäärä],"&gt;="&amp;I$3,Eritellyt_kulut[Laskun päivämäärä],"&lt;="&amp;I$4)+SUMIFS(Muut[Sekin summa],Muut[Kirjanpidon koodi],Kuukausikulujen_yhteenveto[[#This Row],[Kirjanpidon koodi]],Muut[Päivämäärän tarkistuksen pyyntö aloitettu],"&gt;="&amp;DATEVALUE(" 1 "&amp;Kuukausikulujen_yhteenveto[[#Headers],[Kesäkuu]]&amp;_VUOSI),Muut[Päivämäärän tarkistuksen pyyntö aloitettu],"&lt;="&amp;I$4)</f>
        <v>0</v>
      </c>
      <c r="J7" s="7">
        <f ca="1">SUMIFS(Eritellyt_kulut[Sekin summa],Eritellyt_kulut[Kirjanpidon koodi],Kuukausikulujen_yhteenveto[[#This Row],[Kirjanpidon koodi]],Eritellyt_kulut[Laskun päivämäärä],"&gt;="&amp;J$3,Eritellyt_kulut[Laskun päivämäärä],"&lt;="&amp;J$4)+SUMIFS(Muut[Sekin summa],Muut[Kirjanpidon koodi],Kuukausikulujen_yhteenveto[[#This Row],[Kirjanpidon koodi]],Muut[Päivämäärän tarkistuksen pyyntö aloitettu],"&gt;="&amp;DATEVALUE(" 1 "&amp;Kuukausikulujen_yhteenveto[[#Headers],[Heinäkuu]]&amp;_VUOSI),Muut[Päivämäärän tarkistuksen pyyntö aloitettu],"&lt;="&amp;J$4)</f>
        <v>0</v>
      </c>
      <c r="K7" s="7">
        <f ca="1">SUMIFS(Eritellyt_kulut[Sekin summa],Eritellyt_kulut[Kirjanpidon koodi],Kuukausikulujen_yhteenveto[[#This Row],[Kirjanpidon koodi]],Eritellyt_kulut[Laskun päivämäärä],"&gt;="&amp;K$3,Eritellyt_kulut[Laskun päivämäärä],"&lt;="&amp;K$4)+SUMIFS(Muut[Sekin summa],Muut[Kirjanpidon koodi],Kuukausikulujen_yhteenveto[[#This Row],[Kirjanpidon koodi]],Muut[Päivämäärän tarkistuksen pyyntö aloitettu],"&gt;="&amp;DATEVALUE(" 1 "&amp;Kuukausikulujen_yhteenveto[[#Headers],[Elokuu]]&amp;_VUOSI),Muut[Päivämäärän tarkistuksen pyyntö aloitettu],"&lt;="&amp;K$4)</f>
        <v>0</v>
      </c>
      <c r="L7" s="7">
        <f ca="1">SUMIFS(Eritellyt_kulut[Sekin summa],Eritellyt_kulut[Kirjanpidon koodi],Kuukausikulujen_yhteenveto[[#This Row],[Kirjanpidon koodi]],Eritellyt_kulut[Laskun päivämäärä],"&gt;="&amp;L$3,Eritellyt_kulut[Laskun päivämäärä],"&lt;="&amp;L$4)+SUMIFS(Muut[Sekin summa],Muut[Kirjanpidon koodi],Kuukausikulujen_yhteenveto[[#This Row],[Kirjanpidon koodi]],Muut[Päivämäärän tarkistuksen pyyntö aloitettu],"&gt;="&amp;DATEVALUE(" 1 "&amp;Kuukausikulujen_yhteenveto[[#Headers],[Syyskuu]]&amp;_VUOSI),Muut[Päivämäärän tarkistuksen pyyntö aloitettu],"&lt;="&amp;L$4)</f>
        <v>0</v>
      </c>
      <c r="M7" s="7">
        <f ca="1">SUMIFS(Eritellyt_kulut[Sekin summa],Eritellyt_kulut[Kirjanpidon koodi],Kuukausikulujen_yhteenveto[[#This Row],[Kirjanpidon koodi]],Eritellyt_kulut[Laskun päivämäärä],"&gt;="&amp;M$3,Eritellyt_kulut[Laskun päivämäärä],"&lt;="&amp;M$4)+SUMIFS(Muut[Sekin summa],Muut[Kirjanpidon koodi],Kuukausikulujen_yhteenveto[[#This Row],[Kirjanpidon koodi]],Muut[Päivämäärän tarkistuksen pyyntö aloitettu],"&gt;="&amp;DATEVALUE(" 1 "&amp;Kuukausikulujen_yhteenveto[[#Headers],[Lokakuu]]&amp;_VUOSI),Muut[Päivämäärän tarkistuksen pyyntö aloitettu],"&lt;="&amp;M$4)</f>
        <v>0</v>
      </c>
      <c r="N7" s="7">
        <f ca="1">SUMIFS(Eritellyt_kulut[Sekin summa],Eritellyt_kulut[Kirjanpidon koodi],Kuukausikulujen_yhteenveto[[#This Row],[Kirjanpidon koodi]],Eritellyt_kulut[Laskun päivämäärä],"&gt;="&amp;N$3,Eritellyt_kulut[Laskun päivämäärä],"&lt;="&amp;N$4)+SUMIFS(Muut[Sekin summa],Muut[Kirjanpidon koodi],Kuukausikulujen_yhteenveto[[#This Row],[Kirjanpidon koodi]],Muut[Päivämäärän tarkistuksen pyyntö aloitettu],"&gt;="&amp;DATEVALUE(" 1 "&amp;Kuukausikulujen_yhteenveto[[#Headers],[Marraskuu]]&amp;_VUOSI),Muut[Päivämäärän tarkistuksen pyyntö aloitettu],"&lt;="&amp;N$4)</f>
        <v>0</v>
      </c>
      <c r="O7" s="7">
        <f ca="1">SUMIFS(Eritellyt_kulut[Sekin summa],Eritellyt_kulut[Kirjanpidon koodi],Kuukausikulujen_yhteenveto[[#This Row],[Kirjanpidon koodi]],Eritellyt_kulut[Laskun päivämäärä],"&gt;="&amp;O$3,Eritellyt_kulut[Laskun päivämäärä],"&lt;="&amp;O$4)+SUMIFS(Muut[Sekin summa],Muut[Kirjanpidon koodi],Kuukausikulujen_yhteenveto[[#This Row],[Kirjanpidon koodi]],Muut[Päivämäärän tarkistuksen pyyntö aloitettu],"&gt;="&amp;DATEVALUE(" 1 "&amp;Kuukausikulujen_yhteenveto[[#Headers],[Joulukuu]]&amp;_VUOSI),Muut[Päivämäärän tarkistuksen pyyntö aloitettu],"&lt;="&amp;O$4)</f>
        <v>0</v>
      </c>
      <c r="P7" s="7">
        <f ca="1">SUM(Kuukausikulujen_yhteenveto[[#This Row],[Tammikuu]:[Joulukuu]])</f>
        <v>0</v>
      </c>
      <c r="Q7" s="7"/>
    </row>
    <row r="8" spans="2:17" ht="48" hidden="1" customHeight="1" x14ac:dyDescent="0.35">
      <c r="B8" s="8">
        <v>3000</v>
      </c>
      <c r="C8" s="9" t="s">
        <v>5</v>
      </c>
      <c r="D8" s="10">
        <f ca="1">SUMIFS(Eritellyt_kulut[Sekin summa],Eritellyt_kulut[Kirjanpidon koodi],Kuukausikulujen_yhteenveto[[#This Row],[Kirjanpidon koodi]],Eritellyt_kulut[Laskun päivämäärä],"&gt;="&amp;D$3,Eritellyt_kulut[Laskun päivämäärä],"&lt;="&amp;D$4)+SUMIFS(Muut[Sekin summa],Muut[Kirjanpidon koodi],Kuukausikulujen_yhteenveto[[#This Row],[Kirjanpidon koodi]],Muut[Päivämäärän tarkistuksen pyyntö aloitettu],"&gt;="&amp;DATEVALUE(" 1 "&amp;Kuukausikulujen_yhteenveto[[#Headers],[Tammikuu]]&amp;_VUOSI),Muut[Päivämäärän tarkistuksen pyyntö aloitettu],"&lt;="&amp;D$4)</f>
        <v>0</v>
      </c>
      <c r="E8" s="10">
        <f ca="1">SUMIFS(Eritellyt_kulut[Sekin summa],Eritellyt_kulut[Kirjanpidon koodi],Kuukausikulujen_yhteenveto[[#This Row],[Kirjanpidon koodi]],Eritellyt_kulut[Laskun päivämäärä],"&gt;="&amp;E$3,Eritellyt_kulut[Laskun päivämäärä],"&lt;="&amp;E$4)+SUMIFS(Muut[Sekin summa],Muut[Kirjanpidon koodi],Kuukausikulujen_yhteenveto[[#This Row],[Kirjanpidon koodi]],Muut[Päivämäärän tarkistuksen pyyntö aloitettu],"&gt;="&amp;DATEVALUE(" 1 "&amp;Kuukausikulujen_yhteenveto[[#Headers],[Helmikuu]]&amp;_VUOSI),Muut[Päivämäärän tarkistuksen pyyntö aloitettu],"&lt;="&amp;E$4)</f>
        <v>0</v>
      </c>
      <c r="F8" s="10">
        <f ca="1">SUMIFS(Eritellyt_kulut[Sekin summa],Eritellyt_kulut[Kirjanpidon koodi],Kuukausikulujen_yhteenveto[[#This Row],[Kirjanpidon koodi]],Eritellyt_kulut[Laskun päivämäärä],"&gt;="&amp;F$3,Eritellyt_kulut[Laskun päivämäärä],"&lt;="&amp;F$4)+SUMIFS(Muut[Sekin summa],Muut[Kirjanpidon koodi],Kuukausikulujen_yhteenveto[[#This Row],[Kirjanpidon koodi]],Muut[Päivämäärän tarkistuksen pyyntö aloitettu],"&gt;="&amp;DATEVALUE(" 1 "&amp;Kuukausikulujen_yhteenveto[[#Headers],[Maaliskuu]]&amp;_VUOSI),Muut[Päivämäärän tarkistuksen pyyntö aloitettu],"&lt;="&amp;F$4)</f>
        <v>0</v>
      </c>
      <c r="G8" s="10">
        <f ca="1">SUMIFS(Eritellyt_kulut[Sekin summa],Eritellyt_kulut[Kirjanpidon koodi],Kuukausikulujen_yhteenveto[[#This Row],[Kirjanpidon koodi]],Eritellyt_kulut[Laskun päivämäärä],"&gt;="&amp;G$3,Eritellyt_kulut[Laskun päivämäärä],"&lt;="&amp;G$4)+SUMIFS(Muut[Sekin summa],Muut[Kirjanpidon koodi],Kuukausikulujen_yhteenveto[[#This Row],[Kirjanpidon koodi]],Muut[Päivämäärän tarkistuksen pyyntö aloitettu],"&gt;="&amp;DATEVALUE(" 1 "&amp;Kuukausikulujen_yhteenveto[[#Headers],[Huhtikuu]]&amp;_VUOSI),Muut[Päivämäärän tarkistuksen pyyntö aloitettu],"&lt;="&amp;G$4)</f>
        <v>0</v>
      </c>
      <c r="H8" s="10">
        <f ca="1">SUMIFS(Eritellyt_kulut[Sekin summa],Eritellyt_kulut[Kirjanpidon koodi],Kuukausikulujen_yhteenveto[[#This Row],[Kirjanpidon koodi]],Eritellyt_kulut[Laskun päivämäärä],"&gt;="&amp;H$3,Eritellyt_kulut[Laskun päivämäärä],"&lt;="&amp;H$4)+SUMIFS(Muut[Sekin summa],Muut[Kirjanpidon koodi],Kuukausikulujen_yhteenveto[[#This Row],[Kirjanpidon koodi]],Muut[Päivämäärän tarkistuksen pyyntö aloitettu],"&gt;="&amp;DATEVALUE(" 1 "&amp;Kuukausikulujen_yhteenveto[[#Headers],[Toukokuu]]&amp;_VUOSI),Muut[Päivämäärän tarkistuksen pyyntö aloitettu],"&lt;="&amp;H$4)</f>
        <v>0</v>
      </c>
      <c r="I8" s="10">
        <f ca="1">SUMIFS(Eritellyt_kulut[Sekin summa],Eritellyt_kulut[Kirjanpidon koodi],Kuukausikulujen_yhteenveto[[#This Row],[Kirjanpidon koodi]],Eritellyt_kulut[Laskun päivämäärä],"&gt;="&amp;I$3,Eritellyt_kulut[Laskun päivämäärä],"&lt;="&amp;I$4)+SUMIFS(Muut[Sekin summa],Muut[Kirjanpidon koodi],Kuukausikulujen_yhteenveto[[#This Row],[Kirjanpidon koodi]],Muut[Päivämäärän tarkistuksen pyyntö aloitettu],"&gt;="&amp;DATEVALUE(" 1 "&amp;Kuukausikulujen_yhteenveto[[#Headers],[Kesäkuu]]&amp;_VUOSI),Muut[Päivämäärän tarkistuksen pyyntö aloitettu],"&lt;="&amp;I$4)</f>
        <v>0</v>
      </c>
      <c r="J8" s="10">
        <f ca="1">SUMIFS(Eritellyt_kulut[Sekin summa],Eritellyt_kulut[Kirjanpidon koodi],Kuukausikulujen_yhteenveto[[#This Row],[Kirjanpidon koodi]],Eritellyt_kulut[Laskun päivämäärä],"&gt;="&amp;J$3,Eritellyt_kulut[Laskun päivämäärä],"&lt;="&amp;J$4)+SUMIFS(Muut[Sekin summa],Muut[Kirjanpidon koodi],Kuukausikulujen_yhteenveto[[#This Row],[Kirjanpidon koodi]],Muut[Päivämäärän tarkistuksen pyyntö aloitettu],"&gt;="&amp;DATEVALUE(" 1 "&amp;Kuukausikulujen_yhteenveto[[#Headers],[Heinäkuu]]&amp;_VUOSI),Muut[Päivämäärän tarkistuksen pyyntö aloitettu],"&lt;="&amp;J$4)</f>
        <v>0</v>
      </c>
      <c r="K8" s="10">
        <f ca="1">SUMIFS(Eritellyt_kulut[Sekin summa],Eritellyt_kulut[Kirjanpidon koodi],Kuukausikulujen_yhteenveto[[#This Row],[Kirjanpidon koodi]],Eritellyt_kulut[Laskun päivämäärä],"&gt;="&amp;K$3,Eritellyt_kulut[Laskun päivämäärä],"&lt;="&amp;K$4)+SUMIFS(Muut[Sekin summa],Muut[Kirjanpidon koodi],Kuukausikulujen_yhteenveto[[#This Row],[Kirjanpidon koodi]],Muut[Päivämäärän tarkistuksen pyyntö aloitettu],"&gt;="&amp;DATEVALUE(" 1 "&amp;Kuukausikulujen_yhteenveto[[#Headers],[Elokuu]]&amp;_VUOSI),Muut[Päivämäärän tarkistuksen pyyntö aloitettu],"&lt;="&amp;K$4)</f>
        <v>0</v>
      </c>
      <c r="L8" s="10">
        <f ca="1">SUMIFS(Eritellyt_kulut[Sekin summa],Eritellyt_kulut[Kirjanpidon koodi],Kuukausikulujen_yhteenveto[[#This Row],[Kirjanpidon koodi]],Eritellyt_kulut[Laskun päivämäärä],"&gt;="&amp;L$3,Eritellyt_kulut[Laskun päivämäärä],"&lt;="&amp;L$4)+SUMIFS(Muut[Sekin summa],Muut[Kirjanpidon koodi],Kuukausikulujen_yhteenveto[[#This Row],[Kirjanpidon koodi]],Muut[Päivämäärän tarkistuksen pyyntö aloitettu],"&gt;="&amp;DATEVALUE(" 1 "&amp;Kuukausikulujen_yhteenveto[[#Headers],[Syyskuu]]&amp;_VUOSI),Muut[Päivämäärän tarkistuksen pyyntö aloitettu],"&lt;="&amp;L$4)</f>
        <v>0</v>
      </c>
      <c r="M8" s="10">
        <f ca="1">SUMIFS(Eritellyt_kulut[Sekin summa],Eritellyt_kulut[Kirjanpidon koodi],Kuukausikulujen_yhteenveto[[#This Row],[Kirjanpidon koodi]],Eritellyt_kulut[Laskun päivämäärä],"&gt;="&amp;M$3,Eritellyt_kulut[Laskun päivämäärä],"&lt;="&amp;M$4)+SUMIFS(Muut[Sekin summa],Muut[Kirjanpidon koodi],Kuukausikulujen_yhteenveto[[#This Row],[Kirjanpidon koodi]],Muut[Päivämäärän tarkistuksen pyyntö aloitettu],"&gt;="&amp;DATEVALUE(" 1 "&amp;Kuukausikulujen_yhteenveto[[#Headers],[Lokakuu]]&amp;_VUOSI),Muut[Päivämäärän tarkistuksen pyyntö aloitettu],"&lt;="&amp;M$4)</f>
        <v>0</v>
      </c>
      <c r="N8" s="10">
        <f ca="1">SUMIFS(Eritellyt_kulut[Sekin summa],Eritellyt_kulut[Kirjanpidon koodi],Kuukausikulujen_yhteenveto[[#This Row],[Kirjanpidon koodi]],Eritellyt_kulut[Laskun päivämäärä],"&gt;="&amp;N$3,Eritellyt_kulut[Laskun päivämäärä],"&lt;="&amp;N$4)+SUMIFS(Muut[Sekin summa],Muut[Kirjanpidon koodi],Kuukausikulujen_yhteenveto[[#This Row],[Kirjanpidon koodi]],Muut[Päivämäärän tarkistuksen pyyntö aloitettu],"&gt;="&amp;DATEVALUE(" 1 "&amp;Kuukausikulujen_yhteenveto[[#Headers],[Marraskuu]]&amp;_VUOSI),Muut[Päivämäärän tarkistuksen pyyntö aloitettu],"&lt;="&amp;N$4)</f>
        <v>0</v>
      </c>
      <c r="O8" s="10">
        <f ca="1">SUMIFS(Eritellyt_kulut[Sekin summa],Eritellyt_kulut[Kirjanpidon koodi],Kuukausikulujen_yhteenveto[[#This Row],[Kirjanpidon koodi]],Eritellyt_kulut[Laskun päivämäärä],"&gt;="&amp;O$3,Eritellyt_kulut[Laskun päivämäärä],"&lt;="&amp;O$4)+SUMIFS(Muut[Sekin summa],Muut[Kirjanpidon koodi],Kuukausikulujen_yhteenveto[[#This Row],[Kirjanpidon koodi]],Muut[Päivämäärän tarkistuksen pyyntö aloitettu],"&gt;="&amp;DATEVALUE(" 1 "&amp;Kuukausikulujen_yhteenveto[[#Headers],[Joulukuu]]&amp;_VUOSI),Muut[Päivämäärän tarkistuksen pyyntö aloitettu],"&lt;="&amp;O$4)</f>
        <v>0</v>
      </c>
      <c r="P8" s="10">
        <f ca="1">SUM(Kuukausikulujen_yhteenveto[[#This Row],[Tammikuu]:[Joulukuu]])</f>
        <v>0</v>
      </c>
      <c r="Q8" s="10"/>
    </row>
    <row r="9" spans="2:17" ht="48" hidden="1" customHeight="1" x14ac:dyDescent="0.35">
      <c r="B9" s="5">
        <v>4000</v>
      </c>
      <c r="C9" s="6" t="s">
        <v>6</v>
      </c>
      <c r="D9" s="7">
        <f ca="1">SUMIFS(Eritellyt_kulut[Sekin summa],Eritellyt_kulut[Kirjanpidon koodi],Kuukausikulujen_yhteenveto[[#This Row],[Kirjanpidon koodi]],Eritellyt_kulut[Laskun päivämäärä],"&gt;="&amp;D$3,Eritellyt_kulut[Laskun päivämäärä],"&lt;="&amp;D$4)+SUMIFS(Muut[Sekin summa],Muut[Kirjanpidon koodi],Kuukausikulujen_yhteenveto[[#This Row],[Kirjanpidon koodi]],Muut[Päivämäärän tarkistuksen pyyntö aloitettu],"&gt;="&amp;DATEVALUE(" 1 "&amp;Kuukausikulujen_yhteenveto[[#Headers],[Tammikuu]]&amp;_VUOSI),Muut[Päivämäärän tarkistuksen pyyntö aloitettu],"&lt;="&amp;D$4)</f>
        <v>0</v>
      </c>
      <c r="E9" s="7">
        <f ca="1">SUMIFS(Eritellyt_kulut[Sekin summa],Eritellyt_kulut[Kirjanpidon koodi],Kuukausikulujen_yhteenveto[[#This Row],[Kirjanpidon koodi]],Eritellyt_kulut[Laskun päivämäärä],"&gt;="&amp;E$3,Eritellyt_kulut[Laskun päivämäärä],"&lt;="&amp;E$4)+SUMIFS(Muut[Sekin summa],Muut[Kirjanpidon koodi],Kuukausikulujen_yhteenveto[[#This Row],[Kirjanpidon koodi]],Muut[Päivämäärän tarkistuksen pyyntö aloitettu],"&gt;="&amp;DATEVALUE(" 1 "&amp;Kuukausikulujen_yhteenveto[[#Headers],[Helmikuu]]&amp;_VUOSI),Muut[Päivämäärän tarkistuksen pyyntö aloitettu],"&lt;="&amp;E$4)</f>
        <v>0</v>
      </c>
      <c r="F9" s="7">
        <f ca="1">SUMIFS(Eritellyt_kulut[Sekin summa],Eritellyt_kulut[Kirjanpidon koodi],Kuukausikulujen_yhteenveto[[#This Row],[Kirjanpidon koodi]],Eritellyt_kulut[Laskun päivämäärä],"&gt;="&amp;F$3,Eritellyt_kulut[Laskun päivämäärä],"&lt;="&amp;F$4)+SUMIFS(Muut[Sekin summa],Muut[Kirjanpidon koodi],Kuukausikulujen_yhteenveto[[#This Row],[Kirjanpidon koodi]],Muut[Päivämäärän tarkistuksen pyyntö aloitettu],"&gt;="&amp;DATEVALUE(" 1 "&amp;Kuukausikulujen_yhteenveto[[#Headers],[Maaliskuu]]&amp;_VUOSI),Muut[Päivämäärän tarkistuksen pyyntö aloitettu],"&lt;="&amp;F$4)</f>
        <v>0</v>
      </c>
      <c r="G9" s="7">
        <f ca="1">SUMIFS(Eritellyt_kulut[Sekin summa],Eritellyt_kulut[Kirjanpidon koodi],Kuukausikulujen_yhteenveto[[#This Row],[Kirjanpidon koodi]],Eritellyt_kulut[Laskun päivämäärä],"&gt;="&amp;G$3,Eritellyt_kulut[Laskun päivämäärä],"&lt;="&amp;G$4)+SUMIFS(Muut[Sekin summa],Muut[Kirjanpidon koodi],Kuukausikulujen_yhteenveto[[#This Row],[Kirjanpidon koodi]],Muut[Päivämäärän tarkistuksen pyyntö aloitettu],"&gt;="&amp;DATEVALUE(" 1 "&amp;Kuukausikulujen_yhteenveto[[#Headers],[Huhtikuu]]&amp;_VUOSI),Muut[Päivämäärän tarkistuksen pyyntö aloitettu],"&lt;="&amp;G$4)</f>
        <v>0</v>
      </c>
      <c r="H9" s="7">
        <f ca="1">SUMIFS(Eritellyt_kulut[Sekin summa],Eritellyt_kulut[Kirjanpidon koodi],Kuukausikulujen_yhteenveto[[#This Row],[Kirjanpidon koodi]],Eritellyt_kulut[Laskun päivämäärä],"&gt;="&amp;H$3,Eritellyt_kulut[Laskun päivämäärä],"&lt;="&amp;H$4)+SUMIFS(Muut[Sekin summa],Muut[Kirjanpidon koodi],Kuukausikulujen_yhteenveto[[#This Row],[Kirjanpidon koodi]],Muut[Päivämäärän tarkistuksen pyyntö aloitettu],"&gt;="&amp;DATEVALUE(" 1 "&amp;Kuukausikulujen_yhteenveto[[#Headers],[Toukokuu]]&amp;_VUOSI),Muut[Päivämäärän tarkistuksen pyyntö aloitettu],"&lt;="&amp;H$4)</f>
        <v>0</v>
      </c>
      <c r="I9" s="7">
        <f ca="1">SUMIFS(Eritellyt_kulut[Sekin summa],Eritellyt_kulut[Kirjanpidon koodi],Kuukausikulujen_yhteenveto[[#This Row],[Kirjanpidon koodi]],Eritellyt_kulut[Laskun päivämäärä],"&gt;="&amp;I$3,Eritellyt_kulut[Laskun päivämäärä],"&lt;="&amp;I$4)+SUMIFS(Muut[Sekin summa],Muut[Kirjanpidon koodi],Kuukausikulujen_yhteenveto[[#This Row],[Kirjanpidon koodi]],Muut[Päivämäärän tarkistuksen pyyntö aloitettu],"&gt;="&amp;DATEVALUE(" 1 "&amp;Kuukausikulujen_yhteenveto[[#Headers],[Kesäkuu]]&amp;_VUOSI),Muut[Päivämäärän tarkistuksen pyyntö aloitettu],"&lt;="&amp;I$4)</f>
        <v>0</v>
      </c>
      <c r="J9" s="7">
        <f ca="1">SUMIFS(Eritellyt_kulut[Sekin summa],Eritellyt_kulut[Kirjanpidon koodi],Kuukausikulujen_yhteenveto[[#This Row],[Kirjanpidon koodi]],Eritellyt_kulut[Laskun päivämäärä],"&gt;="&amp;J$3,Eritellyt_kulut[Laskun päivämäärä],"&lt;="&amp;J$4)+SUMIFS(Muut[Sekin summa],Muut[Kirjanpidon koodi],Kuukausikulujen_yhteenveto[[#This Row],[Kirjanpidon koodi]],Muut[Päivämäärän tarkistuksen pyyntö aloitettu],"&gt;="&amp;DATEVALUE(" 1 "&amp;Kuukausikulujen_yhteenveto[[#Headers],[Heinäkuu]]&amp;_VUOSI),Muut[Päivämäärän tarkistuksen pyyntö aloitettu],"&lt;="&amp;J$4)</f>
        <v>0</v>
      </c>
      <c r="K9" s="7">
        <f ca="1">SUMIFS(Eritellyt_kulut[Sekin summa],Eritellyt_kulut[Kirjanpidon koodi],Kuukausikulujen_yhteenveto[[#This Row],[Kirjanpidon koodi]],Eritellyt_kulut[Laskun päivämäärä],"&gt;="&amp;K$3,Eritellyt_kulut[Laskun päivämäärä],"&lt;="&amp;K$4)+SUMIFS(Muut[Sekin summa],Muut[Kirjanpidon koodi],Kuukausikulujen_yhteenveto[[#This Row],[Kirjanpidon koodi]],Muut[Päivämäärän tarkistuksen pyyntö aloitettu],"&gt;="&amp;DATEVALUE(" 1 "&amp;Kuukausikulujen_yhteenveto[[#Headers],[Elokuu]]&amp;_VUOSI),Muut[Päivämäärän tarkistuksen pyyntö aloitettu],"&lt;="&amp;K$4)</f>
        <v>0</v>
      </c>
      <c r="L9" s="7">
        <f ca="1">SUMIFS(Eritellyt_kulut[Sekin summa],Eritellyt_kulut[Kirjanpidon koodi],Kuukausikulujen_yhteenveto[[#This Row],[Kirjanpidon koodi]],Eritellyt_kulut[Laskun päivämäärä],"&gt;="&amp;L$3,Eritellyt_kulut[Laskun päivämäärä],"&lt;="&amp;L$4)+SUMIFS(Muut[Sekin summa],Muut[Kirjanpidon koodi],Kuukausikulujen_yhteenveto[[#This Row],[Kirjanpidon koodi]],Muut[Päivämäärän tarkistuksen pyyntö aloitettu],"&gt;="&amp;DATEVALUE(" 1 "&amp;Kuukausikulujen_yhteenveto[[#Headers],[Syyskuu]]&amp;_VUOSI),Muut[Päivämäärän tarkistuksen pyyntö aloitettu],"&lt;="&amp;L$4)</f>
        <v>0</v>
      </c>
      <c r="M9" s="7">
        <f ca="1">SUMIFS(Eritellyt_kulut[Sekin summa],Eritellyt_kulut[Kirjanpidon koodi],Kuukausikulujen_yhteenveto[[#This Row],[Kirjanpidon koodi]],Eritellyt_kulut[Laskun päivämäärä],"&gt;="&amp;M$3,Eritellyt_kulut[Laskun päivämäärä],"&lt;="&amp;M$4)+SUMIFS(Muut[Sekin summa],Muut[Kirjanpidon koodi],Kuukausikulujen_yhteenveto[[#This Row],[Kirjanpidon koodi]],Muut[Päivämäärän tarkistuksen pyyntö aloitettu],"&gt;="&amp;DATEVALUE(" 1 "&amp;Kuukausikulujen_yhteenveto[[#Headers],[Lokakuu]]&amp;_VUOSI),Muut[Päivämäärän tarkistuksen pyyntö aloitettu],"&lt;="&amp;M$4)</f>
        <v>0</v>
      </c>
      <c r="N9" s="7">
        <f ca="1">SUMIFS(Eritellyt_kulut[Sekin summa],Eritellyt_kulut[Kirjanpidon koodi],Kuukausikulujen_yhteenveto[[#This Row],[Kirjanpidon koodi]],Eritellyt_kulut[Laskun päivämäärä],"&gt;="&amp;N$3,Eritellyt_kulut[Laskun päivämäärä],"&lt;="&amp;N$4)+SUMIFS(Muut[Sekin summa],Muut[Kirjanpidon koodi],Kuukausikulujen_yhteenveto[[#This Row],[Kirjanpidon koodi]],Muut[Päivämäärän tarkistuksen pyyntö aloitettu],"&gt;="&amp;DATEVALUE(" 1 "&amp;Kuukausikulujen_yhteenveto[[#Headers],[Marraskuu]]&amp;_VUOSI),Muut[Päivämäärän tarkistuksen pyyntö aloitettu],"&lt;="&amp;N$4)</f>
        <v>0</v>
      </c>
      <c r="O9" s="7">
        <f ca="1">SUMIFS(Eritellyt_kulut[Sekin summa],Eritellyt_kulut[Kirjanpidon koodi],Kuukausikulujen_yhteenveto[[#This Row],[Kirjanpidon koodi]],Eritellyt_kulut[Laskun päivämäärä],"&gt;="&amp;O$3,Eritellyt_kulut[Laskun päivämäärä],"&lt;="&amp;O$4)+SUMIFS(Muut[Sekin summa],Muut[Kirjanpidon koodi],Kuukausikulujen_yhteenveto[[#This Row],[Kirjanpidon koodi]],Muut[Päivämäärän tarkistuksen pyyntö aloitettu],"&gt;="&amp;DATEVALUE(" 1 "&amp;Kuukausikulujen_yhteenveto[[#Headers],[Joulukuu]]&amp;_VUOSI),Muut[Päivämäärän tarkistuksen pyyntö aloitettu],"&lt;="&amp;O$4)</f>
        <v>0</v>
      </c>
      <c r="P9" s="7">
        <f ca="1">SUM(Kuukausikulujen_yhteenveto[[#This Row],[Tammikuu]:[Joulukuu]])</f>
        <v>0</v>
      </c>
      <c r="Q9" s="7"/>
    </row>
    <row r="10" spans="2:17" ht="48" hidden="1" customHeight="1" x14ac:dyDescent="0.35">
      <c r="B10" s="8">
        <v>5000</v>
      </c>
      <c r="C10" s="9" t="s">
        <v>7</v>
      </c>
      <c r="D10" s="10">
        <f ca="1">SUMIFS(Eritellyt_kulut[Sekin summa],Eritellyt_kulut[Kirjanpidon koodi],Kuukausikulujen_yhteenveto[[#This Row],[Kirjanpidon koodi]],Eritellyt_kulut[Laskun päivämäärä],"&gt;="&amp;D$3,Eritellyt_kulut[Laskun päivämäärä],"&lt;="&amp;D$4)+SUMIFS(Muut[Sekin summa],Muut[Kirjanpidon koodi],Kuukausikulujen_yhteenveto[[#This Row],[Kirjanpidon koodi]],Muut[Päivämäärän tarkistuksen pyyntö aloitettu],"&gt;="&amp;DATEVALUE(" 1 "&amp;Kuukausikulujen_yhteenveto[[#Headers],[Tammikuu]]&amp;_VUOSI),Muut[Päivämäärän tarkistuksen pyyntö aloitettu],"&lt;="&amp;D$4)</f>
        <v>0</v>
      </c>
      <c r="E10" s="10">
        <f ca="1">SUMIFS(Eritellyt_kulut[Sekin summa],Eritellyt_kulut[Kirjanpidon koodi],Kuukausikulujen_yhteenveto[[#This Row],[Kirjanpidon koodi]],Eritellyt_kulut[Laskun päivämäärä],"&gt;="&amp;E$3,Eritellyt_kulut[Laskun päivämäärä],"&lt;="&amp;E$4)+SUMIFS(Muut[Sekin summa],Muut[Kirjanpidon koodi],Kuukausikulujen_yhteenveto[[#This Row],[Kirjanpidon koodi]],Muut[Päivämäärän tarkistuksen pyyntö aloitettu],"&gt;="&amp;DATEVALUE(" 1 "&amp;Kuukausikulujen_yhteenveto[[#Headers],[Helmikuu]]&amp;_VUOSI),Muut[Päivämäärän tarkistuksen pyyntö aloitettu],"&lt;="&amp;E$4)</f>
        <v>0</v>
      </c>
      <c r="F10" s="10">
        <f ca="1">SUMIFS(Eritellyt_kulut[Sekin summa],Eritellyt_kulut[Kirjanpidon koodi],Kuukausikulujen_yhteenveto[[#This Row],[Kirjanpidon koodi]],Eritellyt_kulut[Laskun päivämäärä],"&gt;="&amp;F$3,Eritellyt_kulut[Laskun päivämäärä],"&lt;="&amp;F$4)+SUMIFS(Muut[Sekin summa],Muut[Kirjanpidon koodi],Kuukausikulujen_yhteenveto[[#This Row],[Kirjanpidon koodi]],Muut[Päivämäärän tarkistuksen pyyntö aloitettu],"&gt;="&amp;DATEVALUE(" 1 "&amp;Kuukausikulujen_yhteenveto[[#Headers],[Maaliskuu]]&amp;_VUOSI),Muut[Päivämäärän tarkistuksen pyyntö aloitettu],"&lt;="&amp;F$4)</f>
        <v>0</v>
      </c>
      <c r="G10" s="10">
        <f ca="1">SUMIFS(Eritellyt_kulut[Sekin summa],Eritellyt_kulut[Kirjanpidon koodi],Kuukausikulujen_yhteenveto[[#This Row],[Kirjanpidon koodi]],Eritellyt_kulut[Laskun päivämäärä],"&gt;="&amp;G$3,Eritellyt_kulut[Laskun päivämäärä],"&lt;="&amp;G$4)+SUMIFS(Muut[Sekin summa],Muut[Kirjanpidon koodi],Kuukausikulujen_yhteenveto[[#This Row],[Kirjanpidon koodi]],Muut[Päivämäärän tarkistuksen pyyntö aloitettu],"&gt;="&amp;DATEVALUE(" 1 "&amp;Kuukausikulujen_yhteenveto[[#Headers],[Huhtikuu]]&amp;_VUOSI),Muut[Päivämäärän tarkistuksen pyyntö aloitettu],"&lt;="&amp;G$4)</f>
        <v>0</v>
      </c>
      <c r="H10" s="10">
        <f ca="1">SUMIFS(Eritellyt_kulut[Sekin summa],Eritellyt_kulut[Kirjanpidon koodi],Kuukausikulujen_yhteenveto[[#This Row],[Kirjanpidon koodi]],Eritellyt_kulut[Laskun päivämäärä],"&gt;="&amp;H$3,Eritellyt_kulut[Laskun päivämäärä],"&lt;="&amp;H$4)+SUMIFS(Muut[Sekin summa],Muut[Kirjanpidon koodi],Kuukausikulujen_yhteenveto[[#This Row],[Kirjanpidon koodi]],Muut[Päivämäärän tarkistuksen pyyntö aloitettu],"&gt;="&amp;DATEVALUE(" 1 "&amp;Kuukausikulujen_yhteenveto[[#Headers],[Toukokuu]]&amp;_VUOSI),Muut[Päivämäärän tarkistuksen pyyntö aloitettu],"&lt;="&amp;H$4)</f>
        <v>0</v>
      </c>
      <c r="I10" s="10">
        <f ca="1">SUMIFS(Eritellyt_kulut[Sekin summa],Eritellyt_kulut[Kirjanpidon koodi],Kuukausikulujen_yhteenveto[[#This Row],[Kirjanpidon koodi]],Eritellyt_kulut[Laskun päivämäärä],"&gt;="&amp;I$3,Eritellyt_kulut[Laskun päivämäärä],"&lt;="&amp;I$4)+SUMIFS(Muut[Sekin summa],Muut[Kirjanpidon koodi],Kuukausikulujen_yhteenveto[[#This Row],[Kirjanpidon koodi]],Muut[Päivämäärän tarkistuksen pyyntö aloitettu],"&gt;="&amp;DATEVALUE(" 1 "&amp;Kuukausikulujen_yhteenveto[[#Headers],[Kesäkuu]]&amp;_VUOSI),Muut[Päivämäärän tarkistuksen pyyntö aloitettu],"&lt;="&amp;I$4)</f>
        <v>0</v>
      </c>
      <c r="J10" s="10">
        <f ca="1">SUMIFS(Eritellyt_kulut[Sekin summa],Eritellyt_kulut[Kirjanpidon koodi],Kuukausikulujen_yhteenveto[[#This Row],[Kirjanpidon koodi]],Eritellyt_kulut[Laskun päivämäärä],"&gt;="&amp;J$3,Eritellyt_kulut[Laskun päivämäärä],"&lt;="&amp;J$4)+SUMIFS(Muut[Sekin summa],Muut[Kirjanpidon koodi],Kuukausikulujen_yhteenveto[[#This Row],[Kirjanpidon koodi]],Muut[Päivämäärän tarkistuksen pyyntö aloitettu],"&gt;="&amp;DATEVALUE(" 1 "&amp;Kuukausikulujen_yhteenveto[[#Headers],[Heinäkuu]]&amp;_VUOSI),Muut[Päivämäärän tarkistuksen pyyntö aloitettu],"&lt;="&amp;J$4)</f>
        <v>0</v>
      </c>
      <c r="K10" s="10">
        <f ca="1">SUMIFS(Eritellyt_kulut[Sekin summa],Eritellyt_kulut[Kirjanpidon koodi],Kuukausikulujen_yhteenveto[[#This Row],[Kirjanpidon koodi]],Eritellyt_kulut[Laskun päivämäärä],"&gt;="&amp;K$3,Eritellyt_kulut[Laskun päivämäärä],"&lt;="&amp;K$4)+SUMIFS(Muut[Sekin summa],Muut[Kirjanpidon koodi],Kuukausikulujen_yhteenveto[[#This Row],[Kirjanpidon koodi]],Muut[Päivämäärän tarkistuksen pyyntö aloitettu],"&gt;="&amp;DATEVALUE(" 1 "&amp;Kuukausikulujen_yhteenveto[[#Headers],[Elokuu]]&amp;_VUOSI),Muut[Päivämäärän tarkistuksen pyyntö aloitettu],"&lt;="&amp;K$4)</f>
        <v>0</v>
      </c>
      <c r="L10" s="10">
        <f ca="1">SUMIFS(Eritellyt_kulut[Sekin summa],Eritellyt_kulut[Kirjanpidon koodi],Kuukausikulujen_yhteenveto[[#This Row],[Kirjanpidon koodi]],Eritellyt_kulut[Laskun päivämäärä],"&gt;="&amp;L$3,Eritellyt_kulut[Laskun päivämäärä],"&lt;="&amp;L$4)+SUMIFS(Muut[Sekin summa],Muut[Kirjanpidon koodi],Kuukausikulujen_yhteenveto[[#This Row],[Kirjanpidon koodi]],Muut[Päivämäärän tarkistuksen pyyntö aloitettu],"&gt;="&amp;DATEVALUE(" 1 "&amp;Kuukausikulujen_yhteenveto[[#Headers],[Syyskuu]]&amp;_VUOSI),Muut[Päivämäärän tarkistuksen pyyntö aloitettu],"&lt;="&amp;L$4)</f>
        <v>0</v>
      </c>
      <c r="M10" s="10">
        <f ca="1">SUMIFS(Eritellyt_kulut[Sekin summa],Eritellyt_kulut[Kirjanpidon koodi],Kuukausikulujen_yhteenveto[[#This Row],[Kirjanpidon koodi]],Eritellyt_kulut[Laskun päivämäärä],"&gt;="&amp;M$3,Eritellyt_kulut[Laskun päivämäärä],"&lt;="&amp;M$4)+SUMIFS(Muut[Sekin summa],Muut[Kirjanpidon koodi],Kuukausikulujen_yhteenveto[[#This Row],[Kirjanpidon koodi]],Muut[Päivämäärän tarkistuksen pyyntö aloitettu],"&gt;="&amp;DATEVALUE(" 1 "&amp;Kuukausikulujen_yhteenveto[[#Headers],[Lokakuu]]&amp;_VUOSI),Muut[Päivämäärän tarkistuksen pyyntö aloitettu],"&lt;="&amp;M$4)</f>
        <v>0</v>
      </c>
      <c r="N10" s="10">
        <f ca="1">SUMIFS(Eritellyt_kulut[Sekin summa],Eritellyt_kulut[Kirjanpidon koodi],Kuukausikulujen_yhteenveto[[#This Row],[Kirjanpidon koodi]],Eritellyt_kulut[Laskun päivämäärä],"&gt;="&amp;N$3,Eritellyt_kulut[Laskun päivämäärä],"&lt;="&amp;N$4)+SUMIFS(Muut[Sekin summa],Muut[Kirjanpidon koodi],Kuukausikulujen_yhteenveto[[#This Row],[Kirjanpidon koodi]],Muut[Päivämäärän tarkistuksen pyyntö aloitettu],"&gt;="&amp;DATEVALUE(" 1 "&amp;Kuukausikulujen_yhteenveto[[#Headers],[Marraskuu]]&amp;_VUOSI),Muut[Päivämäärän tarkistuksen pyyntö aloitettu],"&lt;="&amp;N$4)</f>
        <v>0</v>
      </c>
      <c r="O10" s="10">
        <f ca="1">SUMIFS(Eritellyt_kulut[Sekin summa],Eritellyt_kulut[Kirjanpidon koodi],Kuukausikulujen_yhteenveto[[#This Row],[Kirjanpidon koodi]],Eritellyt_kulut[Laskun päivämäärä],"&gt;="&amp;O$3,Eritellyt_kulut[Laskun päivämäärä],"&lt;="&amp;O$4)+SUMIFS(Muut[Sekin summa],Muut[Kirjanpidon koodi],Kuukausikulujen_yhteenveto[[#This Row],[Kirjanpidon koodi]],Muut[Päivämäärän tarkistuksen pyyntö aloitettu],"&gt;="&amp;DATEVALUE(" 1 "&amp;Kuukausikulujen_yhteenveto[[#Headers],[Joulukuu]]&amp;_VUOSI),Muut[Päivämäärän tarkistuksen pyyntö aloitettu],"&lt;="&amp;O$4)</f>
        <v>0</v>
      </c>
      <c r="P10" s="10">
        <f ca="1">SUM(Kuukausikulujen_yhteenveto[[#This Row],[Tammikuu]:[Joulukuu]])</f>
        <v>0</v>
      </c>
      <c r="Q10" s="10"/>
    </row>
    <row r="11" spans="2:17" ht="48" hidden="1" customHeight="1" x14ac:dyDescent="0.35">
      <c r="B11" s="5">
        <v>6000</v>
      </c>
      <c r="C11" s="6" t="s">
        <v>8</v>
      </c>
      <c r="D11" s="7">
        <f ca="1">SUMIFS(Eritellyt_kulut[Sekin summa],Eritellyt_kulut[Kirjanpidon koodi],Kuukausikulujen_yhteenveto[[#This Row],[Kirjanpidon koodi]],Eritellyt_kulut[Laskun päivämäärä],"&gt;="&amp;D$3,Eritellyt_kulut[Laskun päivämäärä],"&lt;="&amp;D$4)+SUMIFS(Muut[Sekin summa],Muut[Kirjanpidon koodi],Kuukausikulujen_yhteenveto[[#This Row],[Kirjanpidon koodi]],Muut[Päivämäärän tarkistuksen pyyntö aloitettu],"&gt;="&amp;DATEVALUE(" 1 "&amp;Kuukausikulujen_yhteenveto[[#Headers],[Tammikuu]]&amp;_VUOSI),Muut[Päivämäärän tarkistuksen pyyntö aloitettu],"&lt;="&amp;D$4)</f>
        <v>0</v>
      </c>
      <c r="E11" s="7">
        <f ca="1">SUMIFS(Eritellyt_kulut[Sekin summa],Eritellyt_kulut[Kirjanpidon koodi],Kuukausikulujen_yhteenveto[[#This Row],[Kirjanpidon koodi]],Eritellyt_kulut[Laskun päivämäärä],"&gt;="&amp;E$3,Eritellyt_kulut[Laskun päivämäärä],"&lt;="&amp;E$4)+SUMIFS(Muut[Sekin summa],Muut[Kirjanpidon koodi],Kuukausikulujen_yhteenveto[[#This Row],[Kirjanpidon koodi]],Muut[Päivämäärän tarkistuksen pyyntö aloitettu],"&gt;="&amp;DATEVALUE(" 1 "&amp;Kuukausikulujen_yhteenveto[[#Headers],[Helmikuu]]&amp;_VUOSI),Muut[Päivämäärän tarkistuksen pyyntö aloitettu],"&lt;="&amp;E$4)</f>
        <v>0</v>
      </c>
      <c r="F11" s="7">
        <f ca="1">SUMIFS(Eritellyt_kulut[Sekin summa],Eritellyt_kulut[Kirjanpidon koodi],Kuukausikulujen_yhteenveto[[#This Row],[Kirjanpidon koodi]],Eritellyt_kulut[Laskun päivämäärä],"&gt;="&amp;F$3,Eritellyt_kulut[Laskun päivämäärä],"&lt;="&amp;F$4)+SUMIFS(Muut[Sekin summa],Muut[Kirjanpidon koodi],Kuukausikulujen_yhteenveto[[#This Row],[Kirjanpidon koodi]],Muut[Päivämäärän tarkistuksen pyyntö aloitettu],"&gt;="&amp;DATEVALUE(" 1 "&amp;Kuukausikulujen_yhteenveto[[#Headers],[Maaliskuu]]&amp;_VUOSI),Muut[Päivämäärän tarkistuksen pyyntö aloitettu],"&lt;="&amp;F$4)</f>
        <v>0</v>
      </c>
      <c r="G11" s="7">
        <f ca="1">SUMIFS(Eritellyt_kulut[Sekin summa],Eritellyt_kulut[Kirjanpidon koodi],Kuukausikulujen_yhteenveto[[#This Row],[Kirjanpidon koodi]],Eritellyt_kulut[Laskun päivämäärä],"&gt;="&amp;G$3,Eritellyt_kulut[Laskun päivämäärä],"&lt;="&amp;G$4)+SUMIFS(Muut[Sekin summa],Muut[Kirjanpidon koodi],Kuukausikulujen_yhteenveto[[#This Row],[Kirjanpidon koodi]],Muut[Päivämäärän tarkistuksen pyyntö aloitettu],"&gt;="&amp;DATEVALUE(" 1 "&amp;Kuukausikulujen_yhteenveto[[#Headers],[Huhtikuu]]&amp;_VUOSI),Muut[Päivämäärän tarkistuksen pyyntö aloitettu],"&lt;="&amp;G$4)</f>
        <v>0</v>
      </c>
      <c r="H11" s="7">
        <f ca="1">SUMIFS(Eritellyt_kulut[Sekin summa],Eritellyt_kulut[Kirjanpidon koodi],Kuukausikulujen_yhteenveto[[#This Row],[Kirjanpidon koodi]],Eritellyt_kulut[Laskun päivämäärä],"&gt;="&amp;H$3,Eritellyt_kulut[Laskun päivämäärä],"&lt;="&amp;H$4)+SUMIFS(Muut[Sekin summa],Muut[Kirjanpidon koodi],Kuukausikulujen_yhteenveto[[#This Row],[Kirjanpidon koodi]],Muut[Päivämäärän tarkistuksen pyyntö aloitettu],"&gt;="&amp;DATEVALUE(" 1 "&amp;Kuukausikulujen_yhteenveto[[#Headers],[Toukokuu]]&amp;_VUOSI),Muut[Päivämäärän tarkistuksen pyyntö aloitettu],"&lt;="&amp;H$4)</f>
        <v>0</v>
      </c>
      <c r="I11" s="7">
        <f ca="1">SUMIFS(Eritellyt_kulut[Sekin summa],Eritellyt_kulut[Kirjanpidon koodi],Kuukausikulujen_yhteenveto[[#This Row],[Kirjanpidon koodi]],Eritellyt_kulut[Laskun päivämäärä],"&gt;="&amp;I$3,Eritellyt_kulut[Laskun päivämäärä],"&lt;="&amp;I$4)+SUMIFS(Muut[Sekin summa],Muut[Kirjanpidon koodi],Kuukausikulujen_yhteenveto[[#This Row],[Kirjanpidon koodi]],Muut[Päivämäärän tarkistuksen pyyntö aloitettu],"&gt;="&amp;DATEVALUE(" 1 "&amp;Kuukausikulujen_yhteenveto[[#Headers],[Kesäkuu]]&amp;_VUOSI),Muut[Päivämäärän tarkistuksen pyyntö aloitettu],"&lt;="&amp;I$4)</f>
        <v>0</v>
      </c>
      <c r="J11" s="7">
        <f ca="1">SUMIFS(Eritellyt_kulut[Sekin summa],Eritellyt_kulut[Kirjanpidon koodi],Kuukausikulujen_yhteenveto[[#This Row],[Kirjanpidon koodi]],Eritellyt_kulut[Laskun päivämäärä],"&gt;="&amp;J$3,Eritellyt_kulut[Laskun päivämäärä],"&lt;="&amp;J$4)+SUMIFS(Muut[Sekin summa],Muut[Kirjanpidon koodi],Kuukausikulujen_yhteenveto[[#This Row],[Kirjanpidon koodi]],Muut[Päivämäärän tarkistuksen pyyntö aloitettu],"&gt;="&amp;DATEVALUE(" 1 "&amp;Kuukausikulujen_yhteenveto[[#Headers],[Heinäkuu]]&amp;_VUOSI),Muut[Päivämäärän tarkistuksen pyyntö aloitettu],"&lt;="&amp;J$4)</f>
        <v>0</v>
      </c>
      <c r="K11" s="7">
        <f ca="1">SUMIFS(Eritellyt_kulut[Sekin summa],Eritellyt_kulut[Kirjanpidon koodi],Kuukausikulujen_yhteenveto[[#This Row],[Kirjanpidon koodi]],Eritellyt_kulut[Laskun päivämäärä],"&gt;="&amp;K$3,Eritellyt_kulut[Laskun päivämäärä],"&lt;="&amp;K$4)+SUMIFS(Muut[Sekin summa],Muut[Kirjanpidon koodi],Kuukausikulujen_yhteenveto[[#This Row],[Kirjanpidon koodi]],Muut[Päivämäärän tarkistuksen pyyntö aloitettu],"&gt;="&amp;DATEVALUE(" 1 "&amp;Kuukausikulujen_yhteenveto[[#Headers],[Elokuu]]&amp;_VUOSI),Muut[Päivämäärän tarkistuksen pyyntö aloitettu],"&lt;="&amp;K$4)</f>
        <v>0</v>
      </c>
      <c r="L11" s="7">
        <f ca="1">SUMIFS(Eritellyt_kulut[Sekin summa],Eritellyt_kulut[Kirjanpidon koodi],Kuukausikulujen_yhteenveto[[#This Row],[Kirjanpidon koodi]],Eritellyt_kulut[Laskun päivämäärä],"&gt;="&amp;L$3,Eritellyt_kulut[Laskun päivämäärä],"&lt;="&amp;L$4)+SUMIFS(Muut[Sekin summa],Muut[Kirjanpidon koodi],Kuukausikulujen_yhteenveto[[#This Row],[Kirjanpidon koodi]],Muut[Päivämäärän tarkistuksen pyyntö aloitettu],"&gt;="&amp;DATEVALUE(" 1 "&amp;Kuukausikulujen_yhteenveto[[#Headers],[Syyskuu]]&amp;_VUOSI),Muut[Päivämäärän tarkistuksen pyyntö aloitettu],"&lt;="&amp;L$4)</f>
        <v>0</v>
      </c>
      <c r="M11" s="7">
        <f ca="1">SUMIFS(Eritellyt_kulut[Sekin summa],Eritellyt_kulut[Kirjanpidon koodi],Kuukausikulujen_yhteenveto[[#This Row],[Kirjanpidon koodi]],Eritellyt_kulut[Laskun päivämäärä],"&gt;="&amp;M$3,Eritellyt_kulut[Laskun päivämäärä],"&lt;="&amp;M$4)+SUMIFS(Muut[Sekin summa],Muut[Kirjanpidon koodi],Kuukausikulujen_yhteenveto[[#This Row],[Kirjanpidon koodi]],Muut[Päivämäärän tarkistuksen pyyntö aloitettu],"&gt;="&amp;DATEVALUE(" 1 "&amp;Kuukausikulujen_yhteenveto[[#Headers],[Lokakuu]]&amp;_VUOSI),Muut[Päivämäärän tarkistuksen pyyntö aloitettu],"&lt;="&amp;M$4)</f>
        <v>0</v>
      </c>
      <c r="N11" s="7">
        <f ca="1">SUMIFS(Eritellyt_kulut[Sekin summa],Eritellyt_kulut[Kirjanpidon koodi],Kuukausikulujen_yhteenveto[[#This Row],[Kirjanpidon koodi]],Eritellyt_kulut[Laskun päivämäärä],"&gt;="&amp;N$3,Eritellyt_kulut[Laskun päivämäärä],"&lt;="&amp;N$4)+SUMIFS(Muut[Sekin summa],Muut[Kirjanpidon koodi],Kuukausikulujen_yhteenveto[[#This Row],[Kirjanpidon koodi]],Muut[Päivämäärän tarkistuksen pyyntö aloitettu],"&gt;="&amp;DATEVALUE(" 1 "&amp;Kuukausikulujen_yhteenveto[[#Headers],[Marraskuu]]&amp;_VUOSI),Muut[Päivämäärän tarkistuksen pyyntö aloitettu],"&lt;="&amp;N$4)</f>
        <v>0</v>
      </c>
      <c r="O11" s="7">
        <f ca="1">SUMIFS(Eritellyt_kulut[Sekin summa],Eritellyt_kulut[Kirjanpidon koodi],Kuukausikulujen_yhteenveto[[#This Row],[Kirjanpidon koodi]],Eritellyt_kulut[Laskun päivämäärä],"&gt;="&amp;O$3,Eritellyt_kulut[Laskun päivämäärä],"&lt;="&amp;O$4)+SUMIFS(Muut[Sekin summa],Muut[Kirjanpidon koodi],Kuukausikulujen_yhteenveto[[#This Row],[Kirjanpidon koodi]],Muut[Päivämäärän tarkistuksen pyyntö aloitettu],"&gt;="&amp;DATEVALUE(" 1 "&amp;Kuukausikulujen_yhteenveto[[#Headers],[Joulukuu]]&amp;_VUOSI),Muut[Päivämäärän tarkistuksen pyyntö aloitettu],"&lt;="&amp;O$4)</f>
        <v>0</v>
      </c>
      <c r="P11" s="7">
        <f ca="1">SUM(Kuukausikulujen_yhteenveto[[#This Row],[Tammikuu]:[Joulukuu]])</f>
        <v>0</v>
      </c>
      <c r="Q11" s="7"/>
    </row>
    <row r="12" spans="2:17" ht="48" hidden="1" customHeight="1" x14ac:dyDescent="0.35">
      <c r="B12" s="8">
        <v>7000</v>
      </c>
      <c r="C12" s="9" t="s">
        <v>9</v>
      </c>
      <c r="D12" s="10">
        <f ca="1">SUMIFS(Eritellyt_kulut[Sekin summa],Eritellyt_kulut[Kirjanpidon koodi],Kuukausikulujen_yhteenveto[[#This Row],[Kirjanpidon koodi]],Eritellyt_kulut[Laskun päivämäärä],"&gt;="&amp;D$3,Eritellyt_kulut[Laskun päivämäärä],"&lt;="&amp;D$4)+SUMIFS(Muut[Sekin summa],Muut[Kirjanpidon koodi],Kuukausikulujen_yhteenveto[[#This Row],[Kirjanpidon koodi]],Muut[Päivämäärän tarkistuksen pyyntö aloitettu],"&gt;="&amp;DATEVALUE(" 1 "&amp;Kuukausikulujen_yhteenveto[[#Headers],[Tammikuu]]&amp;_VUOSI),Muut[Päivämäärän tarkistuksen pyyntö aloitettu],"&lt;="&amp;D$4)</f>
        <v>0</v>
      </c>
      <c r="E12" s="10">
        <f ca="1">SUMIFS(Eritellyt_kulut[Sekin summa],Eritellyt_kulut[Kirjanpidon koodi],Kuukausikulujen_yhteenveto[[#This Row],[Kirjanpidon koodi]],Eritellyt_kulut[Laskun päivämäärä],"&gt;="&amp;E$3,Eritellyt_kulut[Laskun päivämäärä],"&lt;="&amp;E$4)+SUMIFS(Muut[Sekin summa],Muut[Kirjanpidon koodi],Kuukausikulujen_yhteenveto[[#This Row],[Kirjanpidon koodi]],Muut[Päivämäärän tarkistuksen pyyntö aloitettu],"&gt;="&amp;DATEVALUE(" 1 "&amp;Kuukausikulujen_yhteenveto[[#Headers],[Helmikuu]]&amp;_VUOSI),Muut[Päivämäärän tarkistuksen pyyntö aloitettu],"&lt;="&amp;E$4)</f>
        <v>0</v>
      </c>
      <c r="F12" s="10">
        <f ca="1">SUMIFS(Eritellyt_kulut[Sekin summa],Eritellyt_kulut[Kirjanpidon koodi],Kuukausikulujen_yhteenveto[[#This Row],[Kirjanpidon koodi]],Eritellyt_kulut[Laskun päivämäärä],"&gt;="&amp;F$3,Eritellyt_kulut[Laskun päivämäärä],"&lt;="&amp;F$4)+SUMIFS(Muut[Sekin summa],Muut[Kirjanpidon koodi],Kuukausikulujen_yhteenveto[[#This Row],[Kirjanpidon koodi]],Muut[Päivämäärän tarkistuksen pyyntö aloitettu],"&gt;="&amp;DATEVALUE(" 1 "&amp;Kuukausikulujen_yhteenveto[[#Headers],[Maaliskuu]]&amp;_VUOSI),Muut[Päivämäärän tarkistuksen pyyntö aloitettu],"&lt;="&amp;F$4)</f>
        <v>0</v>
      </c>
      <c r="G12" s="10">
        <f ca="1">SUMIFS(Eritellyt_kulut[Sekin summa],Eritellyt_kulut[Kirjanpidon koodi],Kuukausikulujen_yhteenveto[[#This Row],[Kirjanpidon koodi]],Eritellyt_kulut[Laskun päivämäärä],"&gt;="&amp;G$3,Eritellyt_kulut[Laskun päivämäärä],"&lt;="&amp;G$4)+SUMIFS(Muut[Sekin summa],Muut[Kirjanpidon koodi],Kuukausikulujen_yhteenveto[[#This Row],[Kirjanpidon koodi]],Muut[Päivämäärän tarkistuksen pyyntö aloitettu],"&gt;="&amp;DATEVALUE(" 1 "&amp;Kuukausikulujen_yhteenveto[[#Headers],[Huhtikuu]]&amp;_VUOSI),Muut[Päivämäärän tarkistuksen pyyntö aloitettu],"&lt;="&amp;G$4)</f>
        <v>0</v>
      </c>
      <c r="H12" s="10">
        <f ca="1">SUMIFS(Eritellyt_kulut[Sekin summa],Eritellyt_kulut[Kirjanpidon koodi],Kuukausikulujen_yhteenveto[[#This Row],[Kirjanpidon koodi]],Eritellyt_kulut[Laskun päivämäärä],"&gt;="&amp;H$3,Eritellyt_kulut[Laskun päivämäärä],"&lt;="&amp;H$4)+SUMIFS(Muut[Sekin summa],Muut[Kirjanpidon koodi],Kuukausikulujen_yhteenveto[[#This Row],[Kirjanpidon koodi]],Muut[Päivämäärän tarkistuksen pyyntö aloitettu],"&gt;="&amp;DATEVALUE(" 1 "&amp;Kuukausikulujen_yhteenveto[[#Headers],[Toukokuu]]&amp;_VUOSI),Muut[Päivämäärän tarkistuksen pyyntö aloitettu],"&lt;="&amp;H$4)</f>
        <v>0</v>
      </c>
      <c r="I12" s="10">
        <f ca="1">SUMIFS(Eritellyt_kulut[Sekin summa],Eritellyt_kulut[Kirjanpidon koodi],Kuukausikulujen_yhteenveto[[#This Row],[Kirjanpidon koodi]],Eritellyt_kulut[Laskun päivämäärä],"&gt;="&amp;I$3,Eritellyt_kulut[Laskun päivämäärä],"&lt;="&amp;I$4)+SUMIFS(Muut[Sekin summa],Muut[Kirjanpidon koodi],Kuukausikulujen_yhteenveto[[#This Row],[Kirjanpidon koodi]],Muut[Päivämäärän tarkistuksen pyyntö aloitettu],"&gt;="&amp;DATEVALUE(" 1 "&amp;Kuukausikulujen_yhteenveto[[#Headers],[Kesäkuu]]&amp;_VUOSI),Muut[Päivämäärän tarkistuksen pyyntö aloitettu],"&lt;="&amp;I$4)</f>
        <v>0</v>
      </c>
      <c r="J12" s="10">
        <f ca="1">SUMIFS(Eritellyt_kulut[Sekin summa],Eritellyt_kulut[Kirjanpidon koodi],Kuukausikulujen_yhteenveto[[#This Row],[Kirjanpidon koodi]],Eritellyt_kulut[Laskun päivämäärä],"&gt;="&amp;J$3,Eritellyt_kulut[Laskun päivämäärä],"&lt;="&amp;J$4)+SUMIFS(Muut[Sekin summa],Muut[Kirjanpidon koodi],Kuukausikulujen_yhteenveto[[#This Row],[Kirjanpidon koodi]],Muut[Päivämäärän tarkistuksen pyyntö aloitettu],"&gt;="&amp;DATEVALUE(" 1 "&amp;Kuukausikulujen_yhteenveto[[#Headers],[Heinäkuu]]&amp;_VUOSI),Muut[Päivämäärän tarkistuksen pyyntö aloitettu],"&lt;="&amp;J$4)</f>
        <v>0</v>
      </c>
      <c r="K12" s="10">
        <f ca="1">SUMIFS(Eritellyt_kulut[Sekin summa],Eritellyt_kulut[Kirjanpidon koodi],Kuukausikulujen_yhteenveto[[#This Row],[Kirjanpidon koodi]],Eritellyt_kulut[Laskun päivämäärä],"&gt;="&amp;K$3,Eritellyt_kulut[Laskun päivämäärä],"&lt;="&amp;K$4)+SUMIFS(Muut[Sekin summa],Muut[Kirjanpidon koodi],Kuukausikulujen_yhteenveto[[#This Row],[Kirjanpidon koodi]],Muut[Päivämäärän tarkistuksen pyyntö aloitettu],"&gt;="&amp;DATEVALUE(" 1 "&amp;Kuukausikulujen_yhteenveto[[#Headers],[Elokuu]]&amp;_VUOSI),Muut[Päivämäärän tarkistuksen pyyntö aloitettu],"&lt;="&amp;K$4)</f>
        <v>0</v>
      </c>
      <c r="L12" s="10">
        <f ca="1">SUMIFS(Eritellyt_kulut[Sekin summa],Eritellyt_kulut[Kirjanpidon koodi],Kuukausikulujen_yhteenveto[[#This Row],[Kirjanpidon koodi]],Eritellyt_kulut[Laskun päivämäärä],"&gt;="&amp;L$3,Eritellyt_kulut[Laskun päivämäärä],"&lt;="&amp;L$4)+SUMIFS(Muut[Sekin summa],Muut[Kirjanpidon koodi],Kuukausikulujen_yhteenveto[[#This Row],[Kirjanpidon koodi]],Muut[Päivämäärän tarkistuksen pyyntö aloitettu],"&gt;="&amp;DATEVALUE(" 1 "&amp;Kuukausikulujen_yhteenveto[[#Headers],[Syyskuu]]&amp;_VUOSI),Muut[Päivämäärän tarkistuksen pyyntö aloitettu],"&lt;="&amp;L$4)</f>
        <v>0</v>
      </c>
      <c r="M12" s="10">
        <f ca="1">SUMIFS(Eritellyt_kulut[Sekin summa],Eritellyt_kulut[Kirjanpidon koodi],Kuukausikulujen_yhteenveto[[#This Row],[Kirjanpidon koodi]],Eritellyt_kulut[Laskun päivämäärä],"&gt;="&amp;M$3,Eritellyt_kulut[Laskun päivämäärä],"&lt;="&amp;M$4)+SUMIFS(Muut[Sekin summa],Muut[Kirjanpidon koodi],Kuukausikulujen_yhteenveto[[#This Row],[Kirjanpidon koodi]],Muut[Päivämäärän tarkistuksen pyyntö aloitettu],"&gt;="&amp;DATEVALUE(" 1 "&amp;Kuukausikulujen_yhteenveto[[#Headers],[Lokakuu]]&amp;_VUOSI),Muut[Päivämäärän tarkistuksen pyyntö aloitettu],"&lt;="&amp;M$4)</f>
        <v>0</v>
      </c>
      <c r="N12" s="10">
        <f ca="1">SUMIFS(Eritellyt_kulut[Sekin summa],Eritellyt_kulut[Kirjanpidon koodi],Kuukausikulujen_yhteenveto[[#This Row],[Kirjanpidon koodi]],Eritellyt_kulut[Laskun päivämäärä],"&gt;="&amp;N$3,Eritellyt_kulut[Laskun päivämäärä],"&lt;="&amp;N$4)+SUMIFS(Muut[Sekin summa],Muut[Kirjanpidon koodi],Kuukausikulujen_yhteenveto[[#This Row],[Kirjanpidon koodi]],Muut[Päivämäärän tarkistuksen pyyntö aloitettu],"&gt;="&amp;DATEVALUE(" 1 "&amp;Kuukausikulujen_yhteenveto[[#Headers],[Marraskuu]]&amp;_VUOSI),Muut[Päivämäärän tarkistuksen pyyntö aloitettu],"&lt;="&amp;N$4)</f>
        <v>0</v>
      </c>
      <c r="O12" s="10">
        <f ca="1">SUMIFS(Eritellyt_kulut[Sekin summa],Eritellyt_kulut[Kirjanpidon koodi],Kuukausikulujen_yhteenveto[[#This Row],[Kirjanpidon koodi]],Eritellyt_kulut[Laskun päivämäärä],"&gt;="&amp;O$3,Eritellyt_kulut[Laskun päivämäärä],"&lt;="&amp;O$4)+SUMIFS(Muut[Sekin summa],Muut[Kirjanpidon koodi],Kuukausikulujen_yhteenveto[[#This Row],[Kirjanpidon koodi]],Muut[Päivämäärän tarkistuksen pyyntö aloitettu],"&gt;="&amp;DATEVALUE(" 1 "&amp;Kuukausikulujen_yhteenveto[[#Headers],[Joulukuu]]&amp;_VUOSI),Muut[Päivämäärän tarkistuksen pyyntö aloitettu],"&lt;="&amp;O$4)</f>
        <v>0</v>
      </c>
      <c r="P12" s="10">
        <f ca="1">SUM(Kuukausikulujen_yhteenveto[[#This Row],[Tammikuu]:[Joulukuu]])</f>
        <v>0</v>
      </c>
      <c r="Q12" s="10"/>
    </row>
    <row r="13" spans="2:17" ht="48" hidden="1" customHeight="1" x14ac:dyDescent="0.35">
      <c r="B13" s="5">
        <v>8000</v>
      </c>
      <c r="C13" s="6" t="s">
        <v>10</v>
      </c>
      <c r="D13" s="7">
        <f ca="1">SUMIFS(Eritellyt_kulut[Sekin summa],Eritellyt_kulut[Kirjanpidon koodi],Kuukausikulujen_yhteenveto[[#This Row],[Kirjanpidon koodi]],Eritellyt_kulut[Laskun päivämäärä],"&gt;="&amp;D$3,Eritellyt_kulut[Laskun päivämäärä],"&lt;="&amp;D$4)+SUMIFS(Muut[Sekin summa],Muut[Kirjanpidon koodi],Kuukausikulujen_yhteenveto[[#This Row],[Kirjanpidon koodi]],Muut[Päivämäärän tarkistuksen pyyntö aloitettu],"&gt;="&amp;DATEVALUE(" 1 "&amp;Kuukausikulujen_yhteenveto[[#Headers],[Tammikuu]]&amp;_VUOSI),Muut[Päivämäärän tarkistuksen pyyntö aloitettu],"&lt;="&amp;D$4)</f>
        <v>0</v>
      </c>
      <c r="E13" s="7">
        <f ca="1">SUMIFS(Eritellyt_kulut[Sekin summa],Eritellyt_kulut[Kirjanpidon koodi],Kuukausikulujen_yhteenveto[[#This Row],[Kirjanpidon koodi]],Eritellyt_kulut[Laskun päivämäärä],"&gt;="&amp;E$3,Eritellyt_kulut[Laskun päivämäärä],"&lt;="&amp;E$4)+SUMIFS(Muut[Sekin summa],Muut[Kirjanpidon koodi],Kuukausikulujen_yhteenveto[[#This Row],[Kirjanpidon koodi]],Muut[Päivämäärän tarkistuksen pyyntö aloitettu],"&gt;="&amp;DATEVALUE(" 1 "&amp;Kuukausikulujen_yhteenveto[[#Headers],[Helmikuu]]&amp;_VUOSI),Muut[Päivämäärän tarkistuksen pyyntö aloitettu],"&lt;="&amp;E$4)</f>
        <v>0</v>
      </c>
      <c r="F13" s="7">
        <f ca="1">SUMIFS(Eritellyt_kulut[Sekin summa],Eritellyt_kulut[Kirjanpidon koodi],Kuukausikulujen_yhteenveto[[#This Row],[Kirjanpidon koodi]],Eritellyt_kulut[Laskun päivämäärä],"&gt;="&amp;F$3,Eritellyt_kulut[Laskun päivämäärä],"&lt;="&amp;F$4)+SUMIFS(Muut[Sekin summa],Muut[Kirjanpidon koodi],Kuukausikulujen_yhteenveto[[#This Row],[Kirjanpidon koodi]],Muut[Päivämäärän tarkistuksen pyyntö aloitettu],"&gt;="&amp;DATEVALUE(" 1 "&amp;Kuukausikulujen_yhteenveto[[#Headers],[Maaliskuu]]&amp;_VUOSI),Muut[Päivämäärän tarkistuksen pyyntö aloitettu],"&lt;="&amp;F$4)</f>
        <v>0</v>
      </c>
      <c r="G13" s="7">
        <f ca="1">SUMIFS(Eritellyt_kulut[Sekin summa],Eritellyt_kulut[Kirjanpidon koodi],Kuukausikulujen_yhteenveto[[#This Row],[Kirjanpidon koodi]],Eritellyt_kulut[Laskun päivämäärä],"&gt;="&amp;G$3,Eritellyt_kulut[Laskun päivämäärä],"&lt;="&amp;G$4)+SUMIFS(Muut[Sekin summa],Muut[Kirjanpidon koodi],Kuukausikulujen_yhteenveto[[#This Row],[Kirjanpidon koodi]],Muut[Päivämäärän tarkistuksen pyyntö aloitettu],"&gt;="&amp;DATEVALUE(" 1 "&amp;Kuukausikulujen_yhteenveto[[#Headers],[Huhtikuu]]&amp;_VUOSI),Muut[Päivämäärän tarkistuksen pyyntö aloitettu],"&lt;="&amp;G$4)</f>
        <v>0</v>
      </c>
      <c r="H13" s="7">
        <f ca="1">SUMIFS(Eritellyt_kulut[Sekin summa],Eritellyt_kulut[Kirjanpidon koodi],Kuukausikulujen_yhteenveto[[#This Row],[Kirjanpidon koodi]],Eritellyt_kulut[Laskun päivämäärä],"&gt;="&amp;H$3,Eritellyt_kulut[Laskun päivämäärä],"&lt;="&amp;H$4)+SUMIFS(Muut[Sekin summa],Muut[Kirjanpidon koodi],Kuukausikulujen_yhteenveto[[#This Row],[Kirjanpidon koodi]],Muut[Päivämäärän tarkistuksen pyyntö aloitettu],"&gt;="&amp;DATEVALUE(" 1 "&amp;Kuukausikulujen_yhteenveto[[#Headers],[Toukokuu]]&amp;_VUOSI),Muut[Päivämäärän tarkistuksen pyyntö aloitettu],"&lt;="&amp;H$4)</f>
        <v>0</v>
      </c>
      <c r="I13" s="7">
        <f ca="1">SUMIFS(Eritellyt_kulut[Sekin summa],Eritellyt_kulut[Kirjanpidon koodi],Kuukausikulujen_yhteenveto[[#This Row],[Kirjanpidon koodi]],Eritellyt_kulut[Laskun päivämäärä],"&gt;="&amp;I$3,Eritellyt_kulut[Laskun päivämäärä],"&lt;="&amp;I$4)+SUMIFS(Muut[Sekin summa],Muut[Kirjanpidon koodi],Kuukausikulujen_yhteenveto[[#This Row],[Kirjanpidon koodi]],Muut[Päivämäärän tarkistuksen pyyntö aloitettu],"&gt;="&amp;DATEVALUE(" 1 "&amp;Kuukausikulujen_yhteenveto[[#Headers],[Kesäkuu]]&amp;_VUOSI),Muut[Päivämäärän tarkistuksen pyyntö aloitettu],"&lt;="&amp;I$4)</f>
        <v>0</v>
      </c>
      <c r="J13" s="7">
        <f ca="1">SUMIFS(Eritellyt_kulut[Sekin summa],Eritellyt_kulut[Kirjanpidon koodi],Kuukausikulujen_yhteenveto[[#This Row],[Kirjanpidon koodi]],Eritellyt_kulut[Laskun päivämäärä],"&gt;="&amp;J$3,Eritellyt_kulut[Laskun päivämäärä],"&lt;="&amp;J$4)+SUMIFS(Muut[Sekin summa],Muut[Kirjanpidon koodi],Kuukausikulujen_yhteenveto[[#This Row],[Kirjanpidon koodi]],Muut[Päivämäärän tarkistuksen pyyntö aloitettu],"&gt;="&amp;DATEVALUE(" 1 "&amp;Kuukausikulujen_yhteenveto[[#Headers],[Heinäkuu]]&amp;_VUOSI),Muut[Päivämäärän tarkistuksen pyyntö aloitettu],"&lt;="&amp;J$4)</f>
        <v>0</v>
      </c>
      <c r="K13" s="7">
        <f ca="1">SUMIFS(Eritellyt_kulut[Sekin summa],Eritellyt_kulut[Kirjanpidon koodi],Kuukausikulujen_yhteenveto[[#This Row],[Kirjanpidon koodi]],Eritellyt_kulut[Laskun päivämäärä],"&gt;="&amp;K$3,Eritellyt_kulut[Laskun päivämäärä],"&lt;="&amp;K$4)+SUMIFS(Muut[Sekin summa],Muut[Kirjanpidon koodi],Kuukausikulujen_yhteenveto[[#This Row],[Kirjanpidon koodi]],Muut[Päivämäärän tarkistuksen pyyntö aloitettu],"&gt;="&amp;DATEVALUE(" 1 "&amp;Kuukausikulujen_yhteenveto[[#Headers],[Elokuu]]&amp;_VUOSI),Muut[Päivämäärän tarkistuksen pyyntö aloitettu],"&lt;="&amp;K$4)</f>
        <v>0</v>
      </c>
      <c r="L13" s="7">
        <f ca="1">SUMIFS(Eritellyt_kulut[Sekin summa],Eritellyt_kulut[Kirjanpidon koodi],Kuukausikulujen_yhteenveto[[#This Row],[Kirjanpidon koodi]],Eritellyt_kulut[Laskun päivämäärä],"&gt;="&amp;L$3,Eritellyt_kulut[Laskun päivämäärä],"&lt;="&amp;L$4)+SUMIFS(Muut[Sekin summa],Muut[Kirjanpidon koodi],Kuukausikulujen_yhteenveto[[#This Row],[Kirjanpidon koodi]],Muut[Päivämäärän tarkistuksen pyyntö aloitettu],"&gt;="&amp;DATEVALUE(" 1 "&amp;Kuukausikulujen_yhteenveto[[#Headers],[Syyskuu]]&amp;_VUOSI),Muut[Päivämäärän tarkistuksen pyyntö aloitettu],"&lt;="&amp;L$4)</f>
        <v>0</v>
      </c>
      <c r="M13" s="7">
        <f ca="1">SUMIFS(Eritellyt_kulut[Sekin summa],Eritellyt_kulut[Kirjanpidon koodi],Kuukausikulujen_yhteenveto[[#This Row],[Kirjanpidon koodi]],Eritellyt_kulut[Laskun päivämäärä],"&gt;="&amp;M$3,Eritellyt_kulut[Laskun päivämäärä],"&lt;="&amp;M$4)+SUMIFS(Muut[Sekin summa],Muut[Kirjanpidon koodi],Kuukausikulujen_yhteenveto[[#This Row],[Kirjanpidon koodi]],Muut[Päivämäärän tarkistuksen pyyntö aloitettu],"&gt;="&amp;DATEVALUE(" 1 "&amp;Kuukausikulujen_yhteenveto[[#Headers],[Lokakuu]]&amp;_VUOSI),Muut[Päivämäärän tarkistuksen pyyntö aloitettu],"&lt;="&amp;M$4)</f>
        <v>0</v>
      </c>
      <c r="N13" s="7">
        <f ca="1">SUMIFS(Eritellyt_kulut[Sekin summa],Eritellyt_kulut[Kirjanpidon koodi],Kuukausikulujen_yhteenveto[[#This Row],[Kirjanpidon koodi]],Eritellyt_kulut[Laskun päivämäärä],"&gt;="&amp;N$3,Eritellyt_kulut[Laskun päivämäärä],"&lt;="&amp;N$4)+SUMIFS(Muut[Sekin summa],Muut[Kirjanpidon koodi],Kuukausikulujen_yhteenveto[[#This Row],[Kirjanpidon koodi]],Muut[Päivämäärän tarkistuksen pyyntö aloitettu],"&gt;="&amp;DATEVALUE(" 1 "&amp;Kuukausikulujen_yhteenveto[[#Headers],[Marraskuu]]&amp;_VUOSI),Muut[Päivämäärän tarkistuksen pyyntö aloitettu],"&lt;="&amp;N$4)</f>
        <v>0</v>
      </c>
      <c r="O13" s="7">
        <f ca="1">SUMIFS(Eritellyt_kulut[Sekin summa],Eritellyt_kulut[Kirjanpidon koodi],Kuukausikulujen_yhteenveto[[#This Row],[Kirjanpidon koodi]],Eritellyt_kulut[Laskun päivämäärä],"&gt;="&amp;O$3,Eritellyt_kulut[Laskun päivämäärä],"&lt;="&amp;O$4)+SUMIFS(Muut[Sekin summa],Muut[Kirjanpidon koodi],Kuukausikulujen_yhteenveto[[#This Row],[Kirjanpidon koodi]],Muut[Päivämäärän tarkistuksen pyyntö aloitettu],"&gt;="&amp;DATEVALUE(" 1 "&amp;Kuukausikulujen_yhteenveto[[#Headers],[Joulukuu]]&amp;_VUOSI),Muut[Päivämäärän tarkistuksen pyyntö aloitettu],"&lt;="&amp;O$4)</f>
        <v>0</v>
      </c>
      <c r="P13" s="7">
        <f ca="1">SUM(Kuukausikulujen_yhteenveto[[#This Row],[Tammikuu]:[Joulukuu]])</f>
        <v>0</v>
      </c>
      <c r="Q13" s="7"/>
    </row>
    <row r="14" spans="2:17" ht="48" hidden="1" customHeight="1" x14ac:dyDescent="0.35">
      <c r="B14" s="8">
        <v>9000</v>
      </c>
      <c r="C14" s="9" t="s">
        <v>11</v>
      </c>
      <c r="D14" s="10">
        <f ca="1">SUMIFS(Eritellyt_kulut[Sekin summa],Eritellyt_kulut[Kirjanpidon koodi],Kuukausikulujen_yhteenveto[[#This Row],[Kirjanpidon koodi]],Eritellyt_kulut[Laskun päivämäärä],"&gt;="&amp;D$3,Eritellyt_kulut[Laskun päivämäärä],"&lt;="&amp;D$4)+SUMIFS(Muut[Sekin summa],Muut[Kirjanpidon koodi],Kuukausikulujen_yhteenveto[[#This Row],[Kirjanpidon koodi]],Muut[Päivämäärän tarkistuksen pyyntö aloitettu],"&gt;="&amp;DATEVALUE(" 1 "&amp;Kuukausikulujen_yhteenveto[[#Headers],[Tammikuu]]&amp;_VUOSI),Muut[Päivämäärän tarkistuksen pyyntö aloitettu],"&lt;="&amp;D$4)</f>
        <v>0</v>
      </c>
      <c r="E14" s="10">
        <f ca="1">SUMIFS(Eritellyt_kulut[Sekin summa],Eritellyt_kulut[Kirjanpidon koodi],Kuukausikulujen_yhteenveto[[#This Row],[Kirjanpidon koodi]],Eritellyt_kulut[Laskun päivämäärä],"&gt;="&amp;E$3,Eritellyt_kulut[Laskun päivämäärä],"&lt;="&amp;E$4)+SUMIFS(Muut[Sekin summa],Muut[Kirjanpidon koodi],Kuukausikulujen_yhteenveto[[#This Row],[Kirjanpidon koodi]],Muut[Päivämäärän tarkistuksen pyyntö aloitettu],"&gt;="&amp;DATEVALUE(" 1 "&amp;Kuukausikulujen_yhteenveto[[#Headers],[Helmikuu]]&amp;_VUOSI),Muut[Päivämäärän tarkistuksen pyyntö aloitettu],"&lt;="&amp;E$4)</f>
        <v>0</v>
      </c>
      <c r="F14" s="10">
        <f ca="1">SUMIFS(Eritellyt_kulut[Sekin summa],Eritellyt_kulut[Kirjanpidon koodi],Kuukausikulujen_yhteenveto[[#This Row],[Kirjanpidon koodi]],Eritellyt_kulut[Laskun päivämäärä],"&gt;="&amp;F$3,Eritellyt_kulut[Laskun päivämäärä],"&lt;="&amp;F$4)+SUMIFS(Muut[Sekin summa],Muut[Kirjanpidon koodi],Kuukausikulujen_yhteenveto[[#This Row],[Kirjanpidon koodi]],Muut[Päivämäärän tarkistuksen pyyntö aloitettu],"&gt;="&amp;DATEVALUE(" 1 "&amp;Kuukausikulujen_yhteenveto[[#Headers],[Maaliskuu]]&amp;_VUOSI),Muut[Päivämäärän tarkistuksen pyyntö aloitettu],"&lt;="&amp;F$4)</f>
        <v>0</v>
      </c>
      <c r="G14" s="10">
        <f ca="1">SUMIFS(Eritellyt_kulut[Sekin summa],Eritellyt_kulut[Kirjanpidon koodi],Kuukausikulujen_yhteenveto[[#This Row],[Kirjanpidon koodi]],Eritellyt_kulut[Laskun päivämäärä],"&gt;="&amp;G$3,Eritellyt_kulut[Laskun päivämäärä],"&lt;="&amp;G$4)+SUMIFS(Muut[Sekin summa],Muut[Kirjanpidon koodi],Kuukausikulujen_yhteenveto[[#This Row],[Kirjanpidon koodi]],Muut[Päivämäärän tarkistuksen pyyntö aloitettu],"&gt;="&amp;DATEVALUE(" 1 "&amp;Kuukausikulujen_yhteenveto[[#Headers],[Huhtikuu]]&amp;_VUOSI),Muut[Päivämäärän tarkistuksen pyyntö aloitettu],"&lt;="&amp;G$4)</f>
        <v>0</v>
      </c>
      <c r="H14" s="10">
        <f ca="1">SUMIFS(Eritellyt_kulut[Sekin summa],Eritellyt_kulut[Kirjanpidon koodi],Kuukausikulujen_yhteenveto[[#This Row],[Kirjanpidon koodi]],Eritellyt_kulut[Laskun päivämäärä],"&gt;="&amp;H$3,Eritellyt_kulut[Laskun päivämäärä],"&lt;="&amp;H$4)+SUMIFS(Muut[Sekin summa],Muut[Kirjanpidon koodi],Kuukausikulujen_yhteenveto[[#This Row],[Kirjanpidon koodi]],Muut[Päivämäärän tarkistuksen pyyntö aloitettu],"&gt;="&amp;DATEVALUE(" 1 "&amp;Kuukausikulujen_yhteenveto[[#Headers],[Toukokuu]]&amp;_VUOSI),Muut[Päivämäärän tarkistuksen pyyntö aloitettu],"&lt;="&amp;H$4)</f>
        <v>0</v>
      </c>
      <c r="I14" s="10">
        <f ca="1">SUMIFS(Eritellyt_kulut[Sekin summa],Eritellyt_kulut[Kirjanpidon koodi],Kuukausikulujen_yhteenveto[[#This Row],[Kirjanpidon koodi]],Eritellyt_kulut[Laskun päivämäärä],"&gt;="&amp;I$3,Eritellyt_kulut[Laskun päivämäärä],"&lt;="&amp;I$4)+SUMIFS(Muut[Sekin summa],Muut[Kirjanpidon koodi],Kuukausikulujen_yhteenveto[[#This Row],[Kirjanpidon koodi]],Muut[Päivämäärän tarkistuksen pyyntö aloitettu],"&gt;="&amp;DATEVALUE(" 1 "&amp;Kuukausikulujen_yhteenveto[[#Headers],[Kesäkuu]]&amp;_VUOSI),Muut[Päivämäärän tarkistuksen pyyntö aloitettu],"&lt;="&amp;I$4)</f>
        <v>0</v>
      </c>
      <c r="J14" s="10">
        <f ca="1">SUMIFS(Eritellyt_kulut[Sekin summa],Eritellyt_kulut[Kirjanpidon koodi],Kuukausikulujen_yhteenveto[[#This Row],[Kirjanpidon koodi]],Eritellyt_kulut[Laskun päivämäärä],"&gt;="&amp;J$3,Eritellyt_kulut[Laskun päivämäärä],"&lt;="&amp;J$4)+SUMIFS(Muut[Sekin summa],Muut[Kirjanpidon koodi],Kuukausikulujen_yhteenveto[[#This Row],[Kirjanpidon koodi]],Muut[Päivämäärän tarkistuksen pyyntö aloitettu],"&gt;="&amp;DATEVALUE(" 1 "&amp;Kuukausikulujen_yhteenveto[[#Headers],[Heinäkuu]]&amp;_VUOSI),Muut[Päivämäärän tarkistuksen pyyntö aloitettu],"&lt;="&amp;J$4)</f>
        <v>0</v>
      </c>
      <c r="K14" s="10">
        <f ca="1">SUMIFS(Eritellyt_kulut[Sekin summa],Eritellyt_kulut[Kirjanpidon koodi],Kuukausikulujen_yhteenveto[[#This Row],[Kirjanpidon koodi]],Eritellyt_kulut[Laskun päivämäärä],"&gt;="&amp;K$3,Eritellyt_kulut[Laskun päivämäärä],"&lt;="&amp;K$4)+SUMIFS(Muut[Sekin summa],Muut[Kirjanpidon koodi],Kuukausikulujen_yhteenveto[[#This Row],[Kirjanpidon koodi]],Muut[Päivämäärän tarkistuksen pyyntö aloitettu],"&gt;="&amp;DATEVALUE(" 1 "&amp;Kuukausikulujen_yhteenveto[[#Headers],[Elokuu]]&amp;_VUOSI),Muut[Päivämäärän tarkistuksen pyyntö aloitettu],"&lt;="&amp;K$4)</f>
        <v>0</v>
      </c>
      <c r="L14" s="10">
        <f ca="1">SUMIFS(Eritellyt_kulut[Sekin summa],Eritellyt_kulut[Kirjanpidon koodi],Kuukausikulujen_yhteenveto[[#This Row],[Kirjanpidon koodi]],Eritellyt_kulut[Laskun päivämäärä],"&gt;="&amp;L$3,Eritellyt_kulut[Laskun päivämäärä],"&lt;="&amp;L$4)+SUMIFS(Muut[Sekin summa],Muut[Kirjanpidon koodi],Kuukausikulujen_yhteenveto[[#This Row],[Kirjanpidon koodi]],Muut[Päivämäärän tarkistuksen pyyntö aloitettu],"&gt;="&amp;DATEVALUE(" 1 "&amp;Kuukausikulujen_yhteenveto[[#Headers],[Syyskuu]]&amp;_VUOSI),Muut[Päivämäärän tarkistuksen pyyntö aloitettu],"&lt;="&amp;L$4)</f>
        <v>0</v>
      </c>
      <c r="M14" s="10">
        <f ca="1">SUMIFS(Eritellyt_kulut[Sekin summa],Eritellyt_kulut[Kirjanpidon koodi],Kuukausikulujen_yhteenveto[[#This Row],[Kirjanpidon koodi]],Eritellyt_kulut[Laskun päivämäärä],"&gt;="&amp;M$3,Eritellyt_kulut[Laskun päivämäärä],"&lt;="&amp;M$4)+SUMIFS(Muut[Sekin summa],Muut[Kirjanpidon koodi],Kuukausikulujen_yhteenveto[[#This Row],[Kirjanpidon koodi]],Muut[Päivämäärän tarkistuksen pyyntö aloitettu],"&gt;="&amp;DATEVALUE(" 1 "&amp;Kuukausikulujen_yhteenveto[[#Headers],[Lokakuu]]&amp;_VUOSI),Muut[Päivämäärän tarkistuksen pyyntö aloitettu],"&lt;="&amp;M$4)</f>
        <v>0</v>
      </c>
      <c r="N14" s="10">
        <f ca="1">SUMIFS(Eritellyt_kulut[Sekin summa],Eritellyt_kulut[Kirjanpidon koodi],Kuukausikulujen_yhteenveto[[#This Row],[Kirjanpidon koodi]],Eritellyt_kulut[Laskun päivämäärä],"&gt;="&amp;N$3,Eritellyt_kulut[Laskun päivämäärä],"&lt;="&amp;N$4)+SUMIFS(Muut[Sekin summa],Muut[Kirjanpidon koodi],Kuukausikulujen_yhteenveto[[#This Row],[Kirjanpidon koodi]],Muut[Päivämäärän tarkistuksen pyyntö aloitettu],"&gt;="&amp;DATEVALUE(" 1 "&amp;Kuukausikulujen_yhteenveto[[#Headers],[Marraskuu]]&amp;_VUOSI),Muut[Päivämäärän tarkistuksen pyyntö aloitettu],"&lt;="&amp;N$4)</f>
        <v>0</v>
      </c>
      <c r="O14" s="10">
        <f ca="1">SUMIFS(Eritellyt_kulut[Sekin summa],Eritellyt_kulut[Kirjanpidon koodi],Kuukausikulujen_yhteenveto[[#This Row],[Kirjanpidon koodi]],Eritellyt_kulut[Laskun päivämäärä],"&gt;="&amp;O$3,Eritellyt_kulut[Laskun päivämäärä],"&lt;="&amp;O$4)+SUMIFS(Muut[Sekin summa],Muut[Kirjanpidon koodi],Kuukausikulujen_yhteenveto[[#This Row],[Kirjanpidon koodi]],Muut[Päivämäärän tarkistuksen pyyntö aloitettu],"&gt;="&amp;DATEVALUE(" 1 "&amp;Kuukausikulujen_yhteenveto[[#Headers],[Joulukuu]]&amp;_VUOSI),Muut[Päivämäärän tarkistuksen pyyntö aloitettu],"&lt;="&amp;O$4)</f>
        <v>0</v>
      </c>
      <c r="P14" s="10">
        <f ca="1">SUM(Kuukausikulujen_yhteenveto[[#This Row],[Tammikuu]:[Joulukuu]])</f>
        <v>0</v>
      </c>
      <c r="Q14" s="10"/>
    </row>
    <row r="15" spans="2:17" ht="48" hidden="1" customHeight="1" x14ac:dyDescent="0.35">
      <c r="B15" s="5">
        <v>10000</v>
      </c>
      <c r="C15" s="6" t="s">
        <v>12</v>
      </c>
      <c r="D15" s="7">
        <f ca="1">SUMIFS(Eritellyt_kulut[Sekin summa],Eritellyt_kulut[Kirjanpidon koodi],Kuukausikulujen_yhteenveto[[#This Row],[Kirjanpidon koodi]],Eritellyt_kulut[Laskun päivämäärä],"&gt;="&amp;D$3,Eritellyt_kulut[Laskun päivämäärä],"&lt;="&amp;D$4)+SUMIFS(Muut[Sekin summa],Muut[Kirjanpidon koodi],Kuukausikulujen_yhteenveto[[#This Row],[Kirjanpidon koodi]],Muut[Päivämäärän tarkistuksen pyyntö aloitettu],"&gt;="&amp;DATEVALUE(" 1 "&amp;Kuukausikulujen_yhteenveto[[#Headers],[Tammikuu]]&amp;_VUOSI),Muut[Päivämäärän tarkistuksen pyyntö aloitettu],"&lt;="&amp;D$4)</f>
        <v>0</v>
      </c>
      <c r="E15" s="7">
        <f ca="1">SUMIFS(Eritellyt_kulut[Sekin summa],Eritellyt_kulut[Kirjanpidon koodi],Kuukausikulujen_yhteenveto[[#This Row],[Kirjanpidon koodi]],Eritellyt_kulut[Laskun päivämäärä],"&gt;="&amp;E$3,Eritellyt_kulut[Laskun päivämäärä],"&lt;="&amp;E$4)+SUMIFS(Muut[Sekin summa],Muut[Kirjanpidon koodi],Kuukausikulujen_yhteenveto[[#This Row],[Kirjanpidon koodi]],Muut[Päivämäärän tarkistuksen pyyntö aloitettu],"&gt;="&amp;DATEVALUE(" 1 "&amp;Kuukausikulujen_yhteenveto[[#Headers],[Helmikuu]]&amp;_VUOSI),Muut[Päivämäärän tarkistuksen pyyntö aloitettu],"&lt;="&amp;E$4)</f>
        <v>0</v>
      </c>
      <c r="F15" s="7">
        <f ca="1">SUMIFS(Eritellyt_kulut[Sekin summa],Eritellyt_kulut[Kirjanpidon koodi],Kuukausikulujen_yhteenveto[[#This Row],[Kirjanpidon koodi]],Eritellyt_kulut[Laskun päivämäärä],"&gt;="&amp;F$3,Eritellyt_kulut[Laskun päivämäärä],"&lt;="&amp;F$4)+SUMIFS(Muut[Sekin summa],Muut[Kirjanpidon koodi],Kuukausikulujen_yhteenveto[[#This Row],[Kirjanpidon koodi]],Muut[Päivämäärän tarkistuksen pyyntö aloitettu],"&gt;="&amp;DATEVALUE(" 1 "&amp;Kuukausikulujen_yhteenveto[[#Headers],[Maaliskuu]]&amp;_VUOSI),Muut[Päivämäärän tarkistuksen pyyntö aloitettu],"&lt;="&amp;F$4)</f>
        <v>0</v>
      </c>
      <c r="G15" s="7">
        <f ca="1">SUMIFS(Eritellyt_kulut[Sekin summa],Eritellyt_kulut[Kirjanpidon koodi],Kuukausikulujen_yhteenveto[[#This Row],[Kirjanpidon koodi]],Eritellyt_kulut[Laskun päivämäärä],"&gt;="&amp;G$3,Eritellyt_kulut[Laskun päivämäärä],"&lt;="&amp;G$4)+SUMIFS(Muut[Sekin summa],Muut[Kirjanpidon koodi],Kuukausikulujen_yhteenveto[[#This Row],[Kirjanpidon koodi]],Muut[Päivämäärän tarkistuksen pyyntö aloitettu],"&gt;="&amp;DATEVALUE(" 1 "&amp;Kuukausikulujen_yhteenveto[[#Headers],[Huhtikuu]]&amp;_VUOSI),Muut[Päivämäärän tarkistuksen pyyntö aloitettu],"&lt;="&amp;G$4)</f>
        <v>0</v>
      </c>
      <c r="H15" s="7">
        <f ca="1">SUMIFS(Eritellyt_kulut[Sekin summa],Eritellyt_kulut[Kirjanpidon koodi],Kuukausikulujen_yhteenveto[[#This Row],[Kirjanpidon koodi]],Eritellyt_kulut[Laskun päivämäärä],"&gt;="&amp;H$3,Eritellyt_kulut[Laskun päivämäärä],"&lt;="&amp;H$4)+SUMIFS(Muut[Sekin summa],Muut[Kirjanpidon koodi],Kuukausikulujen_yhteenveto[[#This Row],[Kirjanpidon koodi]],Muut[Päivämäärän tarkistuksen pyyntö aloitettu],"&gt;="&amp;DATEVALUE(" 1 "&amp;Kuukausikulujen_yhteenveto[[#Headers],[Toukokuu]]&amp;_VUOSI),Muut[Päivämäärän tarkistuksen pyyntö aloitettu],"&lt;="&amp;H$4)</f>
        <v>0</v>
      </c>
      <c r="I15" s="7">
        <f ca="1">SUMIFS(Eritellyt_kulut[Sekin summa],Eritellyt_kulut[Kirjanpidon koodi],Kuukausikulujen_yhteenveto[[#This Row],[Kirjanpidon koodi]],Eritellyt_kulut[Laskun päivämäärä],"&gt;="&amp;I$3,Eritellyt_kulut[Laskun päivämäärä],"&lt;="&amp;I$4)+SUMIFS(Muut[Sekin summa],Muut[Kirjanpidon koodi],Kuukausikulujen_yhteenveto[[#This Row],[Kirjanpidon koodi]],Muut[Päivämäärän tarkistuksen pyyntö aloitettu],"&gt;="&amp;DATEVALUE(" 1 "&amp;Kuukausikulujen_yhteenveto[[#Headers],[Kesäkuu]]&amp;_VUOSI),Muut[Päivämäärän tarkistuksen pyyntö aloitettu],"&lt;="&amp;I$4)</f>
        <v>0</v>
      </c>
      <c r="J15" s="7">
        <f ca="1">SUMIFS(Eritellyt_kulut[Sekin summa],Eritellyt_kulut[Kirjanpidon koodi],Kuukausikulujen_yhteenveto[[#This Row],[Kirjanpidon koodi]],Eritellyt_kulut[Laskun päivämäärä],"&gt;="&amp;J$3,Eritellyt_kulut[Laskun päivämäärä],"&lt;="&amp;J$4)+SUMIFS(Muut[Sekin summa],Muut[Kirjanpidon koodi],Kuukausikulujen_yhteenveto[[#This Row],[Kirjanpidon koodi]],Muut[Päivämäärän tarkistuksen pyyntö aloitettu],"&gt;="&amp;DATEVALUE(" 1 "&amp;Kuukausikulujen_yhteenveto[[#Headers],[Heinäkuu]]&amp;_VUOSI),Muut[Päivämäärän tarkistuksen pyyntö aloitettu],"&lt;="&amp;J$4)</f>
        <v>0</v>
      </c>
      <c r="K15" s="7">
        <f ca="1">SUMIFS(Eritellyt_kulut[Sekin summa],Eritellyt_kulut[Kirjanpidon koodi],Kuukausikulujen_yhteenveto[[#This Row],[Kirjanpidon koodi]],Eritellyt_kulut[Laskun päivämäärä],"&gt;="&amp;K$3,Eritellyt_kulut[Laskun päivämäärä],"&lt;="&amp;K$4)+SUMIFS(Muut[Sekin summa],Muut[Kirjanpidon koodi],Kuukausikulujen_yhteenveto[[#This Row],[Kirjanpidon koodi]],Muut[Päivämäärän tarkistuksen pyyntö aloitettu],"&gt;="&amp;DATEVALUE(" 1 "&amp;Kuukausikulujen_yhteenveto[[#Headers],[Elokuu]]&amp;_VUOSI),Muut[Päivämäärän tarkistuksen pyyntö aloitettu],"&lt;="&amp;K$4)</f>
        <v>0</v>
      </c>
      <c r="L15" s="7">
        <f ca="1">SUMIFS(Eritellyt_kulut[Sekin summa],Eritellyt_kulut[Kirjanpidon koodi],Kuukausikulujen_yhteenveto[[#This Row],[Kirjanpidon koodi]],Eritellyt_kulut[Laskun päivämäärä],"&gt;="&amp;L$3,Eritellyt_kulut[Laskun päivämäärä],"&lt;="&amp;L$4)+SUMIFS(Muut[Sekin summa],Muut[Kirjanpidon koodi],Kuukausikulujen_yhteenveto[[#This Row],[Kirjanpidon koodi]],Muut[Päivämäärän tarkistuksen pyyntö aloitettu],"&gt;="&amp;DATEVALUE(" 1 "&amp;Kuukausikulujen_yhteenveto[[#Headers],[Syyskuu]]&amp;_VUOSI),Muut[Päivämäärän tarkistuksen pyyntö aloitettu],"&lt;="&amp;L$4)</f>
        <v>0</v>
      </c>
      <c r="M15" s="7">
        <f ca="1">SUMIFS(Eritellyt_kulut[Sekin summa],Eritellyt_kulut[Kirjanpidon koodi],Kuukausikulujen_yhteenveto[[#This Row],[Kirjanpidon koodi]],Eritellyt_kulut[Laskun päivämäärä],"&gt;="&amp;M$3,Eritellyt_kulut[Laskun päivämäärä],"&lt;="&amp;M$4)+SUMIFS(Muut[Sekin summa],Muut[Kirjanpidon koodi],Kuukausikulujen_yhteenveto[[#This Row],[Kirjanpidon koodi]],Muut[Päivämäärän tarkistuksen pyyntö aloitettu],"&gt;="&amp;DATEVALUE(" 1 "&amp;Kuukausikulujen_yhteenveto[[#Headers],[Lokakuu]]&amp;_VUOSI),Muut[Päivämäärän tarkistuksen pyyntö aloitettu],"&lt;="&amp;M$4)</f>
        <v>0</v>
      </c>
      <c r="N15" s="7">
        <f ca="1">SUMIFS(Eritellyt_kulut[Sekin summa],Eritellyt_kulut[Kirjanpidon koodi],Kuukausikulujen_yhteenveto[[#This Row],[Kirjanpidon koodi]],Eritellyt_kulut[Laskun päivämäärä],"&gt;="&amp;N$3,Eritellyt_kulut[Laskun päivämäärä],"&lt;="&amp;N$4)+SUMIFS(Muut[Sekin summa],Muut[Kirjanpidon koodi],Kuukausikulujen_yhteenveto[[#This Row],[Kirjanpidon koodi]],Muut[Päivämäärän tarkistuksen pyyntö aloitettu],"&gt;="&amp;DATEVALUE(" 1 "&amp;Kuukausikulujen_yhteenveto[[#Headers],[Marraskuu]]&amp;_VUOSI),Muut[Päivämäärän tarkistuksen pyyntö aloitettu],"&lt;="&amp;N$4)</f>
        <v>0</v>
      </c>
      <c r="O15" s="7">
        <f ca="1">SUMIFS(Eritellyt_kulut[Sekin summa],Eritellyt_kulut[Kirjanpidon koodi],Kuukausikulujen_yhteenveto[[#This Row],[Kirjanpidon koodi]],Eritellyt_kulut[Laskun päivämäärä],"&gt;="&amp;O$3,Eritellyt_kulut[Laskun päivämäärä],"&lt;="&amp;O$4)+SUMIFS(Muut[Sekin summa],Muut[Kirjanpidon koodi],Kuukausikulujen_yhteenveto[[#This Row],[Kirjanpidon koodi]],Muut[Päivämäärän tarkistuksen pyyntö aloitettu],"&gt;="&amp;DATEVALUE(" 1 "&amp;Kuukausikulujen_yhteenveto[[#Headers],[Joulukuu]]&amp;_VUOSI),Muut[Päivämäärän tarkistuksen pyyntö aloitettu],"&lt;="&amp;O$4)</f>
        <v>0</v>
      </c>
      <c r="P15" s="7">
        <f ca="1">SUM(Kuukausikulujen_yhteenveto[[#This Row],[Tammikuu]:[Joulukuu]])</f>
        <v>0</v>
      </c>
      <c r="Q15" s="7"/>
    </row>
    <row r="16" spans="2:17" ht="48" hidden="1" customHeight="1" x14ac:dyDescent="0.35">
      <c r="B16" s="8">
        <v>11000</v>
      </c>
      <c r="C16" s="9" t="s">
        <v>13</v>
      </c>
      <c r="D16" s="10">
        <f ca="1">SUMIFS(Eritellyt_kulut[Sekin summa],Eritellyt_kulut[Kirjanpidon koodi],Kuukausikulujen_yhteenveto[[#This Row],[Kirjanpidon koodi]],Eritellyt_kulut[Laskun päivämäärä],"&gt;="&amp;D$3,Eritellyt_kulut[Laskun päivämäärä],"&lt;="&amp;D$4)+SUMIFS(Muut[Sekin summa],Muut[Kirjanpidon koodi],Kuukausikulujen_yhteenveto[[#This Row],[Kirjanpidon koodi]],Muut[Päivämäärän tarkistuksen pyyntö aloitettu],"&gt;="&amp;DATEVALUE(" 1 "&amp;Kuukausikulujen_yhteenveto[[#Headers],[Tammikuu]]&amp;_VUOSI),Muut[Päivämäärän tarkistuksen pyyntö aloitettu],"&lt;="&amp;D$4)</f>
        <v>0</v>
      </c>
      <c r="E16" s="10">
        <f ca="1">SUMIFS(Eritellyt_kulut[Sekin summa],Eritellyt_kulut[Kirjanpidon koodi],Kuukausikulujen_yhteenveto[[#This Row],[Kirjanpidon koodi]],Eritellyt_kulut[Laskun päivämäärä],"&gt;="&amp;E$3,Eritellyt_kulut[Laskun päivämäärä],"&lt;="&amp;E$4)+SUMIFS(Muut[Sekin summa],Muut[Kirjanpidon koodi],Kuukausikulujen_yhteenveto[[#This Row],[Kirjanpidon koodi]],Muut[Päivämäärän tarkistuksen pyyntö aloitettu],"&gt;="&amp;DATEVALUE(" 1 "&amp;Kuukausikulujen_yhteenveto[[#Headers],[Helmikuu]]&amp;_VUOSI),Muut[Päivämäärän tarkistuksen pyyntö aloitettu],"&lt;="&amp;E$4)</f>
        <v>0</v>
      </c>
      <c r="F16" s="10">
        <f ca="1">SUMIFS(Eritellyt_kulut[Sekin summa],Eritellyt_kulut[Kirjanpidon koodi],Kuukausikulujen_yhteenveto[[#This Row],[Kirjanpidon koodi]],Eritellyt_kulut[Laskun päivämäärä],"&gt;="&amp;F$3,Eritellyt_kulut[Laskun päivämäärä],"&lt;="&amp;F$4)+SUMIFS(Muut[Sekin summa],Muut[Kirjanpidon koodi],Kuukausikulujen_yhteenveto[[#This Row],[Kirjanpidon koodi]],Muut[Päivämäärän tarkistuksen pyyntö aloitettu],"&gt;="&amp;DATEVALUE(" 1 "&amp;Kuukausikulujen_yhteenveto[[#Headers],[Maaliskuu]]&amp;_VUOSI),Muut[Päivämäärän tarkistuksen pyyntö aloitettu],"&lt;="&amp;F$4)</f>
        <v>0</v>
      </c>
      <c r="G16" s="10">
        <f ca="1">SUMIFS(Eritellyt_kulut[Sekin summa],Eritellyt_kulut[Kirjanpidon koodi],Kuukausikulujen_yhteenveto[[#This Row],[Kirjanpidon koodi]],Eritellyt_kulut[Laskun päivämäärä],"&gt;="&amp;G$3,Eritellyt_kulut[Laskun päivämäärä],"&lt;="&amp;G$4)+SUMIFS(Muut[Sekin summa],Muut[Kirjanpidon koodi],Kuukausikulujen_yhteenveto[[#This Row],[Kirjanpidon koodi]],Muut[Päivämäärän tarkistuksen pyyntö aloitettu],"&gt;="&amp;DATEVALUE(" 1 "&amp;Kuukausikulujen_yhteenveto[[#Headers],[Huhtikuu]]&amp;_VUOSI),Muut[Päivämäärän tarkistuksen pyyntö aloitettu],"&lt;="&amp;G$4)</f>
        <v>0</v>
      </c>
      <c r="H16" s="10">
        <f ca="1">SUMIFS(Eritellyt_kulut[Sekin summa],Eritellyt_kulut[Kirjanpidon koodi],Kuukausikulujen_yhteenveto[[#This Row],[Kirjanpidon koodi]],Eritellyt_kulut[Laskun päivämäärä],"&gt;="&amp;H$3,Eritellyt_kulut[Laskun päivämäärä],"&lt;="&amp;H$4)+SUMIFS(Muut[Sekin summa],Muut[Kirjanpidon koodi],Kuukausikulujen_yhteenveto[[#This Row],[Kirjanpidon koodi]],Muut[Päivämäärän tarkistuksen pyyntö aloitettu],"&gt;="&amp;DATEVALUE(" 1 "&amp;Kuukausikulujen_yhteenveto[[#Headers],[Toukokuu]]&amp;_VUOSI),Muut[Päivämäärän tarkistuksen pyyntö aloitettu],"&lt;="&amp;H$4)</f>
        <v>0</v>
      </c>
      <c r="I16" s="10">
        <f ca="1">SUMIFS(Eritellyt_kulut[Sekin summa],Eritellyt_kulut[Kirjanpidon koodi],Kuukausikulujen_yhteenveto[[#This Row],[Kirjanpidon koodi]],Eritellyt_kulut[Laskun päivämäärä],"&gt;="&amp;I$3,Eritellyt_kulut[Laskun päivämäärä],"&lt;="&amp;I$4)+SUMIFS(Muut[Sekin summa],Muut[Kirjanpidon koodi],Kuukausikulujen_yhteenveto[[#This Row],[Kirjanpidon koodi]],Muut[Päivämäärän tarkistuksen pyyntö aloitettu],"&gt;="&amp;DATEVALUE(" 1 "&amp;Kuukausikulujen_yhteenveto[[#Headers],[Kesäkuu]]&amp;_VUOSI),Muut[Päivämäärän tarkistuksen pyyntö aloitettu],"&lt;="&amp;I$4)</f>
        <v>0</v>
      </c>
      <c r="J16" s="10">
        <f ca="1">SUMIFS(Eritellyt_kulut[Sekin summa],Eritellyt_kulut[Kirjanpidon koodi],Kuukausikulujen_yhteenveto[[#This Row],[Kirjanpidon koodi]],Eritellyt_kulut[Laskun päivämäärä],"&gt;="&amp;J$3,Eritellyt_kulut[Laskun päivämäärä],"&lt;="&amp;J$4)+SUMIFS(Muut[Sekin summa],Muut[Kirjanpidon koodi],Kuukausikulujen_yhteenveto[[#This Row],[Kirjanpidon koodi]],Muut[Päivämäärän tarkistuksen pyyntö aloitettu],"&gt;="&amp;DATEVALUE(" 1 "&amp;Kuukausikulujen_yhteenveto[[#Headers],[Heinäkuu]]&amp;_VUOSI),Muut[Päivämäärän tarkistuksen pyyntö aloitettu],"&lt;="&amp;J$4)</f>
        <v>0</v>
      </c>
      <c r="K16" s="10">
        <f ca="1">SUMIFS(Eritellyt_kulut[Sekin summa],Eritellyt_kulut[Kirjanpidon koodi],Kuukausikulujen_yhteenveto[[#This Row],[Kirjanpidon koodi]],Eritellyt_kulut[Laskun päivämäärä],"&gt;="&amp;K$3,Eritellyt_kulut[Laskun päivämäärä],"&lt;="&amp;K$4)+SUMIFS(Muut[Sekin summa],Muut[Kirjanpidon koodi],Kuukausikulujen_yhteenveto[[#This Row],[Kirjanpidon koodi]],Muut[Päivämäärän tarkistuksen pyyntö aloitettu],"&gt;="&amp;DATEVALUE(" 1 "&amp;Kuukausikulujen_yhteenveto[[#Headers],[Elokuu]]&amp;_VUOSI),Muut[Päivämäärän tarkistuksen pyyntö aloitettu],"&lt;="&amp;K$4)</f>
        <v>0</v>
      </c>
      <c r="L16" s="10">
        <f ca="1">SUMIFS(Eritellyt_kulut[Sekin summa],Eritellyt_kulut[Kirjanpidon koodi],Kuukausikulujen_yhteenveto[[#This Row],[Kirjanpidon koodi]],Eritellyt_kulut[Laskun päivämäärä],"&gt;="&amp;L$3,Eritellyt_kulut[Laskun päivämäärä],"&lt;="&amp;L$4)+SUMIFS(Muut[Sekin summa],Muut[Kirjanpidon koodi],Kuukausikulujen_yhteenveto[[#This Row],[Kirjanpidon koodi]],Muut[Päivämäärän tarkistuksen pyyntö aloitettu],"&gt;="&amp;DATEVALUE(" 1 "&amp;Kuukausikulujen_yhteenveto[[#Headers],[Syyskuu]]&amp;_VUOSI),Muut[Päivämäärän tarkistuksen pyyntö aloitettu],"&lt;="&amp;L$4)</f>
        <v>0</v>
      </c>
      <c r="M16" s="10">
        <f ca="1">SUMIFS(Eritellyt_kulut[Sekin summa],Eritellyt_kulut[Kirjanpidon koodi],Kuukausikulujen_yhteenveto[[#This Row],[Kirjanpidon koodi]],Eritellyt_kulut[Laskun päivämäärä],"&gt;="&amp;M$3,Eritellyt_kulut[Laskun päivämäärä],"&lt;="&amp;M$4)+SUMIFS(Muut[Sekin summa],Muut[Kirjanpidon koodi],Kuukausikulujen_yhteenveto[[#This Row],[Kirjanpidon koodi]],Muut[Päivämäärän tarkistuksen pyyntö aloitettu],"&gt;="&amp;DATEVALUE(" 1 "&amp;Kuukausikulujen_yhteenveto[[#Headers],[Lokakuu]]&amp;_VUOSI),Muut[Päivämäärän tarkistuksen pyyntö aloitettu],"&lt;="&amp;M$4)</f>
        <v>0</v>
      </c>
      <c r="N16" s="10">
        <f ca="1">SUMIFS(Eritellyt_kulut[Sekin summa],Eritellyt_kulut[Kirjanpidon koodi],Kuukausikulujen_yhteenveto[[#This Row],[Kirjanpidon koodi]],Eritellyt_kulut[Laskun päivämäärä],"&gt;="&amp;N$3,Eritellyt_kulut[Laskun päivämäärä],"&lt;="&amp;N$4)+SUMIFS(Muut[Sekin summa],Muut[Kirjanpidon koodi],Kuukausikulujen_yhteenveto[[#This Row],[Kirjanpidon koodi]],Muut[Päivämäärän tarkistuksen pyyntö aloitettu],"&gt;="&amp;DATEVALUE(" 1 "&amp;Kuukausikulujen_yhteenveto[[#Headers],[Marraskuu]]&amp;_VUOSI),Muut[Päivämäärän tarkistuksen pyyntö aloitettu],"&lt;="&amp;N$4)</f>
        <v>0</v>
      </c>
      <c r="O16" s="10">
        <f ca="1">SUMIFS(Eritellyt_kulut[Sekin summa],Eritellyt_kulut[Kirjanpidon koodi],Kuukausikulujen_yhteenveto[[#This Row],[Kirjanpidon koodi]],Eritellyt_kulut[Laskun päivämäärä],"&gt;="&amp;O$3,Eritellyt_kulut[Laskun päivämäärä],"&lt;="&amp;O$4)+SUMIFS(Muut[Sekin summa],Muut[Kirjanpidon koodi],Kuukausikulujen_yhteenveto[[#This Row],[Kirjanpidon koodi]],Muut[Päivämäärän tarkistuksen pyyntö aloitettu],"&gt;="&amp;DATEVALUE(" 1 "&amp;Kuukausikulujen_yhteenveto[[#Headers],[Joulukuu]]&amp;_VUOSI),Muut[Päivämäärän tarkistuksen pyyntö aloitettu],"&lt;="&amp;O$4)</f>
        <v>0</v>
      </c>
      <c r="P16" s="10">
        <f ca="1">SUM(Kuukausikulujen_yhteenveto[[#This Row],[Tammikuu]:[Joulukuu]])</f>
        <v>0</v>
      </c>
      <c r="Q16" s="10"/>
    </row>
    <row r="17" spans="2:17" ht="48" hidden="1" customHeight="1" x14ac:dyDescent="0.35">
      <c r="B17" s="5">
        <v>12000</v>
      </c>
      <c r="C17" s="6" t="s">
        <v>14</v>
      </c>
      <c r="D17" s="7">
        <f ca="1">SUMIFS(Eritellyt_kulut[Sekin summa],Eritellyt_kulut[Kirjanpidon koodi],Kuukausikulujen_yhteenveto[[#This Row],[Kirjanpidon koodi]],Eritellyt_kulut[Laskun päivämäärä],"&gt;="&amp;D$3,Eritellyt_kulut[Laskun päivämäärä],"&lt;="&amp;D$4)+SUMIFS(Muut[Sekin summa],Muut[Kirjanpidon koodi],Kuukausikulujen_yhteenveto[[#This Row],[Kirjanpidon koodi]],Muut[Päivämäärän tarkistuksen pyyntö aloitettu],"&gt;="&amp;DATEVALUE(" 1 "&amp;Kuukausikulujen_yhteenveto[[#Headers],[Tammikuu]]&amp;_VUOSI),Muut[Päivämäärän tarkistuksen pyyntö aloitettu],"&lt;="&amp;D$4)</f>
        <v>0</v>
      </c>
      <c r="E17" s="7">
        <f ca="1">SUMIFS(Eritellyt_kulut[Sekin summa],Eritellyt_kulut[Kirjanpidon koodi],Kuukausikulujen_yhteenveto[[#This Row],[Kirjanpidon koodi]],Eritellyt_kulut[Laskun päivämäärä],"&gt;="&amp;E$3,Eritellyt_kulut[Laskun päivämäärä],"&lt;="&amp;E$4)+SUMIFS(Muut[Sekin summa],Muut[Kirjanpidon koodi],Kuukausikulujen_yhteenveto[[#This Row],[Kirjanpidon koodi]],Muut[Päivämäärän tarkistuksen pyyntö aloitettu],"&gt;="&amp;DATEVALUE(" 1 "&amp;Kuukausikulujen_yhteenveto[[#Headers],[Helmikuu]]&amp;_VUOSI),Muut[Päivämäärän tarkistuksen pyyntö aloitettu],"&lt;="&amp;E$4)</f>
        <v>0</v>
      </c>
      <c r="F17" s="7">
        <f ca="1">SUMIFS(Eritellyt_kulut[Sekin summa],Eritellyt_kulut[Kirjanpidon koodi],Kuukausikulujen_yhteenveto[[#This Row],[Kirjanpidon koodi]],Eritellyt_kulut[Laskun päivämäärä],"&gt;="&amp;F$3,Eritellyt_kulut[Laskun päivämäärä],"&lt;="&amp;F$4)+SUMIFS(Muut[Sekin summa],Muut[Kirjanpidon koodi],Kuukausikulujen_yhteenveto[[#This Row],[Kirjanpidon koodi]],Muut[Päivämäärän tarkistuksen pyyntö aloitettu],"&gt;="&amp;DATEVALUE(" 1 "&amp;Kuukausikulujen_yhteenveto[[#Headers],[Maaliskuu]]&amp;_VUOSI),Muut[Päivämäärän tarkistuksen pyyntö aloitettu],"&lt;="&amp;F$4)</f>
        <v>0</v>
      </c>
      <c r="G17" s="7">
        <f ca="1">SUMIFS(Eritellyt_kulut[Sekin summa],Eritellyt_kulut[Kirjanpidon koodi],Kuukausikulujen_yhteenveto[[#This Row],[Kirjanpidon koodi]],Eritellyt_kulut[Laskun päivämäärä],"&gt;="&amp;G$3,Eritellyt_kulut[Laskun päivämäärä],"&lt;="&amp;G$4)+SUMIFS(Muut[Sekin summa],Muut[Kirjanpidon koodi],Kuukausikulujen_yhteenveto[[#This Row],[Kirjanpidon koodi]],Muut[Päivämäärän tarkistuksen pyyntö aloitettu],"&gt;="&amp;DATEVALUE(" 1 "&amp;Kuukausikulujen_yhteenveto[[#Headers],[Huhtikuu]]&amp;_VUOSI),Muut[Päivämäärän tarkistuksen pyyntö aloitettu],"&lt;="&amp;G$4)</f>
        <v>0</v>
      </c>
      <c r="H17" s="7">
        <f ca="1">SUMIFS(Eritellyt_kulut[Sekin summa],Eritellyt_kulut[Kirjanpidon koodi],Kuukausikulujen_yhteenveto[[#This Row],[Kirjanpidon koodi]],Eritellyt_kulut[Laskun päivämäärä],"&gt;="&amp;H$3,Eritellyt_kulut[Laskun päivämäärä],"&lt;="&amp;H$4)+SUMIFS(Muut[Sekin summa],Muut[Kirjanpidon koodi],Kuukausikulujen_yhteenveto[[#This Row],[Kirjanpidon koodi]],Muut[Päivämäärän tarkistuksen pyyntö aloitettu],"&gt;="&amp;DATEVALUE(" 1 "&amp;Kuukausikulujen_yhteenveto[[#Headers],[Toukokuu]]&amp;_VUOSI),Muut[Päivämäärän tarkistuksen pyyntö aloitettu],"&lt;="&amp;H$4)</f>
        <v>0</v>
      </c>
      <c r="I17" s="7">
        <f ca="1">SUMIFS(Eritellyt_kulut[Sekin summa],Eritellyt_kulut[Kirjanpidon koodi],Kuukausikulujen_yhteenveto[[#This Row],[Kirjanpidon koodi]],Eritellyt_kulut[Laskun päivämäärä],"&gt;="&amp;I$3,Eritellyt_kulut[Laskun päivämäärä],"&lt;="&amp;I$4)+SUMIFS(Muut[Sekin summa],Muut[Kirjanpidon koodi],Kuukausikulujen_yhteenveto[[#This Row],[Kirjanpidon koodi]],Muut[Päivämäärän tarkistuksen pyyntö aloitettu],"&gt;="&amp;DATEVALUE(" 1 "&amp;Kuukausikulujen_yhteenveto[[#Headers],[Kesäkuu]]&amp;_VUOSI),Muut[Päivämäärän tarkistuksen pyyntö aloitettu],"&lt;="&amp;I$4)</f>
        <v>0</v>
      </c>
      <c r="J17" s="7">
        <f ca="1">SUMIFS(Eritellyt_kulut[Sekin summa],Eritellyt_kulut[Kirjanpidon koodi],Kuukausikulujen_yhteenveto[[#This Row],[Kirjanpidon koodi]],Eritellyt_kulut[Laskun päivämäärä],"&gt;="&amp;J$3,Eritellyt_kulut[Laskun päivämäärä],"&lt;="&amp;J$4)+SUMIFS(Muut[Sekin summa],Muut[Kirjanpidon koodi],Kuukausikulujen_yhteenveto[[#This Row],[Kirjanpidon koodi]],Muut[Päivämäärän tarkistuksen pyyntö aloitettu],"&gt;="&amp;DATEVALUE(" 1 "&amp;Kuukausikulujen_yhteenveto[[#Headers],[Heinäkuu]]&amp;_VUOSI),Muut[Päivämäärän tarkistuksen pyyntö aloitettu],"&lt;="&amp;J$4)</f>
        <v>0</v>
      </c>
      <c r="K17" s="7">
        <f ca="1">SUMIFS(Eritellyt_kulut[Sekin summa],Eritellyt_kulut[Kirjanpidon koodi],Kuukausikulujen_yhteenveto[[#This Row],[Kirjanpidon koodi]],Eritellyt_kulut[Laskun päivämäärä],"&gt;="&amp;K$3,Eritellyt_kulut[Laskun päivämäärä],"&lt;="&amp;K$4)+SUMIFS(Muut[Sekin summa],Muut[Kirjanpidon koodi],Kuukausikulujen_yhteenveto[[#This Row],[Kirjanpidon koodi]],Muut[Päivämäärän tarkistuksen pyyntö aloitettu],"&gt;="&amp;DATEVALUE(" 1 "&amp;Kuukausikulujen_yhteenveto[[#Headers],[Elokuu]]&amp;_VUOSI),Muut[Päivämäärän tarkistuksen pyyntö aloitettu],"&lt;="&amp;K$4)</f>
        <v>0</v>
      </c>
      <c r="L17" s="7">
        <f ca="1">SUMIFS(Eritellyt_kulut[Sekin summa],Eritellyt_kulut[Kirjanpidon koodi],Kuukausikulujen_yhteenveto[[#This Row],[Kirjanpidon koodi]],Eritellyt_kulut[Laskun päivämäärä],"&gt;="&amp;L$3,Eritellyt_kulut[Laskun päivämäärä],"&lt;="&amp;L$4)+SUMIFS(Muut[Sekin summa],Muut[Kirjanpidon koodi],Kuukausikulujen_yhteenveto[[#This Row],[Kirjanpidon koodi]],Muut[Päivämäärän tarkistuksen pyyntö aloitettu],"&gt;="&amp;DATEVALUE(" 1 "&amp;Kuukausikulujen_yhteenveto[[#Headers],[Syyskuu]]&amp;_VUOSI),Muut[Päivämäärän tarkistuksen pyyntö aloitettu],"&lt;="&amp;L$4)</f>
        <v>0</v>
      </c>
      <c r="M17" s="7">
        <f ca="1">SUMIFS(Eritellyt_kulut[Sekin summa],Eritellyt_kulut[Kirjanpidon koodi],Kuukausikulujen_yhteenveto[[#This Row],[Kirjanpidon koodi]],Eritellyt_kulut[Laskun päivämäärä],"&gt;="&amp;M$3,Eritellyt_kulut[Laskun päivämäärä],"&lt;="&amp;M$4)+SUMIFS(Muut[Sekin summa],Muut[Kirjanpidon koodi],Kuukausikulujen_yhteenveto[[#This Row],[Kirjanpidon koodi]],Muut[Päivämäärän tarkistuksen pyyntö aloitettu],"&gt;="&amp;DATEVALUE(" 1 "&amp;Kuukausikulujen_yhteenveto[[#Headers],[Lokakuu]]&amp;_VUOSI),Muut[Päivämäärän tarkistuksen pyyntö aloitettu],"&lt;="&amp;M$4)</f>
        <v>0</v>
      </c>
      <c r="N17" s="7">
        <f ca="1">SUMIFS(Eritellyt_kulut[Sekin summa],Eritellyt_kulut[Kirjanpidon koodi],Kuukausikulujen_yhteenveto[[#This Row],[Kirjanpidon koodi]],Eritellyt_kulut[Laskun päivämäärä],"&gt;="&amp;N$3,Eritellyt_kulut[Laskun päivämäärä],"&lt;="&amp;N$4)+SUMIFS(Muut[Sekin summa],Muut[Kirjanpidon koodi],Kuukausikulujen_yhteenveto[[#This Row],[Kirjanpidon koodi]],Muut[Päivämäärän tarkistuksen pyyntö aloitettu],"&gt;="&amp;DATEVALUE(" 1 "&amp;Kuukausikulujen_yhteenveto[[#Headers],[Marraskuu]]&amp;_VUOSI),Muut[Päivämäärän tarkistuksen pyyntö aloitettu],"&lt;="&amp;N$4)</f>
        <v>0</v>
      </c>
      <c r="O17" s="7">
        <f ca="1">SUMIFS(Eritellyt_kulut[Sekin summa],Eritellyt_kulut[Kirjanpidon koodi],Kuukausikulujen_yhteenveto[[#This Row],[Kirjanpidon koodi]],Eritellyt_kulut[Laskun päivämäärä],"&gt;="&amp;O$3,Eritellyt_kulut[Laskun päivämäärä],"&lt;="&amp;O$4)+SUMIFS(Muut[Sekin summa],Muut[Kirjanpidon koodi],Kuukausikulujen_yhteenveto[[#This Row],[Kirjanpidon koodi]],Muut[Päivämäärän tarkistuksen pyyntö aloitettu],"&gt;="&amp;DATEVALUE(" 1 "&amp;Kuukausikulujen_yhteenveto[[#Headers],[Joulukuu]]&amp;_VUOSI),Muut[Päivämäärän tarkistuksen pyyntö aloitettu],"&lt;="&amp;O$4)</f>
        <v>0</v>
      </c>
      <c r="P17" s="7">
        <f ca="1">SUM(Kuukausikulujen_yhteenveto[[#This Row],[Tammikuu]:[Joulukuu]])</f>
        <v>0</v>
      </c>
      <c r="Q17" s="7"/>
    </row>
    <row r="18" spans="2:17" ht="48" customHeight="1" x14ac:dyDescent="0.35">
      <c r="B18" s="11" t="s">
        <v>62</v>
      </c>
      <c r="C18" s="12"/>
      <c r="D18" s="66">
        <f ca="1">SUBTOTAL(109,Kuukausikulujen_yhteenveto[Tammikuu])</f>
        <v>0</v>
      </c>
      <c r="E18" s="66">
        <f ca="1">SUBTOTAL(109,Kuukausikulujen_yhteenveto[Helmikuu])</f>
        <v>0</v>
      </c>
      <c r="F18" s="66">
        <f ca="1">SUBTOTAL(109,Kuukausikulujen_yhteenveto[Maaliskuu])</f>
        <v>0</v>
      </c>
      <c r="G18" s="66">
        <f ca="1">SUBTOTAL(109,Kuukausikulujen_yhteenveto[Huhtikuu])</f>
        <v>0</v>
      </c>
      <c r="H18" s="66">
        <f ca="1">SUBTOTAL(109,Kuukausikulujen_yhteenveto[Toukokuu])</f>
        <v>0</v>
      </c>
      <c r="I18" s="66">
        <f ca="1">SUBTOTAL(109,Kuukausikulujen_yhteenveto[Kesäkuu])</f>
        <v>0</v>
      </c>
      <c r="J18" s="66">
        <f ca="1">SUBTOTAL(109,Kuukausikulujen_yhteenveto[Heinäkuu])</f>
        <v>0</v>
      </c>
      <c r="K18" s="66">
        <f ca="1">SUBTOTAL(109,Kuukausikulujen_yhteenveto[Elokuu])</f>
        <v>0</v>
      </c>
      <c r="L18" s="66">
        <f ca="1">SUBTOTAL(109,Kuukausikulujen_yhteenveto[Syyskuu])</f>
        <v>0</v>
      </c>
      <c r="M18" s="66">
        <f ca="1">SUBTOTAL(109,Kuukausikulujen_yhteenveto[Lokakuu])</f>
        <v>0</v>
      </c>
      <c r="N18" s="66">
        <f ca="1">SUBTOTAL(109,Kuukausikulujen_yhteenveto[Marraskuu])</f>
        <v>0</v>
      </c>
      <c r="O18" s="66">
        <f ca="1">SUBTOTAL(109,Kuukausikulujen_yhteenveto[Joulukuu])</f>
        <v>0</v>
      </c>
      <c r="P18" s="66">
        <f ca="1">SUBTOTAL(109,Kuukausikulujen_yhteenveto[Summa])</f>
        <v>0</v>
      </c>
      <c r="Q18" s="12"/>
    </row>
  </sheetData>
  <mergeCells count="1">
    <mergeCell ref="B2:Q2"/>
  </mergeCells>
  <dataValidations count="9">
    <dataValidation allowBlank="1" showInputMessage="1" showErrorMessage="1" prompt="Luo kuukausikulujen yhteenveto tähän laskentataulukkoon. Kirjoita tiedot Kuukausikulujen yhteenveto -taulukkoon. Siirtymislinkeillä soluissa B1 ja C1 siirrytään edelliseen ja seuraavaan laskentataulukkoon" sqref="A1" xr:uid="{00000000-0002-0000-0100-000000000000}"/>
    <dataValidation allowBlank="1" showInputMessage="1" showErrorMessage="1" prompt="Kirjoita kirjanpitokoodi tähän sarakkeeseen tämän otsikon alle" sqref="B5" xr:uid="{00000000-0002-0000-0100-000001000000}"/>
    <dataValidation allowBlank="1" showInputMessage="1" showErrorMessage="1" prompt="Kirjoita Tilin nimi tähän sarakkeeseen tämän otsikon alle" sqref="C5" xr:uid="{00000000-0002-0000-0100-000002000000}"/>
    <dataValidation allowBlank="1" showInputMessage="1" showErrorMessage="1" prompt="Tämän kuukauden todellinen summa lasketaan automaattisesti tähän sarakkeeseen tämän otsikon alle" sqref="D5:O5" xr:uid="{00000000-0002-0000-0100-000003000000}"/>
    <dataValidation allowBlank="1" showInputMessage="1" showErrorMessage="1" prompt="Summa lasketaan automaattisesti tähän sarakkeeseen tämän otsikon alle" sqref="P5" xr:uid="{00000000-0002-0000-0100-000004000000}"/>
    <dataValidation allowBlank="1" showInputMessage="1" showErrorMessage="1" prompt="Tässä sarakkeessa näkyy sparkline-kaavio, joka esittää yhden menon menotrendiä 12 kuukauden ajanjaksolla " sqref="Q5" xr:uid="{00000000-0002-0000-0100-000005000000}"/>
    <dataValidation allowBlank="1" showInputMessage="1" showErrorMessage="1" prompt="Siirtymislinkki on tässä solussa. Siirry VA-BUDJETIN YHTEENVETO -laskentataulukkoon valitsemalla tämä" sqref="B1" xr:uid="{00000000-0002-0000-0100-000006000000}"/>
    <dataValidation allowBlank="1" showInputMessage="1" showErrorMessage="1" prompt="Siirtymislinkki on tässä solussa. Siirry ERITELLYT KULUT -laskentataulukkoon valitsemalla tämä" sqref="C1" xr:uid="{00000000-0002-0000-0100-000007000000}"/>
    <dataValidation allowBlank="1" showInputMessage="1" showErrorMessage="1" prompt="Tämän laskentataulukon otsikko on tässä solussa. Osittaja, jolla taulukko suodatetaan tilin nimen mukaan, on solussa B3. Älä poista kaavoja, jotka ovat soluissa D3–O4" sqref="B2:Q2" xr:uid="{00000000-0002-0000-0100-000008000000}"/>
  </dataValidations>
  <printOptions horizontalCentered="1"/>
  <pageMargins left="0.4" right="0.4" top="0.4" bottom="0.6" header="0.3" footer="0.3"/>
  <pageSetup paperSize="9" scale="64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100-000000000000}">
          <x14:colorSeries theme="5" tint="-0.499984740745262"/>
          <x14:colorNegative theme="6"/>
          <x14:colorAxis rgb="FF000000"/>
          <x14:colorMarkers theme="5" tint="-0.499984740745262"/>
          <x14:colorFirst theme="5" tint="0.39997558519241921"/>
          <x14:colorLast theme="5" tint="0.39997558519241921"/>
          <x14:colorHigh theme="5"/>
          <x14:colorLow theme="5"/>
          <x14:sparklines>
            <x14:sparkline>
              <xm:f>'KUUKAUSIKULUJEN YHTEENVETO'!D6:O6</xm:f>
              <xm:sqref>Q6</xm:sqref>
            </x14:sparkline>
            <x14:sparkline>
              <xm:f>'KUUKAUSIKULUJEN YHTEENVETO'!D7:O7</xm:f>
              <xm:sqref>Q7</xm:sqref>
            </x14:sparkline>
            <x14:sparkline>
              <xm:f>'KUUKAUSIKULUJEN YHTEENVETO'!D8:O8</xm:f>
              <xm:sqref>Q8</xm:sqref>
            </x14:sparkline>
            <x14:sparkline>
              <xm:f>'KUUKAUSIKULUJEN YHTEENVETO'!D9:O9</xm:f>
              <xm:sqref>Q9</xm:sqref>
            </x14:sparkline>
            <x14:sparkline>
              <xm:f>'KUUKAUSIKULUJEN YHTEENVETO'!D10:O10</xm:f>
              <xm:sqref>Q10</xm:sqref>
            </x14:sparkline>
            <x14:sparkline>
              <xm:f>'KUUKAUSIKULUJEN YHTEENVETO'!D11:O11</xm:f>
              <xm:sqref>Q11</xm:sqref>
            </x14:sparkline>
            <x14:sparkline>
              <xm:f>'KUUKAUSIKULUJEN YHTEENVETO'!D12:O12</xm:f>
              <xm:sqref>Q12</xm:sqref>
            </x14:sparkline>
            <x14:sparkline>
              <xm:f>'KUUKAUSIKULUJEN YHTEENVETO'!D13:O13</xm:f>
              <xm:sqref>Q13</xm:sqref>
            </x14:sparkline>
            <x14:sparkline>
              <xm:f>'KUUKAUSIKULUJEN YHTEENVETO'!D14:O14</xm:f>
              <xm:sqref>Q14</xm:sqref>
            </x14:sparkline>
            <x14:sparkline>
              <xm:f>'KUUKAUSIKULUJEN YHTEENVETO'!D15:O15</xm:f>
              <xm:sqref>Q15</xm:sqref>
            </x14:sparkline>
            <x14:sparkline>
              <xm:f>'KUUKAUSIKULUJEN YHTEENVETO'!D16:O16</xm:f>
              <xm:sqref>Q16</xm:sqref>
            </x14:sparkline>
            <x14:sparkline>
              <xm:f>'KUUKAUSIKULUJEN YHTEENVETO'!D17:O17</xm:f>
              <xm:sqref>Q17</xm:sqref>
            </x14:sparkline>
          </x14:sparklines>
        </x14:sparklineGroup>
      </x14:sparklineGroup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F2F2F"/>
    <pageSetUpPr fitToPage="1"/>
  </sheetPr>
  <dimension ref="B1:J6"/>
  <sheetViews>
    <sheetView showGridLines="0" workbookViewId="0"/>
  </sheetViews>
  <sheetFormatPr defaultColWidth="8.75" defaultRowHeight="30" customHeight="1" x14ac:dyDescent="0.35"/>
  <cols>
    <col min="1" max="1" width="2.625" customWidth="1"/>
    <col min="2" max="2" width="12.375" customWidth="1"/>
    <col min="3" max="3" width="13.125" customWidth="1"/>
    <col min="4" max="4" width="9.625" customWidth="1"/>
    <col min="5" max="5" width="30" customWidth="1"/>
    <col min="6" max="6" width="15.375" customWidth="1"/>
    <col min="7" max="7" width="30" customWidth="1"/>
    <col min="8" max="8" width="22.5" customWidth="1"/>
    <col min="9" max="9" width="14.625" customWidth="1"/>
    <col min="10" max="10" width="15.5" customWidth="1"/>
  </cols>
  <sheetData>
    <row r="1" spans="2:10" ht="42.6" customHeight="1" x14ac:dyDescent="0.35"/>
    <row r="2" spans="2:10" ht="72" customHeight="1" x14ac:dyDescent="0.35">
      <c r="B2" s="71" t="s">
        <v>29</v>
      </c>
      <c r="C2" s="71"/>
      <c r="D2" s="71"/>
      <c r="E2" s="71"/>
      <c r="F2" s="71"/>
      <c r="G2" s="71"/>
      <c r="H2" s="71"/>
      <c r="I2" s="71"/>
      <c r="J2" s="71"/>
    </row>
    <row r="3" spans="2:10" ht="83.45" customHeight="1" x14ac:dyDescent="0.35">
      <c r="B3" s="70"/>
      <c r="C3" s="70"/>
      <c r="D3" s="70"/>
      <c r="E3" s="70"/>
      <c r="F3" s="70"/>
      <c r="G3" s="70"/>
      <c r="H3" s="70"/>
      <c r="I3" s="70"/>
      <c r="J3" s="70"/>
    </row>
    <row r="4" spans="2:10" ht="43.15" customHeight="1" x14ac:dyDescent="0.35">
      <c r="B4" s="38" t="s">
        <v>1</v>
      </c>
      <c r="C4" s="39" t="s">
        <v>30</v>
      </c>
      <c r="D4" s="39" t="s">
        <v>32</v>
      </c>
      <c r="E4" s="39" t="s">
        <v>33</v>
      </c>
      <c r="F4" s="39" t="s">
        <v>36</v>
      </c>
      <c r="G4" s="39" t="s">
        <v>37</v>
      </c>
      <c r="H4" s="39" t="s">
        <v>40</v>
      </c>
      <c r="I4" s="39" t="s">
        <v>43</v>
      </c>
      <c r="J4" s="40" t="s">
        <v>46</v>
      </c>
    </row>
    <row r="5" spans="2:10" ht="37.9" customHeight="1" x14ac:dyDescent="0.35">
      <c r="B5" s="34">
        <v>1000</v>
      </c>
      <c r="C5" s="35" t="s">
        <v>31</v>
      </c>
      <c r="D5" s="36">
        <v>100</v>
      </c>
      <c r="E5" s="37" t="s">
        <v>34</v>
      </c>
      <c r="F5" s="42">
        <v>750.75</v>
      </c>
      <c r="G5" s="37" t="s">
        <v>38</v>
      </c>
      <c r="H5" s="37" t="s">
        <v>41</v>
      </c>
      <c r="I5" s="37" t="s">
        <v>44</v>
      </c>
      <c r="J5" s="35" t="s">
        <v>31</v>
      </c>
    </row>
    <row r="6" spans="2:10" ht="37.9" customHeight="1" x14ac:dyDescent="0.35">
      <c r="B6" s="16">
        <v>7000</v>
      </c>
      <c r="C6" s="17" t="s">
        <v>31</v>
      </c>
      <c r="D6" s="18">
        <v>101</v>
      </c>
      <c r="E6" s="19" t="s">
        <v>35</v>
      </c>
      <c r="F6" s="20">
        <v>2500</v>
      </c>
      <c r="G6" s="19" t="s">
        <v>39</v>
      </c>
      <c r="H6" s="19" t="s">
        <v>42</v>
      </c>
      <c r="I6" s="19" t="s">
        <v>45</v>
      </c>
      <c r="J6" s="17" t="s">
        <v>31</v>
      </c>
    </row>
  </sheetData>
  <mergeCells count="3">
    <mergeCell ref="B3:F3"/>
    <mergeCell ref="G3:J3"/>
    <mergeCell ref="B2:J2"/>
  </mergeCells>
  <dataValidations count="13">
    <dataValidation allowBlank="1" showInputMessage="1" showErrorMessage="1" prompt="Luo eritellyt kulut tähän laskentataulukkoon. Kirjoita tiedot Eritellyt kulut -taulukkoon. Siirtymislinkeillä soluissa B1 ja C1 siirrytään edelliseen ja seuraavaan laskentataulukkoon" sqref="A1" xr:uid="{00000000-0002-0000-0200-000000000000}"/>
    <dataValidation allowBlank="1" showInputMessage="1" showErrorMessage="1" prompt="Kirjoita kirjanpitokoodi tähän sarakkeeseen tämän otsikon alle" sqref="B4" xr:uid="{00000000-0002-0000-0200-000001000000}"/>
    <dataValidation allowBlank="1" showInputMessage="1" showErrorMessage="1" prompt="Kirjoita laskun päivämäärä tähän sarakkeeseen tämän otsikon alle" sqref="C4" xr:uid="{00000000-0002-0000-0200-000002000000}"/>
    <dataValidation allowBlank="1" showInputMessage="1" showErrorMessage="1" prompt="Kirjoita laskun numero tähän sarakkeeseen tämän otsikon alle" sqref="D4" xr:uid="{00000000-0002-0000-0200-000003000000}"/>
    <dataValidation allowBlank="1" showInputMessage="1" showErrorMessage="1" prompt="Kirjoita pyynnön tekijän nimi tähän sarakkeeseen tämän otsikon alle" sqref="E4" xr:uid="{00000000-0002-0000-0200-000004000000}"/>
    <dataValidation allowBlank="1" showInputMessage="1" showErrorMessage="1" prompt="Kirjoita sekin summa tähän sarakkeeseen tämän otsikon alle" sqref="F4" xr:uid="{00000000-0002-0000-0200-000005000000}"/>
    <dataValidation allowBlank="1" showInputMessage="1" showErrorMessage="1" prompt="Kirjoita maksun saajan nimi tähän sarakkeeseen tämän otsikon alle" sqref="G4" xr:uid="{00000000-0002-0000-0200-000006000000}"/>
    <dataValidation allowBlank="1" showInputMessage="1" showErrorMessage="1" prompt="Kirjoita sekin käyttötarkoitus tähän sarakkeeseen tämän otsikon alle" sqref="H4" xr:uid="{00000000-0002-0000-0200-000007000000}"/>
    <dataValidation allowBlank="1" showInputMessage="1" showErrorMessage="1" prompt="Kirjoita jakelun menetelmä tähän sarakkeeseen tämän otsikon alle" sqref="I4" xr:uid="{00000000-0002-0000-0200-000008000000}"/>
    <dataValidation allowBlank="1" showInputMessage="1" showErrorMessage="1" prompt="Kirjoita tiedoston päivämäärä tähän sarakkeeseen tämän otsikon alle" sqref="J4" xr:uid="{00000000-0002-0000-0200-000009000000}"/>
    <dataValidation allowBlank="1" showInputMessage="1" showErrorMessage="1" prompt="Tämän laskentataulukon otsikko on tässä solussa. Osittaja, jolla taulukko suodatetaan pyynnön tekijän nimen mukaan, on solussa B3. Osittaja, jolla taulukko suodatetaan maksun saajan mukaan, on solussa G3" sqref="B2:J2" xr:uid="{00000000-0002-0000-0200-00000A000000}"/>
    <dataValidation allowBlank="1" showInputMessage="1" showErrorMessage="1" prompt="Siirtymislinkki. Siirry KUUKAUSIKULUJEN YHTEENVETO -laskentataulukkoon valitsemalla tämä" sqref="B1" xr:uid="{00000000-0002-0000-0200-00000B000000}"/>
    <dataValidation allowBlank="1" showInputMessage="1" showErrorMessage="1" prompt="Siirtymislinkki on tässä solussa. Siirry LAHJOITUKSET JA SPONSOROINNIT -laskentataulukkoon valitsemalla tämä" sqref="C1" xr:uid="{00000000-0002-0000-0200-00000C000000}"/>
  </dataValidations>
  <printOptions horizontalCentered="1"/>
  <pageMargins left="0.4" right="0.4" top="0.4" bottom="0.6" header="0.3" footer="0.3"/>
  <pageSetup paperSize="9" scale="80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2F2F2F"/>
    <pageSetUpPr fitToPage="1"/>
  </sheetPr>
  <dimension ref="B1:L6"/>
  <sheetViews>
    <sheetView showGridLines="0" workbookViewId="0"/>
  </sheetViews>
  <sheetFormatPr defaultColWidth="8.75" defaultRowHeight="30" customHeight="1" x14ac:dyDescent="0.35"/>
  <cols>
    <col min="1" max="1" width="2.625" customWidth="1"/>
    <col min="2" max="2" width="12.375" customWidth="1"/>
    <col min="3" max="3" width="24.5" customWidth="1"/>
    <col min="4" max="4" width="28.625" customWidth="1"/>
    <col min="5" max="5" width="17.375" customWidth="1"/>
    <col min="6" max="6" width="17.5" customWidth="1"/>
    <col min="7" max="7" width="27" customWidth="1"/>
    <col min="8" max="8" width="16.5" customWidth="1"/>
    <col min="9" max="9" width="21.625" customWidth="1"/>
    <col min="10" max="10" width="15.5" customWidth="1"/>
    <col min="11" max="11" width="15.375" customWidth="1"/>
    <col min="12" max="12" width="21.75" customWidth="1"/>
  </cols>
  <sheetData>
    <row r="1" spans="2:12" ht="42.6" customHeight="1" x14ac:dyDescent="0.35">
      <c r="C1" s="2"/>
    </row>
    <row r="2" spans="2:12" ht="87" customHeight="1" x14ac:dyDescent="0.35">
      <c r="B2" s="73" t="s">
        <v>47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2:12" ht="75" customHeight="1" x14ac:dyDescent="0.35">
      <c r="B3" s="70"/>
      <c r="C3" s="70"/>
      <c r="D3" s="70"/>
      <c r="E3" s="70"/>
      <c r="F3" s="70"/>
      <c r="G3" s="72"/>
      <c r="H3" s="72"/>
      <c r="I3" s="72"/>
      <c r="J3" s="72"/>
      <c r="K3" s="72"/>
      <c r="L3" s="72"/>
    </row>
    <row r="4" spans="2:12" ht="46.15" customHeight="1" x14ac:dyDescent="0.35">
      <c r="B4" s="31" t="s">
        <v>1</v>
      </c>
      <c r="C4" s="32" t="s">
        <v>48</v>
      </c>
      <c r="D4" s="32" t="s">
        <v>33</v>
      </c>
      <c r="E4" s="32" t="s">
        <v>36</v>
      </c>
      <c r="F4" s="32" t="s">
        <v>50</v>
      </c>
      <c r="G4" s="32" t="s">
        <v>37</v>
      </c>
      <c r="H4" s="32" t="s">
        <v>53</v>
      </c>
      <c r="I4" s="32" t="s">
        <v>56</v>
      </c>
      <c r="J4" s="32" t="s">
        <v>59</v>
      </c>
      <c r="K4" s="32" t="s">
        <v>43</v>
      </c>
      <c r="L4" s="33" t="s">
        <v>46</v>
      </c>
    </row>
    <row r="5" spans="2:12" ht="46.15" customHeight="1" x14ac:dyDescent="0.35">
      <c r="B5" s="21">
        <v>12000</v>
      </c>
      <c r="C5" s="22" t="s">
        <v>31</v>
      </c>
      <c r="D5" s="23" t="s">
        <v>49</v>
      </c>
      <c r="E5" s="24">
        <v>1000</v>
      </c>
      <c r="F5" s="24">
        <v>12</v>
      </c>
      <c r="G5" s="23" t="s">
        <v>51</v>
      </c>
      <c r="H5" s="23" t="s">
        <v>54</v>
      </c>
      <c r="I5" s="23" t="s">
        <v>57</v>
      </c>
      <c r="J5" s="23" t="s">
        <v>60</v>
      </c>
      <c r="K5" s="23" t="s">
        <v>61</v>
      </c>
      <c r="L5" s="22" t="s">
        <v>31</v>
      </c>
    </row>
    <row r="6" spans="2:12" ht="46.15" customHeight="1" x14ac:dyDescent="0.35">
      <c r="B6" s="25">
        <v>11000</v>
      </c>
      <c r="C6" s="26" t="s">
        <v>31</v>
      </c>
      <c r="D6" s="27" t="s">
        <v>49</v>
      </c>
      <c r="E6" s="28">
        <v>2500</v>
      </c>
      <c r="F6" s="28">
        <v>0</v>
      </c>
      <c r="G6" s="27" t="s">
        <v>52</v>
      </c>
      <c r="H6" s="27" t="s">
        <v>55</v>
      </c>
      <c r="I6" s="27" t="s">
        <v>58</v>
      </c>
      <c r="J6" s="27" t="s">
        <v>55</v>
      </c>
      <c r="K6" s="27" t="s">
        <v>61</v>
      </c>
      <c r="L6" s="26" t="s">
        <v>31</v>
      </c>
    </row>
  </sheetData>
  <mergeCells count="3">
    <mergeCell ref="B3:F3"/>
    <mergeCell ref="G3:L3"/>
    <mergeCell ref="B2:L2"/>
  </mergeCells>
  <dataValidations count="14">
    <dataValidation allowBlank="1" showInputMessage="1" showErrorMessage="1" prompt="Luo luettelo lahjoituksista ja sponsoroinnista tähän laskentataulukkoon. Kirjoita tiedot taulukkoon alkaen solusta B4 (”Muut”-taulukko). Siirry Eritellyt kulut -laskentataulukkoon valitsemalla solu B1" sqref="A1" xr:uid="{00000000-0002-0000-0300-000000000000}"/>
    <dataValidation allowBlank="1" showInputMessage="1" showErrorMessage="1" prompt="Kirjoita kirjanpitokoodi tähän sarakkeeseen tämän otsikon alle" sqref="B4" xr:uid="{00000000-0002-0000-0300-000001000000}"/>
    <dataValidation allowBlank="1" showInputMessage="1" showErrorMessage="1" prompt="Kirjoita sekkipyynnön päivämäärä tähän sarakkeeseen tämän otsikon alle" sqref="C4" xr:uid="{00000000-0002-0000-0300-000002000000}"/>
    <dataValidation allowBlank="1" showInputMessage="1" showErrorMessage="1" prompt="Kirjoita pyynnön tekijän nimi tähän sarakkeeseen tämän otsikon alle" sqref="D4" xr:uid="{00000000-0002-0000-0300-000003000000}"/>
    <dataValidation allowBlank="1" showInputMessage="1" showErrorMessage="1" prompt="Kirjoita sekin summa tähän sarakkeeseen tämän otsikon alle" sqref="E4" xr:uid="{00000000-0002-0000-0300-000004000000}"/>
    <dataValidation allowBlank="1" showInputMessage="1" showErrorMessage="1" prompt="Kirjoita edellisen vuoden osuus tähän sarakkeeseen tämän otsikon alle" sqref="F4" xr:uid="{00000000-0002-0000-0300-000005000000}"/>
    <dataValidation allowBlank="1" showInputMessage="1" showErrorMessage="1" prompt="Kirjoita maksun saajan nimi tähän sarakkeeseen tämän otsikon alle" sqref="G4" xr:uid="{00000000-0002-0000-0300-000006000000}"/>
    <dataValidation allowBlank="1" showInputMessage="1" showErrorMessage="1" prompt="Kirjoita käyttötarkoitus tähän sarakkeeseen tämän otsikon alle" sqref="H4" xr:uid="{00000000-0002-0000-0300-000007000000}"/>
    <dataValidation allowBlank="1" showInputMessage="1" showErrorMessage="1" prompt="Kirjoita allekirjoittaneen henkilön nimi tähän sarakkeeseen tämän otsikon alle" sqref="I4" xr:uid="{00000000-0002-0000-0300-000008000000}"/>
    <dataValidation allowBlank="1" showInputMessage="1" showErrorMessage="1" prompt="Kirjoita luokka tähän sarakkeeseen tämän otsikon alle" sqref="J4" xr:uid="{00000000-0002-0000-0300-000009000000}"/>
    <dataValidation allowBlank="1" showInputMessage="1" showErrorMessage="1" prompt="Kirjoita jakelun menetelmä tähän sarakkeeseen tämän otsikon alle" sqref="K4" xr:uid="{00000000-0002-0000-0300-00000A000000}"/>
    <dataValidation allowBlank="1" showInputMessage="1" showErrorMessage="1" prompt="Kirjoita tiedoston päivämäärä tähän sarakkeeseen tämän otsikon alle" sqref="L4" xr:uid="{00000000-0002-0000-0300-00000B000000}"/>
    <dataValidation allowBlank="1" showInputMessage="1" showErrorMessage="1" prompt="Siirtymislinkki. Siirry ERITELLYT KULUT -laskentataulukkoon valitsemalla tämä" sqref="B1" xr:uid="{00000000-0002-0000-0300-00000C000000}"/>
    <dataValidation allowBlank="1" showInputMessage="1" showErrorMessage="1" prompt="Tämän laskentataulukon otsikko on tässä solussa. Osittaja, jolla taulukko suodatetaan pyynnön tekijän nimen mukaan, on solussa B3. Osittaja, jolla taulukko suodatetaan maksun saajan mukaan, on solussa G3" sqref="B2:L2" xr:uid="{00000000-0002-0000-0300-00000D000000}"/>
  </dataValidations>
  <printOptions horizontalCentered="1"/>
  <pageMargins left="0.4" right="0.4" top="0.4" bottom="0.6" header="0.3" footer="0.3"/>
  <pageSetup paperSize="9" scale="68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38834D-44CA-4B7A-B6B2-4CC9567B5E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E015DD-ECC5-4D38-BDD9-6976DD0470A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AC0C1C6F-AB95-4377-86A5-01812B385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10</vt:i4>
      </vt:variant>
    </vt:vector>
  </HeadingPairs>
  <TitlesOfParts>
    <vt:vector size="14" baseType="lpstr">
      <vt:lpstr>VA-BUDJETIN YHTEENVETO</vt:lpstr>
      <vt:lpstr>KUUKAUSIKULUJEN YHTEENVETO</vt:lpstr>
      <vt:lpstr>ERITELLYT KULUT</vt:lpstr>
      <vt:lpstr>LAHJOITUKSET &amp; SPONSOROINNIT</vt:lpstr>
      <vt:lpstr>_VUOSI</vt:lpstr>
      <vt:lpstr>Otsikko_1</vt:lpstr>
      <vt:lpstr>Otsikko_2</vt:lpstr>
      <vt:lpstr>Otsikko_3</vt:lpstr>
      <vt:lpstr>Otsikko_4</vt:lpstr>
      <vt:lpstr>Riviotsikkoalue1..G2</vt:lpstr>
      <vt:lpstr>'ERITELLYT KULUT'!Tulostusotsikot</vt:lpstr>
      <vt:lpstr>'KUUKAUSIKULUJEN YHTEENVETO'!Tulostusotsikot</vt:lpstr>
      <vt:lpstr>'LAHJOITUKSET &amp; SPONSOROINNIT'!Tulostusotsikot</vt:lpstr>
      <vt:lpstr>'VA-BUDJETIN YHTEENVETO'!Tulostusotsikot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2018-08-24T05:45:23Z</dcterms:created>
  <dcterms:modified xsi:type="dcterms:W3CDTF">2019-02-14T02:30:47Z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