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4"/>
  <workbookPr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bookViews>
    <workbookView xWindow="-120" yWindow="-120" windowWidth="28890" windowHeight="16125" xr2:uid="{00000000-000D-0000-FFFF-FFFF00000000}"/>
  </bookViews>
  <sheets>
    <sheet name="Aloitus" sheetId="4" r:id="rId1"/>
    <sheet name="Kulut" sheetId="1" r:id="rId2"/>
    <sheet name="Tulot" sheetId="2" r:id="rId3"/>
    <sheet name="Yhteenveto" sheetId="3" r:id="rId4"/>
  </sheets>
  <definedNames>
    <definedName name="_xlnm.Print_Area" localSheetId="2">Tulot!$B$1:$G$30</definedName>
    <definedName name="_xlnm.Print_Area" localSheetId="3">Yhteenveto!$B$1:$D$31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<sst xmlns="http://schemas.openxmlformats.org/spreadsheetml/2006/main" count="152" uniqueCount="99">
  <si>
    <t>TIETOJA TÄSTÄ MALLISTA</t>
  </si>
  <si>
    <t>Tämän tapahtumabudjettityökirjan avulla voit seurata tapahtuman tuloja ja kuluja.</t>
  </si>
  <si>
    <t>Kirjoita tapahtuman nimi ja tiedot Kulut- ja Tulot-laskentataulukoihin.</t>
  </si>
  <si>
    <t>Kulujen ja tulojen yhteissummat lasketaan automaattisesti.</t>
  </si>
  <si>
    <t>Voitto ja tappio -yhteenveto ja -kaavio päivitetään automaattisesti Yhteenveto-laskentataulukkoon.</t>
  </si>
  <si>
    <t>Huomautus: </t>
  </si>
  <si>
    <t>Kunkin laskentataulukon sarakkeessa A annetaan lisäohjeita. Tämä teksti on piilotettu tarkoituksella. Jos haluat poistaa tekstin, valitse sarake A ja valitse sitten POISTA. Jos haluat tuoda tekstin näkyviin, valitse sarake A ja muuta sitten fonttiväriä.</t>
  </si>
  <si>
    <t>Jos haluat lisätietoja jostakin taulukosta, paina kyseisessä taulukossa VAIHTO ja sitten F10, valitse TAULUKKO-vaihtoehto ja valitse sitten VAIHTOEHTOINEN TEKSTI.</t>
  </si>
  <si>
    <t>Kirjoita kunkin luokan arvioidut ja toteutuneet kulut niitä vastaaviin taulukoihin tässä laskentataulukossa. Kokonaiskulut lasketaan automaattisesti. Tämän sarakkeen soluissa on hyödyllisiä ohjeita tämän laskentataulukon käyttöön. Aloita siirtymällä nuolella alaspäin.</t>
  </si>
  <si>
    <t>Mukauta tämän ja muiden laskentataulukoiden otsikkoa kirjoittamalla tapahtuman nimi oikealla olevaan soluun.</t>
  </si>
  <si>
    <t>Kulut-selite on solussa G3.</t>
  </si>
  <si>
    <t>Kirjoita tilasta aiheutuvat kulut oikealla olevasta solusta alkavaan taulukkoon ja virvokkeista aiheutuvat kulut solusta F7 alkavaan taulukkoon. Seuraava ohje on solussa A14.</t>
  </si>
  <si>
    <t>Kirjoita koristeista aiheutuvat kulut oikealla olevasta solusta alkavaan taulukkoon ja ohjelmasta aiheutuvat kulut solusta F14 alkavaan taulukkoon. Seuraava ohje on solussa A22.</t>
  </si>
  <si>
    <t>Kirjoita tiedotuksesta aiheutuvat kulut oikealla olevasta solusta alkavaan taulukkoon ja palkinnoista aiheutuvat kulut solusta F22 alkavaan taulukkoon. Seuraava ohje on solussa A28.</t>
  </si>
  <si>
    <t>Kirjoita muut kulut oikealla olevasta solusta alkavaan taulukkoon.</t>
  </si>
  <si>
    <t>Tapahtumabudjetti 
Tapahtuman nimi</t>
  </si>
  <si>
    <t>Kulut yhteensä</t>
  </si>
  <si>
    <t>Tila</t>
  </si>
  <si>
    <t>Huoneiden ja tilojen hinnat</t>
  </si>
  <si>
    <t>Tilan henkilökunta</t>
  </si>
  <si>
    <t>Laitteet</t>
  </si>
  <si>
    <t>Pöydät ja tuolit</t>
  </si>
  <si>
    <t>Yhteensä</t>
  </si>
  <si>
    <t>Koristeet</t>
  </si>
  <si>
    <t>Kukat</t>
  </si>
  <si>
    <t>Kynttilät</t>
  </si>
  <si>
    <t>Valaistus</t>
  </si>
  <si>
    <t>Ilmapallot</t>
  </si>
  <si>
    <t>Paperitarvikkeet</t>
  </si>
  <si>
    <t>Tiedotus</t>
  </si>
  <si>
    <t>Grafiikat</t>
  </si>
  <si>
    <t>Kopiot/tulosteet</t>
  </si>
  <si>
    <t>Postimaksut</t>
  </si>
  <si>
    <t>Sekalaiset</t>
  </si>
  <si>
    <t>Puhelin</t>
  </si>
  <si>
    <t>Liikenne</t>
  </si>
  <si>
    <t>Paperitavarat</t>
  </si>
  <si>
    <t>Faksipalvelut</t>
  </si>
  <si>
    <t>Arvio</t>
  </si>
  <si>
    <t>Todellinen</t>
  </si>
  <si>
    <t>Virvokkeet</t>
  </si>
  <si>
    <t>Ruokakulut</t>
  </si>
  <si>
    <t>Juomat</t>
  </si>
  <si>
    <t>Liinavaatteet</t>
  </si>
  <si>
    <t>Henkilökunta ja palvelurahat</t>
  </si>
  <si>
    <t>Ohjelma</t>
  </si>
  <si>
    <t>Esiintyjät</t>
  </si>
  <si>
    <t>Kaiuttimet</t>
  </si>
  <si>
    <t>Matkakulut</t>
  </si>
  <si>
    <t>Hotelli</t>
  </si>
  <si>
    <t>Muut</t>
  </si>
  <si>
    <t>Palkinnot</t>
  </si>
  <si>
    <t>Nauhat/kyltit/pokaalit</t>
  </si>
  <si>
    <t>Lahjat</t>
  </si>
  <si>
    <t xml:space="preserve"> Kulut</t>
  </si>
  <si>
    <t>Kirjoita kunkin luokan arvioidut ja toteutuneet tulot niitä vastaaviin taulukoihin tässä laskentataulukossa. Kokonaistulot lasketaan automaattisesti. Tämän sarakkeen soluissa on hyödyllisiä ohjeita tämän laskentataulukon käyttöön. Aloita siirtymällä nuolella alaspäin.</t>
  </si>
  <si>
    <t>Tapahtuman nimi päivitetään automaattisesti oikealla olevaan soluun.</t>
  </si>
  <si>
    <t>Tulot-selite on solussa F3.</t>
  </si>
  <si>
    <t>Kokonaistulot-selite on solussa oikealla. Arvioidut kokonaistulot lasketaan automaattisesti solussa F5. Todelliset kokonaistulot ja niitä kuvaava tietopalkki päivitetään automaattisesti solussa G5.</t>
  </si>
  <si>
    <t>Sisäänpääsy-selite on solussa oikealla.</t>
  </si>
  <si>
    <t>Kirjoita sisäänpääsylippujen arvioitu ja todellinen määrä sekä lippujen hinnat oikealla olevasta solusta alkavaan taulukkoon. Sisäänpääsyn arvioidut ja todelliset tulot lasketaan automaattisesti. Seuraava ohje on solussa A12.</t>
  </si>
  <si>
    <t>Ohjelman mainokset -selite on solussa oikealla.</t>
  </si>
  <si>
    <t>Kirjoita ohjelman mainosten arvioitu ja todellinen määrä sekä mainosten hinnat oikealla olevasta solusta alkavaan taulukkoon. Mainosten arvioidut ja todelliset tulot lasketaan automaattisesti. Seuraava ohje on solussa A18.</t>
  </si>
  <si>
    <t>Näytteilleasettajien tai myyjien selite on oikealla olevassa solussa.</t>
  </si>
  <si>
    <t>Kirjoita näytteilleasettajien ja myyjien arvioitu ja todellinen määrä sekä kojujen hinnat oikealla olevasta solusta alkavaan taulukkoon. Arvioidut ja todelliset tulot lasketaan automaattisesti. Seuraava ohje on solussa A24.</t>
  </si>
  <si>
    <t>Myydyt kohteet -selite on solussa oikealla.</t>
  </si>
  <si>
    <t>Kirjoita myytyjen kohteiden arvioitu ja todellinen määrä sekä hinnat oikealla olevasta solusta alkavaan taulukkoon. Arvioidut ja todelliset tulot lasketaan automaattisesti.</t>
  </si>
  <si>
    <t>Tulot yhteensä</t>
  </si>
  <si>
    <t>Sisäänpääsy</t>
  </si>
  <si>
    <t xml:space="preserve"> </t>
  </si>
  <si>
    <t>Ohjelman mainokset</t>
  </si>
  <si>
    <t>Näytteilleasettajat/myyjät</t>
  </si>
  <si>
    <t>Myydyt kohteet</t>
  </si>
  <si>
    <t>Tyyppi</t>
  </si>
  <si>
    <t>Aikuiset @</t>
  </si>
  <si>
    <t>Lapset @</t>
  </si>
  <si>
    <t>Muut @</t>
  </si>
  <si>
    <t>Kansilehdet @</t>
  </si>
  <si>
    <t>Puolikkaat sivut @</t>
  </si>
  <si>
    <t>Neljännessivut @</t>
  </si>
  <si>
    <t>Suuret kojut @</t>
  </si>
  <si>
    <t>Keskisuuret kojut @</t>
  </si>
  <si>
    <t>Pienet kojut @</t>
  </si>
  <si>
    <t>Kohteet @</t>
  </si>
  <si>
    <t>Hinta</t>
  </si>
  <si>
    <t xml:space="preserve"> Tulot</t>
  </si>
  <si>
    <t>Kokonaisarvio</t>
  </si>
  <si>
    <t>Toteutunut yhteensä</t>
  </si>
  <si>
    <t>Voitto ja tappio -yhteenveto ja -kaavio, joka näyttää tulot ja kulut yhteensä, päivitetään automaattisesti tähän laskentataulukkoon. Tämän sarakkeen soluissa on hyödyllisiä ohjeita tämän laskentataulukon käyttöön. Aloita siirtymällä nuolella alaspäin.</t>
  </si>
  <si>
    <t>Yhteensä-taulukko päivittyy automaattisesti ja alkaa oikealla olevasta solusta. Seuraava ohje on solussa A9.</t>
  </si>
  <si>
    <t>Yhdistelmäpylväskaavio, joka vertailee arvioituja ja todellisia kokonaistuloja ja -kuluja on oikealla olevassa solussa.</t>
  </si>
  <si>
    <t>Yhteenlaskettu tuotto (tai tappio)</t>
  </si>
  <si>
    <t>Tässä solussa on yhdistelmäpylväskaavio, joka vertailee arvioituja ja todellisia kokonaistuloja ja -kuluja.</t>
  </si>
  <si>
    <t>Tuotto ja tappio -yhteenveto</t>
  </si>
  <si>
    <t>Summa</t>
  </si>
  <si>
    <t>Kulut yhteensä-selite on solussa oikealla. Arvioidut kokonaiskulut lasketaan automaattisesti solussa G5. Todelliset kokonaiskulut ja niitä kuvaava tietopalkki päivitetään automaattisesti solussa H5. Seuraava ohje on solussa A7.</t>
  </si>
  <si>
    <t>Arvio selite on solussa F4 ja Todellinen selite solussa G4.</t>
  </si>
  <si>
    <t>Tuotto ja tappio -yhteenveto selite on solussa C3. Seuraava ohje on solussa A5.</t>
  </si>
  <si>
    <t>Arvio selite on solussa G4 ja Todellinen selite solussa H4.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</si>
</sst>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5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66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166" fontId="10" fillId="0" borderId="0" xfId="13" applyAlignment="1">
      <alignment horizontal="left"/>
    </xf>
    <xf numFmtId="0" fontId="0" fillId="4" borderId="0" xfId="0" applyFill="1">
      <alignment wrapText="1"/>
    </xf>
    <xf numFmtId="166" fontId="10" fillId="4" borderId="0" xfId="13" applyFill="1" applyAlignment="1">
      <alignment horizontal="left"/>
    </xf>
    <xf numFmtId="166" fontId="10" fillId="4" borderId="0" xfId="13" applyFill="1"/>
    <xf numFmtId="0" fontId="0" fillId="4" borderId="2" xfId="0" applyFill="1" applyBorder="1">
      <alignment wrapText="1"/>
    </xf>
    <xf numFmtId="166" fontId="10" fillId="4" borderId="2" xfId="13" applyFill="1" applyBorder="1" applyAlignment="1">
      <alignment horizontal="left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166" fontId="15" fillId="4" borderId="0" xfId="14" applyFill="1">
      <alignment horizontal="right" vertical="center"/>
    </xf>
    <xf numFmtId="166" fontId="15" fillId="0" borderId="2" xfId="14" applyBorder="1">
      <alignment horizontal="righ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166" fontId="10" fillId="0" borderId="6" xfId="13" applyBorder="1" applyAlignment="1">
      <alignment horizontal="left"/>
    </xf>
    <xf numFmtId="0" fontId="0" fillId="0" borderId="6" xfId="0" applyBorder="1">
      <alignment wrapText="1"/>
    </xf>
    <xf numFmtId="166" fontId="10" fillId="0" borderId="0" xfId="13"/>
    <xf numFmtId="166" fontId="10" fillId="4" borderId="6" xfId="13" applyFill="1" applyBorder="1"/>
    <xf numFmtId="166" fontId="10" fillId="0" borderId="6" xfId="13" applyBorder="1"/>
    <xf numFmtId="166" fontId="0" fillId="4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166" fontId="16" fillId="0" borderId="0" xfId="0" applyNumberFormat="1" applyFont="1">
      <alignment wrapText="1"/>
    </xf>
    <xf numFmtId="166" fontId="16" fillId="0" borderId="0" xfId="0" applyNumberFormat="1" applyFont="1" applyAlignment="1">
      <alignment vertical="center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64">
    <cellStyle name="20 % - Aksentti1" xfId="41" builtinId="30" customBuiltin="1"/>
    <cellStyle name="20 % - Aksentti2" xfId="45" builtinId="34" customBuiltin="1"/>
    <cellStyle name="20 % - Aksentti3" xfId="49" builtinId="38" customBuiltin="1"/>
    <cellStyle name="20 % - Aksentti4" xfId="53" builtinId="42" customBuiltin="1"/>
    <cellStyle name="20 % - Aksentti5" xfId="57" builtinId="46" customBuiltin="1"/>
    <cellStyle name="20 % - Aksentti6" xfId="61" builtinId="50" customBuiltin="1"/>
    <cellStyle name="40 % - Aksentti1" xfId="42" builtinId="31" customBuiltin="1"/>
    <cellStyle name="40 % - Aksentti2" xfId="46" builtinId="35" customBuiltin="1"/>
    <cellStyle name="40 % - Aksentti3" xfId="50" builtinId="39" customBuiltin="1"/>
    <cellStyle name="40 % - Aksentti4" xfId="54" builtinId="43" customBuiltin="1"/>
    <cellStyle name="40 % - Aksentti5" xfId="58" builtinId="47" customBuiltin="1"/>
    <cellStyle name="40 % - Aksentti6" xfId="62" builtinId="51" customBuiltin="1"/>
    <cellStyle name="60 % - Aksentti1" xfId="43" builtinId="32" customBuiltin="1"/>
    <cellStyle name="60 % - Aksentti2" xfId="47" builtinId="36" customBuiltin="1"/>
    <cellStyle name="60 % - Aksentti3" xfId="51" builtinId="40" customBuiltin="1"/>
    <cellStyle name="60 % - Aksentti4" xfId="55" builtinId="44" customBuiltin="1"/>
    <cellStyle name="60 % - Aksentti5" xfId="59" builtinId="48" customBuiltin="1"/>
    <cellStyle name="60 % - Aksentti6" xfId="63" builtinId="52" customBuiltin="1"/>
    <cellStyle name="Aksentti1" xfId="40" builtinId="29" customBuiltin="1"/>
    <cellStyle name="Aksentti2" xfId="44" builtinId="33" customBuiltin="1"/>
    <cellStyle name="Aksentti3" xfId="48" builtinId="37" customBuiltin="1"/>
    <cellStyle name="Aksentti4" xfId="52" builtinId="41" customBuiltin="1"/>
    <cellStyle name="Aksentti5" xfId="56" builtinId="45" customBuiltin="1"/>
    <cellStyle name="Aksentti6" xfId="60" builtinId="49" customBuiltin="1"/>
    <cellStyle name="Alaotsikko" xfId="2" xr:uid="{00000000-0005-0000-0000-000004000000}"/>
    <cellStyle name="Ensimmäisen rivin raita" xfId="7" xr:uid="{00000000-0005-0000-0000-000000000000}"/>
    <cellStyle name="Huomautus" xfId="37" builtinId="10" customBuiltin="1"/>
    <cellStyle name="Huono" xfId="29" builtinId="27" customBuiltin="1"/>
    <cellStyle name="Hyvä" xfId="28" builtinId="26" customBuiltin="1"/>
    <cellStyle name="Laskenta" xfId="33" builtinId="22" customBuiltin="1"/>
    <cellStyle name="Linkitetty solu" xfId="34" builtinId="24" customBuiltin="1"/>
    <cellStyle name="Neutraali" xfId="30" builtinId="28" customBuiltin="1"/>
    <cellStyle name="Normaali" xfId="0" builtinId="0" customBuiltin="1"/>
    <cellStyle name="Normaali 2" xfId="13" xr:uid="{00000000-0005-0000-0000-000002000000}"/>
    <cellStyle name="Otsikko" xfId="24" builtinId="15" customBuiltin="1"/>
    <cellStyle name="Otsikko 1" xfId="25" builtinId="16" customBuiltin="1"/>
    <cellStyle name="Otsikko 2" xfId="18" builtinId="17" customBuiltin="1"/>
    <cellStyle name="Otsikko 3" xfId="26" builtinId="18" customBuiltin="1"/>
    <cellStyle name="Otsikko 4" xfId="27" builtinId="19" customBuiltin="1"/>
    <cellStyle name="Otsikkosolu" xfId="1" xr:uid="{00000000-0005-0000-0000-000009000000}"/>
    <cellStyle name="Pilkku" xfId="19" builtinId="3" customBuiltin="1"/>
    <cellStyle name="Pilkku [0]" xfId="20" builtinId="6" customBuiltin="1"/>
    <cellStyle name="Prosenttia" xfId="23" builtinId="5" customBuiltin="1"/>
    <cellStyle name="Selittävä teksti" xfId="38" builtinId="53" customBuiltin="1"/>
    <cellStyle name="Summa" xfId="39" builtinId="25" customBuiltin="1"/>
    <cellStyle name="Summa – Otsikko" xfId="3" xr:uid="{00000000-0005-0000-0000-00000A000000}"/>
    <cellStyle name="Summa – Otsikko 2" xfId="11" xr:uid="{00000000-0005-0000-0000-00000B000000}"/>
    <cellStyle name="Summa – Otsikko 3" xfId="15" xr:uid="{00000000-0005-0000-0000-00000C000000}"/>
    <cellStyle name="Summa – Otsikot" xfId="4" xr:uid="{00000000-0005-0000-0000-00000D000000}"/>
    <cellStyle name="Summa – Otsikot 2" xfId="10" xr:uid="{00000000-0005-0000-0000-00000E000000}"/>
    <cellStyle name="Summa – Otsikot 3" xfId="14" xr:uid="{00000000-0005-0000-0000-00000F000000}"/>
    <cellStyle name="Summa – Otsikot 3 2" xfId="16" xr:uid="{00000000-0005-0000-0000-000010000000}"/>
    <cellStyle name="Summa – Otsikot 4" xfId="17" xr:uid="{00000000-0005-0000-0000-000011000000}"/>
    <cellStyle name="Syöttö" xfId="31" builtinId="20" customBuiltin="1"/>
    <cellStyle name="Tarkistussolu" xfId="35" builtinId="23" customBuiltin="1"/>
    <cellStyle name="Taulukko – Otsikko 2" xfId="9" xr:uid="{00000000-0005-0000-0000-000005000000}"/>
    <cellStyle name="Taulukko – Summa" xfId="6" xr:uid="{00000000-0005-0000-0000-000006000000}"/>
    <cellStyle name="Taulukon otsikko" xfId="5" xr:uid="{00000000-0005-0000-0000-000007000000}"/>
    <cellStyle name="Taulukon otsikko 2" xfId="12" xr:uid="{00000000-0005-0000-0000-000008000000}"/>
    <cellStyle name="Toisen rivin raita" xfId="8" xr:uid="{00000000-0005-0000-0000-000003000000}"/>
    <cellStyle name="Tulostus" xfId="32" builtinId="21" customBuiltin="1"/>
    <cellStyle name="Valuutta" xfId="21" builtinId="4" customBuiltin="1"/>
    <cellStyle name="Valuutta [0]" xfId="22" builtinId="7" customBuiltin="1"/>
    <cellStyle name="Varoitusteksti" xfId="36" builtinId="11" customBuiltin="1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167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7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ulukkotyyli 1" pivot="0" count="4" xr9:uid="{00000000-0011-0000-FFFF-FFFF00000000}">
      <tableStyleElement type="wholeTable" dxfId="56"/>
      <tableStyleElement type="headerRow" dxfId="55"/>
      <tableStyleElement type="totalRow" dxfId="54"/>
      <tableStyleElement type="firstRowStripe" dxfId="5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Tulot yhteensä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Arvio</c:v>
              </c:pt>
              <c:pt idx="1">
                <c:v>Todellinen</c:v>
              </c:pt>
            </c:strLit>
          </c:cat>
          <c:val>
            <c:numRef>
              <c:f>Yhteenveto!$C$6:$D$6</c:f>
              <c:numCache>
                <c:formatCode>#\ ##0.00\ "€"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Kulut yhteensä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Arvio</c:v>
              </c:pt>
              <c:pt idx="1">
                <c:v>Todellinen</c:v>
              </c:pt>
            </c:strLit>
          </c:cat>
          <c:val>
            <c:numRef>
              <c:f>Yhteenveto!$C$7:$D$7</c:f>
              <c:numCache>
                <c:formatCode>#\ ##0.00\ "€"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i-FI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i-FI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i-FI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256055</xdr:colOff>
      <xdr:row>7</xdr:row>
      <xdr:rowOff>193404</xdr:rowOff>
    </xdr:from>
    <xdr:to>
      <xdr:col>3</xdr:col>
      <xdr:colOff>1317487</xdr:colOff>
      <xdr:row>11</xdr:row>
      <xdr:rowOff>12369</xdr:rowOff>
    </xdr:to>
    <xdr:graphicFrame macro="">
      <xdr:nvGraphicFramePr>
        <xdr:cNvPr id="5" name="Kaavio 1" descr="Yhdistelmäpylväskaavio, joka vertailee arvioituja ja todellisia kokonaistuloja ja -kuluja.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7:D12" totalsRowCount="1" headerRowDxfId="52" dataDxfId="51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la" totalsRowLabel="Summa" totalsRowCellStyle="Summa – Otsikko"/>
    <tableColumn id="2" xr3:uid="{00000000-0010-0000-0000-000002000000}" name="Arvio" totalsRowFunction="sum" totalsRowCellStyle="Summa – Otsikko"/>
    <tableColumn id="3" xr3:uid="{00000000-0010-0000-00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tilakulut tähän taulukkoon. Kokonaissumma lasketaan automaattisesti loppuu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SaleOfItem" displayName="SaleOfItem" ref="B25:G30" totalsRowCount="1" headerRowDxfId="27" totalsRowDxfId="26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Arvio" totalsRowLabel=" " dataDxfId="25" totalsRowDxfId="24"/>
    <tableColumn id="2" xr3:uid="{365083BD-F86C-4BB5-996F-C626439D2D1C}" name="Todellinen" dataDxfId="23" totalsRowDxfId="22"/>
    <tableColumn id="3" xr3:uid="{146161C7-AC9D-4222-9562-41B5332DD37C}" name="Tyyppi" dataDxfId="21" totalsRowDxfId="20"/>
    <tableColumn id="4" xr3:uid="{B0900443-8038-4D5C-9BF0-16F5BEB30D99}" name="Hinta" dataDxfId="19"/>
    <tableColumn id="5" xr3:uid="{3A47B389-5237-4990-A605-B1747E2AD3C9}" name="Kokonaisarvio" totalsRowFunction="sum">
      <calculatedColumnFormula>B26*E26</calculatedColumnFormula>
    </tableColumn>
    <tableColumn id="6" xr3:uid="{9ECF773D-EFF2-40D6-8076-132E5B814654}" name="Toteutunut yhteensä" totalsRowFunction="sum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Kirjoita myytyjen tuotteiden arvioidut ja todelliset määrät sekä tuotteiden hinnat tähän taulukkoon. Tuotteiden myynnistä saadut arvioidut ja todelliset tulot sekä kokonaissummat lasketaan automaattisesti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ExhibitorsAndVendors" displayName="ExhibitorsAndVendors" ref="B19:G23" totalsRowCount="1" headerRowDxfId="18" totalsRowDxfId="17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Arvio" totalsRowLabel=" " dataDxfId="16" totalsRowDxfId="15"/>
    <tableColumn id="2" xr3:uid="{3390ED39-05DF-4BA5-A133-BBF70CBEA7F0}" name="Todellinen" dataDxfId="14" totalsRowDxfId="13"/>
    <tableColumn id="3" xr3:uid="{3EAEED3D-70C3-47CB-800A-B18C07AE1451}" name="Tyyppi" totalsRowDxfId="12"/>
    <tableColumn id="4" xr3:uid="{79D672F5-E00D-4213-8AAE-8F74FB6310D8}" name="Hinta" dataDxfId="11"/>
    <tableColumn id="5" xr3:uid="{A72B8C55-9405-4B43-BFB5-92FFD70E5367}" name="Kokonaisarvio" totalsRowFunction="sum">
      <calculatedColumnFormula>B20*E20</calculatedColumnFormula>
    </tableColumn>
    <tableColumn id="6" xr3:uid="{F4EE8538-2BD6-45C4-8023-98CE902D8628}" name="Toteutunut yhteensä" totalsRowFunction="sum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Kirjoita näytteilleasettajien ja myyjien sekä kojutyyppien hintojen arvioidut ja todelliset määrät tähän taulukkoon. Näytteilleasettajista ja kustakin kojutyypistä saadut arvioidut ja todelliset tulot sekä kokonaissummat lasketaan automaattisesti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Yhteensä" displayName="Yhteensä" ref="B5:D8" totalsRowCount="1" headerRowDxfId="10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Yhteensä" totalsRowLabel="Yhteenlaskettu tuotto (tai tappio)" dataDxfId="9" totalsRowDxfId="2"/>
    <tableColumn id="2" xr3:uid="{9ACE6E1F-4ADA-4C40-852B-D31827674F33}" name="Arvio" totalsRowFunction="custom" totalsRowDxfId="1">
      <totalsRowFormula>C6-C7</totalsRowFormula>
    </tableColumn>
    <tableColumn id="3" xr3:uid="{64DFDDFA-82F3-4CD3-9EF3-EB94E0961F33}" name="Todellinen" totalsRowFunction="custom" totalsRowDxfId="0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rvioitujen ja todellisten tulojen ja kulujen kokonaissummat päivitetään automaattisesti tähän taulukkoon. Voiton tai tappion kokonaissumma lasketaan automaattisesti loppuu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corationsExpenses" displayName="DecorationsExpenses" ref="B14:D20" totalsRowCount="1" headerRowDxfId="50" dataDxfId="49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Koristeet" totalsRowLabel="Summa" totalsRowCellStyle="Summa – Otsikko"/>
    <tableColumn id="2" xr3:uid="{00000000-0010-0000-0100-000002000000}" name="Arvio" totalsRowFunction="sum" totalsRowCellStyle="Summa – Otsikko"/>
    <tableColumn id="3" xr3:uid="{00000000-0010-0000-01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koristelukulut tähän taulukkoon. Kokonaissumma lasketaan automaattisesti loppuu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ublicityExpenses" displayName="PublicityExpenses" ref="B22:D26" totalsRowCount="1" headerRowDxfId="48" dataDxfId="47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Tiedotus" totalsRowLabel="Summa" totalsRowCellStyle="Summa – Otsikko"/>
    <tableColumn id="2" xr3:uid="{00000000-0010-0000-0200-000002000000}" name="Arvio" totalsRowFunction="sum" totalsRowCellStyle="Summa – Otsikko"/>
    <tableColumn id="3" xr3:uid="{00000000-0010-0000-02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tiedotuskulut tähän taulukkoon. Kokonaissumma lasketaan automaattisesti loppuu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iscellaneousExpenses" displayName="MiscellaneousExpenses" ref="B28:D33" totalsRowCount="1" headerRowDxfId="46" dataDxfId="45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Sekalaiset" totalsRowLabel="Summa" totalsRowCellStyle="Summa – Otsikko"/>
    <tableColumn id="2" xr3:uid="{00000000-0010-0000-0300-000002000000}" name="Arvio" totalsRowFunction="sum" totalsRowCellStyle="Summa – Otsikko"/>
    <tableColumn id="3" xr3:uid="{00000000-0010-0000-03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muut kulut tähän taulukkoon. Kokonaissumma lasketaan automaattisesti loppuu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RefreshmentsExpenses" displayName="RefreshmentsExpenses" ref="F7:H12" totalsRowCount="1" headerRowDxfId="44" dataDxfId="43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Virvokkeet" totalsRowLabel="Summa" totalsRowCellStyle="Summa – Otsikko"/>
    <tableColumn id="2" xr3:uid="{00000000-0010-0000-0400-000002000000}" name="Arvio" totalsRowFunction="sum" totalsRowCellStyle="Summa – Otsikko"/>
    <tableColumn id="3" xr3:uid="{00000000-0010-0000-04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virvokekulut tähän taulukkoon. Kokonaissumma lasketaan automaattisesti loppuu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rogramExpenses" displayName="ProgramExpenses" ref="F14:H20" totalsRowCount="1" headerRowDxfId="42" dataDxfId="41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Ohjelma" totalsRowLabel="Summa" totalsRowCellStyle="Summa – Otsikko"/>
    <tableColumn id="2" xr3:uid="{00000000-0010-0000-0500-000002000000}" name="Arvio" totalsRowFunction="sum" totalsRowCellStyle="Summa – Otsikko"/>
    <tableColumn id="3" xr3:uid="{00000000-0010-0000-05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ohjelmakulut tähän taulukkoon. Kokonaissumma lasketaan automaattisesti loppuu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rizesExpenses" displayName="PrizesExpenses" ref="F22:H25" totalsRowCount="1" headerRowDxfId="40" dataDxfId="39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alkinnot" totalsRowLabel="Summa" totalsRowCellStyle="Summa – Otsikko"/>
    <tableColumn id="2" xr3:uid="{00000000-0010-0000-0600-000002000000}" name="Arvio" totalsRowFunction="sum" totalsRowCellStyle="Summa – Otsikko"/>
    <tableColumn id="3" xr3:uid="{00000000-0010-0000-0600-000003000000}" name="Todellinen" totalsRowFunction="sum" totalsRowCellStyle="Summa – Otsikko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delliset palkintokulut tähän taulukkoon. Kokonaissumma lasketaan automaattisesti loppuu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Sisäänpääsy" displayName="Sisäänpääsy" ref="B7:G11" totalsRowCount="1" headerRowDxfId="38" totalsRowDxfId="37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Arvio" totalsRowLabel=" " totalsRowDxfId="8"/>
    <tableColumn id="2" xr3:uid="{190635A1-C89F-4B41-9577-106010040DD2}" name="Todellinen" totalsRowDxfId="7"/>
    <tableColumn id="3" xr3:uid="{801E504E-0C17-4D32-A4C0-ECA08E25BAC7}" name="Tyyppi" totalsRowDxfId="6"/>
    <tableColumn id="4" xr3:uid="{8DD036BD-E0F9-473A-B7C6-53BA29CD673E}" name="Hinta" totalsRowDxfId="5"/>
    <tableColumn id="5" xr3:uid="{B626F33E-F2A0-4BAB-B5F8-F4449D6C40F8}" name="Kokonaisarvio" totalsRowFunction="sum" totalsRowDxfId="4">
      <calculatedColumnFormula>B8*E8</calculatedColumnFormula>
    </tableColumn>
    <tableColumn id="6" xr3:uid="{8CEF3842-6AC2-4DEC-B98E-272B51785A45}" name="Toteutunut yhteensä" totalsRowFunction="sum" totalsRowDxfId="3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Kirjoita sisäänpääsylippujen arvioidut ja todelliset määrät sekä kunkin ikäryhmän lippuhinnat taulukkoon. Sisäänpääsystä saadut arvioidut ja todelliset tulot sekä kokonaissummat lasketaan automaattisesti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AdsInProgram" displayName="AdsInProgram" ref="B13:G17" totalsRowCount="1" headerRowDxfId="36" totalsRowDxfId="35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Arvio" totalsRowLabel=" " dataDxfId="34" totalsRowDxfId="33"/>
    <tableColumn id="2" xr3:uid="{8007CE88-F562-4753-9981-1610AECEA5F8}" name="Todellinen" dataDxfId="32" totalsRowDxfId="31"/>
    <tableColumn id="3" xr3:uid="{F04AF209-89F6-410C-918A-091D08F5CF3D}" name="Tyyppi" dataDxfId="30" totalsRowDxfId="29"/>
    <tableColumn id="4" xr3:uid="{C3FE77EC-5521-49FF-9A6F-498984BE8BFF}" name="Hinta" dataDxfId="28"/>
    <tableColumn id="5" xr3:uid="{9C66B263-C646-4E43-ADA0-C12623582F85}" name="Kokonaisarvio" totalsRowFunction="sum">
      <calculatedColumnFormula>B14*E14</calculatedColumnFormula>
    </tableColumn>
    <tableColumn id="6" xr3:uid="{0683A6F8-CDF0-4B41-8DC0-861A05E61DB7}" name="Toteutunut yhteensä" totalsRowFunction="sum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Kirjoita mainosten arvioidut ja todelliset määrät sekä hinnat tähän taulukkoon. Mainoksista saadut arvioidut ja todelliset tulot sekä kokonaissummat lasketaan automaattisesti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46" customFormat="1" ht="30" customHeight="1" x14ac:dyDescent="0.3">
      <c r="B1" s="49" t="s">
        <v>0</v>
      </c>
    </row>
    <row r="2" spans="2:2" s="46" customFormat="1" ht="30" customHeight="1" x14ac:dyDescent="0.3">
      <c r="B2" s="50" t="s">
        <v>1</v>
      </c>
    </row>
    <row r="3" spans="2:2" s="46" customFormat="1" ht="30" customHeight="1" x14ac:dyDescent="0.3">
      <c r="B3" s="50" t="s">
        <v>2</v>
      </c>
    </row>
    <row r="4" spans="2:2" s="46" customFormat="1" ht="30" customHeight="1" x14ac:dyDescent="0.3">
      <c r="B4" s="50" t="s">
        <v>3</v>
      </c>
    </row>
    <row r="5" spans="2:2" s="46" customFormat="1" ht="40.5" customHeight="1" x14ac:dyDescent="0.3">
      <c r="B5" s="50" t="s">
        <v>4</v>
      </c>
    </row>
    <row r="6" spans="2:2" s="46" customFormat="1" ht="30" customHeight="1" x14ac:dyDescent="0.2">
      <c r="B6" s="51" t="s">
        <v>5</v>
      </c>
    </row>
    <row r="7" spans="2:2" ht="63" customHeight="1" x14ac:dyDescent="0.3">
      <c r="B7" s="50" t="s">
        <v>6</v>
      </c>
    </row>
    <row r="8" spans="2:2" ht="36.75" customHeight="1" x14ac:dyDescent="0.3">
      <c r="B8" s="5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zoomScaleNormal="100" workbookViewId="0"/>
  </sheetViews>
  <sheetFormatPr defaultColWidth="8.88671875" defaultRowHeight="30" customHeight="1" x14ac:dyDescent="0.25"/>
  <cols>
    <col min="1" max="1" width="6.88671875" style="54" customWidth="1"/>
    <col min="2" max="2" width="24.44140625" style="1" bestFit="1" customWidth="1"/>
    <col min="3" max="4" width="13" style="1" customWidth="1"/>
    <col min="5" max="5" width="7" style="1" customWidth="1"/>
    <col min="6" max="6" width="26.44140625" style="1" bestFit="1" customWidth="1"/>
    <col min="7" max="8" width="13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54" t="s">
        <v>8</v>
      </c>
      <c r="B1" s="14"/>
      <c r="C1" s="29"/>
      <c r="D1" s="19"/>
      <c r="E1" s="18"/>
      <c r="F1" s="79"/>
      <c r="G1" s="79"/>
      <c r="H1" s="79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54" t="s">
        <v>9</v>
      </c>
      <c r="B2" s="81" t="s">
        <v>15</v>
      </c>
      <c r="C2" s="81"/>
      <c r="D2" s="81"/>
      <c r="E2" s="81"/>
      <c r="F2" s="81"/>
      <c r="G2" s="81"/>
      <c r="H2" s="81"/>
      <c r="I2"/>
      <c r="J2"/>
      <c r="K2"/>
      <c r="L2"/>
      <c r="M2"/>
      <c r="N2"/>
      <c r="O2"/>
      <c r="P2"/>
      <c r="Q2"/>
    </row>
    <row r="3" spans="1:17" ht="42" customHeight="1" x14ac:dyDescent="0.3">
      <c r="A3" s="54" t="s">
        <v>10</v>
      </c>
      <c r="B3" s="20"/>
      <c r="C3" s="32"/>
      <c r="D3" s="33"/>
      <c r="E3" s="34"/>
      <c r="F3" s="34"/>
      <c r="G3" s="80" t="s">
        <v>54</v>
      </c>
      <c r="H3" s="80"/>
      <c r="I3"/>
      <c r="J3"/>
      <c r="K3"/>
      <c r="L3"/>
      <c r="M3"/>
      <c r="N3"/>
      <c r="O3"/>
      <c r="P3"/>
    </row>
    <row r="4" spans="1:17" s="35" customFormat="1" ht="70.5" customHeight="1" thickBot="1" x14ac:dyDescent="0.35">
      <c r="A4" s="54" t="s">
        <v>98</v>
      </c>
      <c r="B4" s="36"/>
      <c r="C4" s="37"/>
      <c r="D4" s="37"/>
      <c r="E4" s="38"/>
      <c r="F4" s="38"/>
      <c r="G4" s="36" t="s">
        <v>38</v>
      </c>
      <c r="H4" s="36" t="s">
        <v>39</v>
      </c>
      <c r="I4" s="39"/>
      <c r="J4" s="39"/>
      <c r="K4" s="39"/>
      <c r="L4" s="39"/>
      <c r="M4" s="39"/>
      <c r="N4" s="39"/>
      <c r="O4" s="39"/>
      <c r="P4" s="39"/>
    </row>
    <row r="5" spans="1:17" s="3" customFormat="1" ht="22.5" customHeight="1" x14ac:dyDescent="0.3">
      <c r="A5" s="54" t="s">
        <v>95</v>
      </c>
      <c r="B5" s="15" t="s">
        <v>16</v>
      </c>
      <c r="E5"/>
      <c r="F5"/>
      <c r="G5" s="16">
        <f>SUM(C12,C20,C26,C33,G12,G20,G25)</f>
        <v>1145</v>
      </c>
      <c r="H5" s="1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54" t="s">
        <v>11</v>
      </c>
      <c r="B7" s="53" t="s">
        <v>17</v>
      </c>
      <c r="C7" s="7" t="s">
        <v>38</v>
      </c>
      <c r="D7" s="7" t="s">
        <v>39</v>
      </c>
      <c r="E7"/>
      <c r="F7" s="53" t="s">
        <v>40</v>
      </c>
      <c r="G7" s="7" t="s">
        <v>38</v>
      </c>
      <c r="H7" s="7" t="s">
        <v>39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18</v>
      </c>
      <c r="C8" s="70">
        <v>500</v>
      </c>
      <c r="D8" s="70">
        <v>250</v>
      </c>
      <c r="E8"/>
      <c r="F8" s="8" t="s">
        <v>41</v>
      </c>
      <c r="G8" s="70"/>
      <c r="H8" s="70"/>
      <c r="I8"/>
      <c r="J8"/>
      <c r="K8"/>
      <c r="L8"/>
      <c r="M8"/>
      <c r="N8"/>
      <c r="O8"/>
      <c r="P8"/>
    </row>
    <row r="9" spans="1:17" ht="30" customHeight="1" x14ac:dyDescent="0.3">
      <c r="B9" s="9" t="s">
        <v>19</v>
      </c>
      <c r="C9" s="71">
        <v>400</v>
      </c>
      <c r="D9" s="71">
        <v>50</v>
      </c>
      <c r="E9"/>
      <c r="F9" s="9" t="s">
        <v>42</v>
      </c>
      <c r="G9" s="71"/>
      <c r="H9" s="71"/>
      <c r="I9"/>
      <c r="J9"/>
      <c r="K9"/>
      <c r="L9"/>
      <c r="M9"/>
      <c r="N9"/>
      <c r="O9"/>
      <c r="P9"/>
    </row>
    <row r="10" spans="1:17" ht="30" customHeight="1" x14ac:dyDescent="0.3">
      <c r="B10" s="8" t="s">
        <v>20</v>
      </c>
      <c r="C10" s="70"/>
      <c r="D10" s="70"/>
      <c r="E10"/>
      <c r="F10" s="8" t="s">
        <v>43</v>
      </c>
      <c r="G10" s="70"/>
      <c r="H10" s="70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21</v>
      </c>
      <c r="C11" s="72"/>
      <c r="D11" s="72"/>
      <c r="E11"/>
      <c r="F11" s="11" t="s">
        <v>44</v>
      </c>
      <c r="G11" s="72"/>
      <c r="H11" s="72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94</v>
      </c>
      <c r="C12" s="4">
        <f>SUBTOTAL(109,SiteExpenses[Arvio])</f>
        <v>900</v>
      </c>
      <c r="D12" s="4">
        <f>SUBTOTAL(109,SiteExpenses[Todellinen])</f>
        <v>300</v>
      </c>
      <c r="E12"/>
      <c r="F12" s="4" t="s">
        <v>94</v>
      </c>
      <c r="G12" s="4">
        <f>SUBTOTAL(109,RefreshmentsExpenses[Arvio])</f>
        <v>0</v>
      </c>
      <c r="H12" s="4">
        <f>SUBTOTAL(109,RefreshmentsExpenses[Todellinen])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54" t="s">
        <v>12</v>
      </c>
      <c r="B14" s="53" t="s">
        <v>23</v>
      </c>
      <c r="C14" s="7" t="s">
        <v>38</v>
      </c>
      <c r="D14" s="7" t="s">
        <v>39</v>
      </c>
      <c r="E14"/>
      <c r="F14" s="53" t="s">
        <v>45</v>
      </c>
      <c r="G14" s="7" t="s">
        <v>38</v>
      </c>
      <c r="H14" s="7" t="s">
        <v>39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24</v>
      </c>
      <c r="C15" s="70">
        <v>200</v>
      </c>
      <c r="D15" s="70">
        <v>50</v>
      </c>
      <c r="E15"/>
      <c r="F15" s="8" t="s">
        <v>46</v>
      </c>
      <c r="G15" s="70"/>
      <c r="H15" s="70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25</v>
      </c>
      <c r="C16" s="71"/>
      <c r="D16" s="71"/>
      <c r="E16"/>
      <c r="F16" s="9" t="s">
        <v>47</v>
      </c>
      <c r="G16" s="71"/>
      <c r="H16" s="71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26</v>
      </c>
      <c r="C17" s="70"/>
      <c r="D17" s="70"/>
      <c r="E17"/>
      <c r="F17" s="8" t="s">
        <v>48</v>
      </c>
      <c r="G17" s="70"/>
      <c r="H17" s="70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27</v>
      </c>
      <c r="C18" s="71"/>
      <c r="D18" s="71"/>
      <c r="E18"/>
      <c r="F18" s="9" t="s">
        <v>49</v>
      </c>
      <c r="G18" s="71"/>
      <c r="H18" s="71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28</v>
      </c>
      <c r="C19" s="73"/>
      <c r="D19" s="73"/>
      <c r="E19"/>
      <c r="F19" s="10" t="s">
        <v>50</v>
      </c>
      <c r="G19" s="73"/>
      <c r="H19" s="73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94</v>
      </c>
      <c r="C20" s="4">
        <f>SUBTOTAL(109,DecorationsExpenses[Arvio])</f>
        <v>200</v>
      </c>
      <c r="D20" s="4">
        <f>SUBTOTAL(109,DecorationsExpenses[Todellinen])</f>
        <v>50</v>
      </c>
      <c r="E20"/>
      <c r="F20" s="4" t="s">
        <v>94</v>
      </c>
      <c r="G20" s="4">
        <f>SUBTOTAL(109,ProgramExpenses[Arvio])</f>
        <v>0</v>
      </c>
      <c r="H20" s="4">
        <f>SUBTOTAL(109,ProgramExpenses[Todellinen])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9"/>
      <c r="C21" s="39"/>
      <c r="D21" s="39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54" t="s">
        <v>13</v>
      </c>
      <c r="B22" s="53" t="s">
        <v>29</v>
      </c>
      <c r="C22" s="7" t="s">
        <v>38</v>
      </c>
      <c r="D22" s="7" t="s">
        <v>39</v>
      </c>
      <c r="E22"/>
      <c r="F22" s="53" t="s">
        <v>51</v>
      </c>
      <c r="G22" s="7" t="s">
        <v>38</v>
      </c>
      <c r="H22" s="7" t="s">
        <v>39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30</v>
      </c>
      <c r="C23" s="74">
        <v>45</v>
      </c>
      <c r="D23" s="70">
        <v>45</v>
      </c>
      <c r="E23"/>
      <c r="F23" s="8" t="s">
        <v>52</v>
      </c>
      <c r="G23" s="70"/>
      <c r="H23" s="70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31</v>
      </c>
      <c r="C24" s="75"/>
      <c r="D24" s="71"/>
      <c r="F24" s="11" t="s">
        <v>53</v>
      </c>
      <c r="G24" s="72"/>
      <c r="H24" s="72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32</v>
      </c>
      <c r="C25" s="76"/>
      <c r="D25" s="73"/>
      <c r="F25" s="4" t="s">
        <v>94</v>
      </c>
      <c r="G25" s="4">
        <f>SUBTOTAL(109,PrizesExpenses[Arvio])</f>
        <v>0</v>
      </c>
      <c r="H25" s="4">
        <f>SUBTOTAL(109,PrizesExpenses[Todellinen])</f>
        <v>0</v>
      </c>
    </row>
    <row r="26" spans="1:16" ht="30" customHeight="1" x14ac:dyDescent="0.25">
      <c r="B26" s="4" t="s">
        <v>94</v>
      </c>
      <c r="C26" s="4">
        <f>SUBTOTAL(109,PublicityExpenses[Arvio])</f>
        <v>45</v>
      </c>
      <c r="D26" s="4">
        <f>SUBTOTAL(109,PublicityExpenses[Todellinen])</f>
        <v>45</v>
      </c>
    </row>
    <row r="27" spans="1:16" ht="33" customHeight="1" x14ac:dyDescent="0.3">
      <c r="B27" s="39"/>
      <c r="C27" s="39"/>
      <c r="D27" s="39"/>
    </row>
    <row r="28" spans="1:16" ht="30" customHeight="1" x14ac:dyDescent="0.25">
      <c r="A28" s="54" t="s">
        <v>14</v>
      </c>
      <c r="B28" s="53" t="s">
        <v>33</v>
      </c>
      <c r="C28" s="7" t="s">
        <v>38</v>
      </c>
      <c r="D28" s="7" t="s">
        <v>39</v>
      </c>
    </row>
    <row r="29" spans="1:16" ht="30" customHeight="1" x14ac:dyDescent="0.25">
      <c r="B29" s="8" t="s">
        <v>34</v>
      </c>
      <c r="C29" s="70"/>
      <c r="D29" s="70"/>
    </row>
    <row r="30" spans="1:16" ht="30" customHeight="1" x14ac:dyDescent="0.25">
      <c r="B30" s="9" t="s">
        <v>35</v>
      </c>
      <c r="C30" s="71"/>
      <c r="D30" s="71"/>
    </row>
    <row r="31" spans="1:16" ht="30" customHeight="1" x14ac:dyDescent="0.25">
      <c r="B31" s="8" t="s">
        <v>36</v>
      </c>
      <c r="C31" s="70"/>
      <c r="D31" s="70"/>
    </row>
    <row r="32" spans="1:16" ht="30" customHeight="1" x14ac:dyDescent="0.25">
      <c r="B32" s="11" t="s">
        <v>37</v>
      </c>
      <c r="C32" s="72"/>
      <c r="D32" s="72"/>
    </row>
    <row r="33" spans="2:4" ht="30" customHeight="1" x14ac:dyDescent="0.25">
      <c r="B33" s="4" t="s">
        <v>94</v>
      </c>
      <c r="C33" s="4">
        <f>SUBTOTAL(109,MiscellaneousExpenses[Arvio])</f>
        <v>0</v>
      </c>
      <c r="D33" s="4">
        <f>SUBTOTAL(109,MiscellaneousExpenses[Todellinen])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showGridLines="0" zoomScaleNormal="100" zoomScaleSheetLayoutView="75" workbookViewId="0"/>
  </sheetViews>
  <sheetFormatPr defaultColWidth="8.88671875" defaultRowHeight="30" customHeight="1" x14ac:dyDescent="0.25"/>
  <cols>
    <col min="1" max="1" width="6.88671875" style="54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17.77734375" style="1" customWidth="1"/>
    <col min="7" max="7" width="21.6640625" style="1" bestFit="1" customWidth="1"/>
    <col min="8" max="8" width="2.77734375" style="1" customWidth="1"/>
    <col min="9" max="16384" width="8.88671875" style="1"/>
  </cols>
  <sheetData>
    <row r="1" spans="1:18" ht="12.75" customHeight="1" x14ac:dyDescent="0.3">
      <c r="A1" s="54" t="s">
        <v>55</v>
      </c>
      <c r="B1" s="13"/>
      <c r="C1" s="14"/>
      <c r="D1" s="29"/>
      <c r="E1" s="19"/>
      <c r="F1" s="18"/>
      <c r="G1" s="28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54" t="s">
        <v>56</v>
      </c>
      <c r="B2" s="82" t="str">
        <f>Kulut!B2</f>
        <v>Tapahtumabudjetti 
Tapahtuman nimi</v>
      </c>
      <c r="C2" s="82"/>
      <c r="D2" s="82"/>
      <c r="E2" s="82"/>
      <c r="F2" s="82"/>
      <c r="G2" s="82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54" t="s">
        <v>57</v>
      </c>
      <c r="C3" s="17"/>
      <c r="D3" s="20"/>
      <c r="E3" s="21"/>
      <c r="F3" s="80" t="s">
        <v>85</v>
      </c>
      <c r="G3" s="80"/>
      <c r="H3"/>
      <c r="I3"/>
      <c r="J3"/>
      <c r="K3"/>
      <c r="L3"/>
      <c r="M3"/>
      <c r="N3"/>
      <c r="O3"/>
      <c r="P3"/>
      <c r="Q3"/>
      <c r="R3"/>
    </row>
    <row r="4" spans="1:18" s="35" customFormat="1" ht="70.5" customHeight="1" thickBot="1" x14ac:dyDescent="0.3">
      <c r="A4" s="54" t="s">
        <v>96</v>
      </c>
      <c r="B4" s="36"/>
      <c r="C4" s="36"/>
      <c r="D4" s="40"/>
      <c r="E4" s="37"/>
      <c r="F4" s="36" t="s">
        <v>38</v>
      </c>
      <c r="G4" s="36" t="s">
        <v>39</v>
      </c>
    </row>
    <row r="5" spans="1:18" ht="18" customHeight="1" x14ac:dyDescent="0.25">
      <c r="A5" s="54" t="s">
        <v>58</v>
      </c>
      <c r="B5" s="15" t="s">
        <v>67</v>
      </c>
      <c r="C5" s="63"/>
      <c r="D5" s="64"/>
      <c r="E5" s="1"/>
      <c r="F5" s="16">
        <f>SUM(Sisäänpääsy[[#Totals],[Kokonaisarvio]],AdsInProgram[[#Totals],[Kokonaisarvio]],ExhibitorsAndVendors[[#Totals],[Kokonaisarvio]],SaleOfItem[[#Totals],[Kokonaisarvio]])</f>
        <v>1936</v>
      </c>
      <c r="G5" s="16">
        <f>SUM(Sisäänpääsy[[#Totals],[Toteutunut yhteensä]],AdsInProgram[[#Totals],[Toteutunut yhteensä]],ExhibitorsAndVendors[[#Totals],[Toteutunut yhteensä]],SaleOfItem[[#Totals],[Toteutunut yhteensä]])</f>
        <v>1831</v>
      </c>
    </row>
    <row r="6" spans="1:18" s="42" customFormat="1" ht="30" customHeight="1" x14ac:dyDescent="0.3">
      <c r="A6" s="54" t="s">
        <v>59</v>
      </c>
      <c r="B6" s="41" t="s">
        <v>68</v>
      </c>
    </row>
    <row r="7" spans="1:18" ht="30" customHeight="1" x14ac:dyDescent="0.25">
      <c r="A7" s="54" t="s">
        <v>60</v>
      </c>
      <c r="B7" s="7" t="s">
        <v>38</v>
      </c>
      <c r="C7" s="7" t="s">
        <v>39</v>
      </c>
      <c r="D7" s="7" t="s">
        <v>73</v>
      </c>
      <c r="E7" s="55" t="s">
        <v>84</v>
      </c>
      <c r="F7" s="43" t="s">
        <v>86</v>
      </c>
      <c r="G7" s="7" t="s">
        <v>87</v>
      </c>
    </row>
    <row r="8" spans="1:18" ht="30" customHeight="1" x14ac:dyDescent="0.3">
      <c r="B8" s="23">
        <v>300</v>
      </c>
      <c r="C8" s="23">
        <v>278</v>
      </c>
      <c r="D8" s="59" t="s">
        <v>74</v>
      </c>
      <c r="E8" s="24">
        <v>5</v>
      </c>
      <c r="F8" s="25">
        <f>B8*E8</f>
        <v>1500</v>
      </c>
      <c r="G8" s="25">
        <f>C8*E8</f>
        <v>1390</v>
      </c>
    </row>
    <row r="9" spans="1:18" ht="30" customHeight="1" x14ac:dyDescent="0.3">
      <c r="B9">
        <v>197</v>
      </c>
      <c r="C9">
        <v>195</v>
      </c>
      <c r="D9" s="60" t="s">
        <v>75</v>
      </c>
      <c r="E9" s="22">
        <v>2</v>
      </c>
      <c r="F9" s="67">
        <f t="shared" ref="F9:F10" si="0">B9*E9</f>
        <v>394</v>
      </c>
      <c r="G9" s="67">
        <f t="shared" ref="G9:G10" si="1">C9*E9</f>
        <v>390</v>
      </c>
    </row>
    <row r="10" spans="1:18" ht="30" customHeight="1" x14ac:dyDescent="0.3">
      <c r="B10" s="26">
        <v>42</v>
      </c>
      <c r="C10" s="26">
        <v>51</v>
      </c>
      <c r="D10" s="61" t="s">
        <v>76</v>
      </c>
      <c r="E10" s="27">
        <v>1</v>
      </c>
      <c r="F10" s="68">
        <f t="shared" si="0"/>
        <v>42</v>
      </c>
      <c r="G10" s="68">
        <f t="shared" si="1"/>
        <v>51</v>
      </c>
    </row>
    <row r="11" spans="1:18" s="42" customFormat="1" ht="30" customHeight="1" x14ac:dyDescent="0.3">
      <c r="A11" s="48"/>
      <c r="B11" s="44" t="s">
        <v>69</v>
      </c>
      <c r="C11" s="44"/>
      <c r="D11" s="44"/>
      <c r="E11" s="44"/>
      <c r="F11" s="77">
        <f>SUBTOTAL(109,Sisäänpääsy[Kokonaisarvio])</f>
        <v>1936</v>
      </c>
      <c r="G11" s="77">
        <f>SUBTOTAL(109,Sisäänpääsy[Toteutunut yhteensä])</f>
        <v>1831</v>
      </c>
    </row>
    <row r="12" spans="1:18" ht="33" customHeight="1" x14ac:dyDescent="0.3">
      <c r="A12" s="54" t="s">
        <v>61</v>
      </c>
      <c r="B12" s="41" t="s">
        <v>70</v>
      </c>
      <c r="C12" s="42"/>
      <c r="D12" s="42"/>
      <c r="E12" s="42"/>
      <c r="F12" s="42"/>
      <c r="G12" s="42"/>
    </row>
    <row r="13" spans="1:18" ht="30" customHeight="1" x14ac:dyDescent="0.25">
      <c r="A13" s="54" t="s">
        <v>62</v>
      </c>
      <c r="B13" s="7" t="s">
        <v>38</v>
      </c>
      <c r="C13" s="7" t="s">
        <v>39</v>
      </c>
      <c r="D13" s="7" t="s">
        <v>73</v>
      </c>
      <c r="E13" s="55" t="s">
        <v>84</v>
      </c>
      <c r="F13" s="43" t="s">
        <v>86</v>
      </c>
      <c r="G13" s="7" t="s">
        <v>87</v>
      </c>
    </row>
    <row r="14" spans="1:18" ht="30" customHeight="1" x14ac:dyDescent="0.3">
      <c r="B14" s="23"/>
      <c r="C14" s="23"/>
      <c r="D14" s="59" t="s">
        <v>77</v>
      </c>
      <c r="E14" s="24"/>
      <c r="F14" s="25">
        <f>B14*E14</f>
        <v>0</v>
      </c>
      <c r="G14" s="25">
        <f>C14*E14</f>
        <v>0</v>
      </c>
    </row>
    <row r="15" spans="1:18" ht="30" customHeight="1" x14ac:dyDescent="0.3">
      <c r="B15"/>
      <c r="C15"/>
      <c r="D15" s="60" t="s">
        <v>78</v>
      </c>
      <c r="E15" s="22"/>
      <c r="F15" s="67">
        <f t="shared" ref="F15:F16" si="2">B15*E15</f>
        <v>0</v>
      </c>
      <c r="G15" s="67">
        <f t="shared" ref="G15:G16" si="3">C15*E15</f>
        <v>0</v>
      </c>
    </row>
    <row r="16" spans="1:18" ht="30" customHeight="1" x14ac:dyDescent="0.3">
      <c r="B16" s="26"/>
      <c r="C16" s="26"/>
      <c r="D16" s="61" t="s">
        <v>79</v>
      </c>
      <c r="E16" s="27"/>
      <c r="F16" s="68">
        <f t="shared" si="2"/>
        <v>0</v>
      </c>
      <c r="G16" s="68">
        <f t="shared" si="3"/>
        <v>0</v>
      </c>
    </row>
    <row r="17" spans="1:7" ht="30" customHeight="1" x14ac:dyDescent="0.25">
      <c r="B17" s="44" t="s">
        <v>69</v>
      </c>
      <c r="C17" s="44"/>
      <c r="D17" s="44"/>
      <c r="E17" s="44"/>
      <c r="F17" s="77">
        <f>SUBTOTAL(109,AdsInProgram[Kokonaisarvio])</f>
        <v>0</v>
      </c>
      <c r="G17" s="77">
        <f>SUBTOTAL(109,AdsInProgram[Toteutunut yhteensä])</f>
        <v>0</v>
      </c>
    </row>
    <row r="18" spans="1:7" ht="33" customHeight="1" x14ac:dyDescent="0.3">
      <c r="A18" s="54" t="s">
        <v>63</v>
      </c>
      <c r="B18" s="41" t="s">
        <v>71</v>
      </c>
      <c r="C18" s="42"/>
      <c r="D18" s="42"/>
      <c r="E18" s="42"/>
      <c r="F18" s="42"/>
      <c r="G18" s="42"/>
    </row>
    <row r="19" spans="1:7" ht="30" customHeight="1" x14ac:dyDescent="0.25">
      <c r="A19" s="54" t="s">
        <v>64</v>
      </c>
      <c r="B19" s="7" t="s">
        <v>38</v>
      </c>
      <c r="C19" s="7" t="s">
        <v>39</v>
      </c>
      <c r="D19" s="7" t="s">
        <v>73</v>
      </c>
      <c r="E19" s="55" t="s">
        <v>84</v>
      </c>
      <c r="F19" s="43" t="s">
        <v>86</v>
      </c>
      <c r="G19" s="7" t="s">
        <v>87</v>
      </c>
    </row>
    <row r="20" spans="1:7" ht="30" customHeight="1" x14ac:dyDescent="0.3">
      <c r="B20" s="23"/>
      <c r="C20" s="23"/>
      <c r="D20" s="59" t="s">
        <v>80</v>
      </c>
      <c r="E20" s="24"/>
      <c r="F20" s="25">
        <f>B20*E20</f>
        <v>0</v>
      </c>
      <c r="G20" s="25">
        <f>C20*E20</f>
        <v>0</v>
      </c>
    </row>
    <row r="21" spans="1:7" ht="30" customHeight="1" x14ac:dyDescent="0.3">
      <c r="B21"/>
      <c r="C21"/>
      <c r="D21" s="60" t="s">
        <v>81</v>
      </c>
      <c r="E21" s="22"/>
      <c r="F21" s="67">
        <f t="shared" ref="F21:F22" si="4">B21*E21</f>
        <v>0</v>
      </c>
      <c r="G21" s="67">
        <f t="shared" ref="G21:G22" si="5">C21*E21</f>
        <v>0</v>
      </c>
    </row>
    <row r="22" spans="1:7" s="42" customFormat="1" ht="30" customHeight="1" x14ac:dyDescent="0.3">
      <c r="A22" s="48"/>
      <c r="B22" s="26"/>
      <c r="C22" s="26"/>
      <c r="D22" s="61" t="s">
        <v>82</v>
      </c>
      <c r="E22" s="27"/>
      <c r="F22" s="68">
        <f t="shared" si="4"/>
        <v>0</v>
      </c>
      <c r="G22" s="68">
        <f t="shared" si="5"/>
        <v>0</v>
      </c>
    </row>
    <row r="23" spans="1:7" ht="30" customHeight="1" x14ac:dyDescent="0.25">
      <c r="B23" s="44" t="s">
        <v>69</v>
      </c>
      <c r="C23" s="44"/>
      <c r="D23" s="44"/>
      <c r="E23" s="44"/>
      <c r="F23" s="77">
        <f>SUBTOTAL(109,ExhibitorsAndVendors[Kokonaisarvio])</f>
        <v>0</v>
      </c>
      <c r="G23" s="77">
        <f>SUBTOTAL(109,ExhibitorsAndVendors[Toteutunut yhteensä])</f>
        <v>0</v>
      </c>
    </row>
    <row r="24" spans="1:7" ht="33" customHeight="1" x14ac:dyDescent="0.3">
      <c r="A24" s="54" t="s">
        <v>65</v>
      </c>
      <c r="B24" s="41" t="s">
        <v>72</v>
      </c>
      <c r="C24" s="42"/>
      <c r="D24" s="42"/>
      <c r="E24" s="42"/>
      <c r="F24" s="42"/>
      <c r="G24" s="42"/>
    </row>
    <row r="25" spans="1:7" ht="30" customHeight="1" x14ac:dyDescent="0.25">
      <c r="A25" s="54" t="s">
        <v>66</v>
      </c>
      <c r="B25" s="7" t="s">
        <v>38</v>
      </c>
      <c r="C25" s="7" t="s">
        <v>39</v>
      </c>
      <c r="D25" s="7" t="s">
        <v>73</v>
      </c>
      <c r="E25" s="55" t="s">
        <v>84</v>
      </c>
      <c r="F25" s="43" t="s">
        <v>86</v>
      </c>
      <c r="G25" s="7" t="s">
        <v>87</v>
      </c>
    </row>
    <row r="26" spans="1:7" ht="30" customHeight="1" x14ac:dyDescent="0.3">
      <c r="B26" s="23"/>
      <c r="C26" s="23"/>
      <c r="D26" s="59" t="s">
        <v>83</v>
      </c>
      <c r="E26" s="24"/>
      <c r="F26" s="25">
        <f>B26*E26</f>
        <v>0</v>
      </c>
      <c r="G26" s="25">
        <f>C26*E26</f>
        <v>0</v>
      </c>
    </row>
    <row r="27" spans="1:7" ht="30" customHeight="1" x14ac:dyDescent="0.3">
      <c r="B27"/>
      <c r="C27"/>
      <c r="D27" s="60" t="s">
        <v>83</v>
      </c>
      <c r="E27" s="22"/>
      <c r="F27" s="67">
        <f t="shared" ref="F27:F29" si="6">B27*E27</f>
        <v>0</v>
      </c>
      <c r="G27" s="67">
        <f t="shared" ref="G27:G29" si="7">C27*E27</f>
        <v>0</v>
      </c>
    </row>
    <row r="28" spans="1:7" ht="30" customHeight="1" x14ac:dyDescent="0.3">
      <c r="B28" s="23"/>
      <c r="C28" s="23"/>
      <c r="D28" s="59" t="s">
        <v>83</v>
      </c>
      <c r="E28" s="24"/>
      <c r="F28" s="25">
        <f t="shared" si="6"/>
        <v>0</v>
      </c>
      <c r="G28" s="25">
        <f t="shared" si="7"/>
        <v>0</v>
      </c>
    </row>
    <row r="29" spans="1:7" ht="30" customHeight="1" x14ac:dyDescent="0.3">
      <c r="B29" s="66"/>
      <c r="C29" s="66"/>
      <c r="D29" s="62" t="s">
        <v>83</v>
      </c>
      <c r="E29" s="65"/>
      <c r="F29" s="69">
        <f t="shared" si="6"/>
        <v>0</v>
      </c>
      <c r="G29" s="69">
        <f t="shared" si="7"/>
        <v>0</v>
      </c>
    </row>
    <row r="30" spans="1:7" ht="30" customHeight="1" x14ac:dyDescent="0.25">
      <c r="B30" s="44" t="s">
        <v>69</v>
      </c>
      <c r="C30" s="44"/>
      <c r="D30" s="44"/>
      <c r="E30" s="44"/>
      <c r="F30" s="77">
        <f>SUBTOTAL(109,SaleOfItem[Kokonaisarvio])</f>
        <v>0</v>
      </c>
      <c r="G30" s="77">
        <f>SUBTOTAL(109,SaleOfItem[Toteutunut yhteensä])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showGridLines="0" zoomScaleNormal="100" workbookViewId="0"/>
  </sheetViews>
  <sheetFormatPr defaultColWidth="8.88671875" defaultRowHeight="13.5" x14ac:dyDescent="0.25"/>
  <cols>
    <col min="1" max="1" width="6.88671875" style="47" customWidth="1"/>
    <col min="2" max="2" width="53.44140625" style="1" customWidth="1"/>
    <col min="3" max="4" width="29.664062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7" t="s">
        <v>88</v>
      </c>
      <c r="B1" s="13"/>
      <c r="C1" s="45"/>
      <c r="D1" s="28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7" t="s">
        <v>56</v>
      </c>
      <c r="B2" s="82" t="str">
        <f>Kulut!B2</f>
        <v>Tapahtumabudjetti 
Tapahtuman nimi</v>
      </c>
      <c r="C2" s="82"/>
      <c r="D2" s="82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7" t="s">
        <v>97</v>
      </c>
      <c r="C3" s="80" t="s">
        <v>93</v>
      </c>
      <c r="D3" s="80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7" t="s">
        <v>89</v>
      </c>
      <c r="B5" s="55" t="s">
        <v>22</v>
      </c>
      <c r="C5" s="7" t="s">
        <v>38</v>
      </c>
      <c r="D5" s="7" t="s">
        <v>39</v>
      </c>
    </row>
    <row r="6" spans="1:16" ht="18" customHeight="1" x14ac:dyDescent="0.25">
      <c r="A6" s="48"/>
      <c r="B6" s="56" t="s">
        <v>67</v>
      </c>
      <c r="C6" s="30">
        <f>Tulot!F5</f>
        <v>1936</v>
      </c>
      <c r="D6" s="30">
        <f>Tulot!G5</f>
        <v>1831</v>
      </c>
    </row>
    <row r="7" spans="1:16" ht="18" customHeight="1" x14ac:dyDescent="0.25">
      <c r="B7" s="57" t="s">
        <v>16</v>
      </c>
      <c r="C7" s="31">
        <f>Kulut!G5</f>
        <v>1145</v>
      </c>
      <c r="D7" s="31">
        <f>Kulut!H5</f>
        <v>395</v>
      </c>
    </row>
    <row r="8" spans="1:16" ht="18" customHeight="1" x14ac:dyDescent="0.25">
      <c r="B8" s="58" t="s">
        <v>91</v>
      </c>
      <c r="C8" s="78">
        <f>C6-C7</f>
        <v>791</v>
      </c>
      <c r="D8" s="78">
        <f>D6-D7</f>
        <v>1436</v>
      </c>
    </row>
    <row r="9" spans="1:16" ht="408.95" customHeight="1" x14ac:dyDescent="0.25">
      <c r="A9" s="47" t="s">
        <v>90</v>
      </c>
      <c r="B9" s="84" t="s">
        <v>92</v>
      </c>
      <c r="C9" s="84"/>
      <c r="D9" s="84"/>
      <c r="E9" s="84"/>
    </row>
    <row r="10" spans="1:16" x14ac:dyDescent="0.25">
      <c r="B10" s="83"/>
      <c r="C10" s="83"/>
      <c r="D10" s="83"/>
    </row>
  </sheetData>
  <mergeCells count="4">
    <mergeCell ref="B2:D2"/>
    <mergeCell ref="C3:D3"/>
    <mergeCell ref="B10:D10"/>
    <mergeCell ref="B9:E9"/>
  </mergeCells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Aloitus</vt:lpstr>
      <vt:lpstr>Kulut</vt:lpstr>
      <vt:lpstr>Tulot</vt:lpstr>
      <vt:lpstr>Yhteenveto</vt:lpstr>
      <vt:lpstr>Tulot!Tulostusalue</vt:lpstr>
      <vt:lpstr>Yhteenveto!Tulostusalue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2019-01-28T06:13:45Z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