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065" yWindow="0" windowWidth="12120" windowHeight="9120"/>
  </bookViews>
  <sheets>
    <sheet name="Henkilökohtainen budjetti" sheetId="1" r:id="rId1"/>
  </sheets>
  <definedNames>
    <definedName name="_xlnm.Print_Area" localSheetId="0">'Henkilökohtainen budjetti'!$A$1:$L$61</definedName>
    <definedName name="_xlnm.Print_Titles" localSheetId="0">'Henkilökohtainen budjetti'!$3:$3</definedName>
  </definedNames>
  <calcPr calcId="145621"/>
  <webPublishing codePage="1252"/>
  <fileRecoveryPr autoRecover="0"/>
</workbook>
</file>

<file path=xl/calcChain.xml><?xml version="1.0" encoding="utf-8"?>
<calcChain xmlns="http://schemas.openxmlformats.org/spreadsheetml/2006/main">
  <c r="N55" i="1" l="1"/>
  <c r="N56" i="1"/>
  <c r="N57" i="1"/>
  <c r="N58" i="1"/>
  <c r="N59" i="1"/>
  <c r="N85" i="1"/>
  <c r="N86" i="1"/>
  <c r="N87" i="1"/>
  <c r="N88" i="1"/>
  <c r="N78" i="1"/>
  <c r="N79" i="1"/>
  <c r="N80" i="1"/>
  <c r="N81" i="1"/>
  <c r="N69" i="1"/>
  <c r="N70" i="1"/>
  <c r="N71" i="1"/>
  <c r="N72" i="1"/>
  <c r="N73" i="1"/>
  <c r="N74" i="1"/>
  <c r="N63" i="1"/>
  <c r="N64" i="1"/>
  <c r="N65" i="1"/>
  <c r="N46" i="1"/>
  <c r="N47" i="1"/>
  <c r="N48" i="1"/>
  <c r="N49" i="1"/>
  <c r="N50" i="1"/>
  <c r="N51" i="1"/>
  <c r="N24" i="1"/>
  <c r="N25" i="1"/>
  <c r="N26" i="1"/>
  <c r="N27" i="1"/>
  <c r="N28" i="1"/>
  <c r="N32" i="1"/>
  <c r="N33" i="1"/>
  <c r="N34" i="1"/>
  <c r="N35" i="1"/>
  <c r="N36" i="1"/>
  <c r="N40" i="1"/>
  <c r="N41" i="1"/>
  <c r="N42" i="1"/>
  <c r="N91" i="1"/>
  <c r="N84" i="1"/>
  <c r="N77" i="1"/>
  <c r="N68" i="1"/>
  <c r="N62" i="1"/>
  <c r="N54" i="1"/>
  <c r="N45" i="1"/>
  <c r="N39" i="1"/>
  <c r="N31" i="1"/>
  <c r="N13" i="1"/>
  <c r="N14" i="1"/>
  <c r="N15" i="1"/>
  <c r="N16" i="1"/>
  <c r="N17" i="1"/>
  <c r="N18" i="1"/>
  <c r="N19" i="1"/>
  <c r="N20" i="1"/>
  <c r="N7" i="1"/>
  <c r="N8" i="1"/>
  <c r="N9" i="1"/>
  <c r="N23" i="1"/>
  <c r="C89" i="1"/>
  <c r="D89" i="1"/>
  <c r="E89" i="1"/>
  <c r="F89" i="1"/>
  <c r="G89" i="1"/>
  <c r="H89" i="1"/>
  <c r="I89" i="1"/>
  <c r="J89" i="1"/>
  <c r="K89" i="1"/>
  <c r="L89" i="1"/>
  <c r="M89" i="1"/>
  <c r="B89" i="1"/>
  <c r="I82" i="1"/>
  <c r="J82" i="1"/>
  <c r="K82" i="1"/>
  <c r="L82" i="1"/>
  <c r="M82" i="1"/>
  <c r="H82" i="1"/>
  <c r="G82" i="1"/>
  <c r="F82" i="1"/>
  <c r="E82" i="1"/>
  <c r="D82" i="1"/>
  <c r="C82" i="1"/>
  <c r="B82" i="1"/>
  <c r="M75" i="1"/>
  <c r="L75" i="1"/>
  <c r="K75" i="1"/>
  <c r="J75" i="1"/>
  <c r="I75" i="1"/>
  <c r="H75" i="1"/>
  <c r="G75" i="1"/>
  <c r="F75" i="1"/>
  <c r="E75" i="1"/>
  <c r="D75" i="1"/>
  <c r="C75" i="1"/>
  <c r="B75" i="1"/>
  <c r="M66" i="1"/>
  <c r="L66" i="1"/>
  <c r="K66" i="1"/>
  <c r="J66" i="1"/>
  <c r="I66" i="1"/>
  <c r="H66" i="1"/>
  <c r="G66" i="1"/>
  <c r="F66" i="1"/>
  <c r="E66" i="1"/>
  <c r="D66" i="1"/>
  <c r="C66" i="1"/>
  <c r="B66" i="1"/>
  <c r="M60" i="1"/>
  <c r="L60" i="1"/>
  <c r="K60" i="1"/>
  <c r="J60" i="1"/>
  <c r="I60" i="1"/>
  <c r="H60" i="1"/>
  <c r="G60" i="1"/>
  <c r="F60" i="1"/>
  <c r="E60" i="1"/>
  <c r="D60" i="1"/>
  <c r="C60" i="1"/>
  <c r="B60" i="1"/>
  <c r="B52" i="1"/>
  <c r="C52" i="1"/>
  <c r="D52" i="1"/>
  <c r="E52" i="1"/>
  <c r="F52" i="1"/>
  <c r="G52" i="1"/>
  <c r="H52" i="1"/>
  <c r="I52" i="1"/>
  <c r="J52" i="1"/>
  <c r="K52" i="1"/>
  <c r="L52" i="1"/>
  <c r="M52" i="1"/>
  <c r="M43" i="1"/>
  <c r="L43" i="1"/>
  <c r="K43" i="1"/>
  <c r="J43" i="1"/>
  <c r="I43" i="1"/>
  <c r="H43" i="1"/>
  <c r="G43" i="1"/>
  <c r="F43" i="1"/>
  <c r="E43" i="1"/>
  <c r="D43" i="1"/>
  <c r="C43" i="1"/>
  <c r="B43" i="1"/>
  <c r="M37" i="1"/>
  <c r="L37" i="1"/>
  <c r="K37" i="1"/>
  <c r="J37" i="1"/>
  <c r="I37" i="1"/>
  <c r="H37" i="1"/>
  <c r="G37" i="1"/>
  <c r="F37" i="1"/>
  <c r="E37" i="1"/>
  <c r="D37" i="1"/>
  <c r="C37" i="1"/>
  <c r="B37" i="1"/>
  <c r="M29" i="1"/>
  <c r="L29" i="1"/>
  <c r="K29" i="1"/>
  <c r="J29" i="1"/>
  <c r="I29" i="1"/>
  <c r="H29" i="1"/>
  <c r="G29" i="1"/>
  <c r="F29" i="1"/>
  <c r="E29" i="1"/>
  <c r="D29" i="1"/>
  <c r="C29" i="1"/>
  <c r="B29" i="1"/>
  <c r="M21" i="1"/>
  <c r="L21" i="1"/>
  <c r="K21" i="1"/>
  <c r="J21" i="1"/>
  <c r="I21" i="1"/>
  <c r="H21" i="1"/>
  <c r="G21" i="1"/>
  <c r="F21" i="1"/>
  <c r="E21" i="1"/>
  <c r="D21" i="1"/>
  <c r="C21" i="1"/>
  <c r="B21" i="1"/>
  <c r="M10" i="1"/>
  <c r="L10" i="1"/>
  <c r="K10" i="1"/>
  <c r="J10" i="1"/>
  <c r="I10" i="1"/>
  <c r="H10" i="1"/>
  <c r="G10" i="1"/>
  <c r="F10" i="1"/>
  <c r="E10" i="1"/>
  <c r="D10" i="1"/>
  <c r="C10" i="1"/>
  <c r="B10" i="1"/>
  <c r="M92" i="1"/>
  <c r="L92" i="1"/>
  <c r="K92" i="1"/>
  <c r="J92" i="1"/>
  <c r="I92" i="1"/>
  <c r="H92" i="1"/>
  <c r="G92" i="1"/>
  <c r="F92" i="1"/>
  <c r="E92" i="1"/>
  <c r="D92" i="1"/>
  <c r="C92" i="1"/>
  <c r="B92" i="1"/>
  <c r="N92" i="1"/>
  <c r="N82" i="1" l="1"/>
  <c r="N60" i="1"/>
  <c r="N66" i="1"/>
  <c r="N37" i="1"/>
  <c r="N75" i="1"/>
  <c r="N89" i="1"/>
  <c r="N52" i="1"/>
  <c r="M4" i="1"/>
  <c r="M5" i="1" s="1"/>
  <c r="L4" i="1"/>
  <c r="L5" i="1" s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  <c r="B4" i="1"/>
  <c r="B5" i="1" s="1"/>
  <c r="N5" i="1" l="1"/>
  <c r="N4" i="1"/>
  <c r="N10" i="1"/>
  <c r="N43" i="1"/>
  <c r="N21" i="1"/>
  <c r="N29" i="1"/>
</calcChain>
</file>

<file path=xl/sharedStrings.xml><?xml version="1.0" encoding="utf-8"?>
<sst xmlns="http://schemas.openxmlformats.org/spreadsheetml/2006/main" count="103" uniqueCount="91">
  <si>
    <t>Tulovero (lisävero)</t>
  </si>
  <si>
    <t>Luottokorttimaksut</t>
  </si>
  <si>
    <t>Sekalaiset maksut</t>
  </si>
  <si>
    <t>Musiikki (esim. CD-levyt)</t>
  </si>
  <si>
    <t>Kirjat</t>
  </si>
  <si>
    <t>Kampaaja ja parturi</t>
  </si>
  <si>
    <t>Lahjat</t>
  </si>
  <si>
    <t>Vaatetus</t>
  </si>
  <si>
    <t>Henkilökohtaiset</t>
  </si>
  <si>
    <t>Hyväntekeväisyys</t>
  </si>
  <si>
    <t>Radio</t>
  </si>
  <si>
    <t>Internet-yhteys</t>
  </si>
  <si>
    <t>Sanomalehdet</t>
  </si>
  <si>
    <t>Aikakauslehdet</t>
  </si>
  <si>
    <t>Seuramaksut</t>
  </si>
  <si>
    <t>Urheiluvälineet</t>
  </si>
  <si>
    <t>Kuntosalimaksut</t>
  </si>
  <si>
    <t>Vapaa-aika</t>
  </si>
  <si>
    <t>Lemmikkieläinten hoito</t>
  </si>
  <si>
    <t>Tuliaiset</t>
  </si>
  <si>
    <t>Ruoka</t>
  </si>
  <si>
    <t>Lentoliput</t>
  </si>
  <si>
    <t>Lomat</t>
  </si>
  <si>
    <t>Lääkemääräykset</t>
  </si>
  <si>
    <t>Vakuutukset</t>
  </si>
  <si>
    <t>Terveys</t>
  </si>
  <si>
    <t>Elokuvat ja teatteri</t>
  </si>
  <si>
    <t>Video-/DVD-vuokraus</t>
  </si>
  <si>
    <t>Viihde</t>
  </si>
  <si>
    <t>Koiran ulkoilutus</t>
  </si>
  <si>
    <t>Ravintolat</t>
  </si>
  <si>
    <t>Pesula</t>
  </si>
  <si>
    <t>Päivähoito</t>
  </si>
  <si>
    <t xml:space="preserve">Elintarvikkeet </t>
  </si>
  <si>
    <t>Muut jokapäiväiset menot</t>
  </si>
  <si>
    <t>Kodin korjaustyöt</t>
  </si>
  <si>
    <t>Sähkö, vesi ja jätehuolto</t>
  </si>
  <si>
    <t>Koti</t>
  </si>
  <si>
    <t>Korjaukset</t>
  </si>
  <si>
    <t>Sekalaiset</t>
  </si>
  <si>
    <t>Palkat</t>
  </si>
  <si>
    <t>Joulu</t>
  </si>
  <si>
    <t>Marras</t>
  </si>
  <si>
    <t>Loka</t>
  </si>
  <si>
    <t>Syys</t>
  </si>
  <si>
    <t>Elo</t>
  </si>
  <si>
    <t>Heinä</t>
  </si>
  <si>
    <t>Kesä</t>
  </si>
  <si>
    <t>Touko</t>
  </si>
  <si>
    <t>Huhti</t>
  </si>
  <si>
    <t>Maalis</t>
  </si>
  <si>
    <t>Helmi</t>
  </si>
  <si>
    <t>Tammi</t>
  </si>
  <si>
    <t>Korot</t>
  </si>
  <si>
    <t>Vuosi</t>
  </si>
  <si>
    <t>Käteinen, yli-/alijäämä</t>
  </si>
  <si>
    <t>Auton vuokraus</t>
  </si>
  <si>
    <t>Siivouspalvelut</t>
  </si>
  <si>
    <t>Kuljetus</t>
  </si>
  <si>
    <t>Pysäköinti</t>
  </si>
  <si>
    <t>Julkinen liikenne</t>
  </si>
  <si>
    <t>Puutarhatarvikkeet</t>
  </si>
  <si>
    <t>Polttoaine</t>
  </si>
  <si>
    <t>Remontointi</t>
  </si>
  <si>
    <t>Matkapuhelimet</t>
  </si>
  <si>
    <t>Lankapuhelin</t>
  </si>
  <si>
    <t>Kodin turvajärjestelmä</t>
  </si>
  <si>
    <t>Laina tai vuokra</t>
  </si>
  <si>
    <t>Konsertit ja iltaelämä</t>
  </si>
  <si>
    <t>Reseptittömät lääkkeet</t>
  </si>
  <si>
    <t>Kuntokeskusmaksut</t>
  </si>
  <si>
    <t>Henkivakuutus</t>
  </si>
  <si>
    <t>Leikkikalut</t>
  </si>
  <si>
    <t>Tilaukset</t>
  </si>
  <si>
    <t>Sijoittaminen</t>
  </si>
  <si>
    <t>Muut kiinteät menot</t>
  </si>
  <si>
    <t>Autonpesu</t>
  </si>
  <si>
    <t>Uskonnolliset yhteisöt</t>
  </si>
  <si>
    <t>Säästöt</t>
  </si>
  <si>
    <t>Eläkesäästäminen</t>
  </si>
  <si>
    <t>Kulut yhteensä</t>
  </si>
  <si>
    <t>Yhteensä</t>
  </si>
  <si>
    <t>Tulot</t>
  </si>
  <si>
    <t>Kulut</t>
  </si>
  <si>
    <t>Muut</t>
  </si>
  <si>
    <t>Terveydenhuoltokulut</t>
  </si>
  <si>
    <t>Majoitus</t>
  </si>
  <si>
    <t>Televisiolupamaksu</t>
  </si>
  <si>
    <t>Television kanavapaketti</t>
  </si>
  <si>
    <t>Eläinlääkärikulut ja lääkkeet</t>
  </si>
  <si>
    <t>Henkilökohtainen Budjetti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</si>
</sst>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;\-#,##0\ &quot;€&quot;"/>
  </numFmts>
  <fonts count="13" x14ac:knownFonts="1">
    <font>
      <sz val="10"/>
      <name val="Corbel"/>
      <family val="2"/>
      <scheme val="minor"/>
    </font>
    <font>
      <sz val="10"/>
      <name val="Corbel"/>
      <family val="1"/>
      <scheme val="minor"/>
    </font>
    <font>
      <sz val="9"/>
      <name val="Corbel"/>
      <family val="1"/>
      <scheme val="minor"/>
    </font>
    <font>
      <b/>
      <sz val="10"/>
      <name val="Corbel"/>
      <family val="1"/>
      <scheme val="minor"/>
    </font>
    <font>
      <sz val="10"/>
      <name val="Corbel"/>
      <family val="2"/>
      <scheme val="minor"/>
    </font>
    <font>
      <b/>
      <sz val="10"/>
      <name val="Corbel"/>
      <family val="2"/>
      <scheme val="minor"/>
    </font>
    <font>
      <sz val="8"/>
      <name val="Corbel"/>
      <family val="2"/>
      <scheme val="minor"/>
    </font>
    <font>
      <sz val="8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sz val="20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0" fontId="9" fillId="4" borderId="1">
      <alignment horizontal="left" vertical="center"/>
      <protection locked="0" hidden="1"/>
    </xf>
    <xf numFmtId="40" fontId="8" fillId="3" borderId="1">
      <alignment horizontal="centerContinuous" vertical="center"/>
    </xf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6" fillId="2" borderId="9" xfId="0" applyFont="1" applyFill="1" applyBorder="1" applyAlignment="1" applyProtection="1">
      <alignment vertical="center"/>
      <protection locked="0" hidden="1"/>
    </xf>
    <xf numFmtId="0" fontId="12" fillId="2" borderId="1" xfId="0" applyFont="1" applyFill="1" applyBorder="1" applyAlignment="1" applyProtection="1">
      <alignment horizontal="left"/>
      <protection locked="0" hidden="1"/>
    </xf>
    <xf numFmtId="0" fontId="6" fillId="5" borderId="12" xfId="0" applyFont="1" applyFill="1" applyBorder="1" applyAlignment="1" applyProtection="1">
      <alignment vertical="center"/>
      <protection locked="0" hidden="1"/>
    </xf>
    <xf numFmtId="0" fontId="8" fillId="3" borderId="1" xfId="2" applyNumberFormat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7" fillId="0" borderId="0" xfId="0" applyNumberFormat="1" applyFont="1" applyFill="1" applyBorder="1" applyAlignment="1" applyProtection="1">
      <alignment vertical="center" wrapText="1"/>
      <protection locked="0" hidden="1"/>
    </xf>
    <xf numFmtId="164" fontId="6" fillId="2" borderId="10" xfId="0" applyNumberFormat="1" applyFont="1" applyFill="1" applyBorder="1" applyAlignment="1" applyProtection="1">
      <protection hidden="1"/>
    </xf>
    <xf numFmtId="164" fontId="1" fillId="0" borderId="4" xfId="0" applyNumberFormat="1" applyFont="1" applyFill="1" applyBorder="1" applyAlignment="1" applyProtection="1">
      <alignment vertical="center"/>
      <protection locked="0" hidden="1"/>
    </xf>
    <xf numFmtId="164" fontId="1" fillId="0" borderId="7" xfId="0" applyNumberFormat="1" applyFont="1" applyFill="1" applyBorder="1" applyAlignment="1" applyProtection="1">
      <alignment vertical="center"/>
      <protection locked="0" hidden="1"/>
    </xf>
    <xf numFmtId="164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 locked="0"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4" xfId="0" applyNumberFormat="1" applyFont="1" applyFill="1" applyBorder="1" applyAlignment="1" applyProtection="1">
      <alignment vertical="center"/>
      <protection hidden="1"/>
    </xf>
    <xf numFmtId="164" fontId="6" fillId="2" borderId="11" xfId="0" applyNumberFormat="1" applyFont="1" applyFill="1" applyBorder="1" applyAlignment="1" applyProtection="1">
      <protection hidden="1"/>
    </xf>
    <xf numFmtId="164" fontId="11" fillId="0" borderId="5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>
      <alignment vertical="center"/>
      <protection locked="0"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9" fillId="4" borderId="1" xfId="1">
      <alignment horizontal="left" vertical="center"/>
      <protection locked="0" hidden="1"/>
    </xf>
    <xf numFmtId="0" fontId="12" fillId="2" borderId="1" xfId="0" applyFont="1" applyFill="1" applyBorder="1" applyAlignment="1" applyProtection="1">
      <alignment horizontal="left"/>
      <protection locked="0" hidden="1"/>
    </xf>
    <xf numFmtId="0" fontId="10" fillId="3" borderId="2" xfId="0" applyFont="1" applyFill="1" applyBorder="1" applyAlignment="1" applyProtection="1">
      <alignment horizontal="left" vertical="center"/>
      <protection locked="0" hidden="1"/>
    </xf>
    <xf numFmtId="0" fontId="10" fillId="3" borderId="1" xfId="0" applyFont="1" applyFill="1" applyBorder="1" applyAlignment="1" applyProtection="1">
      <alignment horizontal="left" vertical="center"/>
      <protection locked="0" hidden="1"/>
    </xf>
  </cellXfs>
  <cellStyles count="3">
    <cellStyle name="Category" xfId="1"/>
    <cellStyle name="Month" xfId="2"/>
    <cellStyle name="Normal" xfId="0" builtinId="0" customBuiltin="1"/>
  </cellStyles>
  <dxfs count="557"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7" formatCode="\$#,##0.00"/>
      <fill>
        <patternFill>
          <fgColor indexed="64"/>
        </patternFill>
      </fill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7:N10" headerRowCount="0" totalsRowCount="1" headerRowDxfId="551" dataDxfId="549" totalsRowDxfId="548" headerRowBorderDxfId="550">
  <tableColumns count="14">
    <tableColumn id="1" name="Sarake1" totalsRowLabel="Yhteensä" headerRowDxfId="547" dataDxfId="546" totalsRowDxfId="545"/>
    <tableColumn id="2" name="Sarake2" totalsRowFunction="sum" headerRowDxfId="544" dataDxfId="543" totalsRowDxfId="542"/>
    <tableColumn id="3" name="Sarake3" totalsRowFunction="sum" headerRowDxfId="541" dataDxfId="540" totalsRowDxfId="539"/>
    <tableColumn id="4" name="Sarake4" totalsRowFunction="sum" headerRowDxfId="538" dataDxfId="537" totalsRowDxfId="536"/>
    <tableColumn id="5" name="Sarake5" totalsRowFunction="sum" headerRowDxfId="535" dataDxfId="534" totalsRowDxfId="533"/>
    <tableColumn id="6" name="Sarake6" totalsRowFunction="sum" headerRowDxfId="532" dataDxfId="531" totalsRowDxfId="530"/>
    <tableColumn id="7" name="Sarake7" totalsRowFunction="sum" headerRowDxfId="529" dataDxfId="528" totalsRowDxfId="527"/>
    <tableColumn id="8" name="Sarake8" totalsRowFunction="sum" headerRowDxfId="526" dataDxfId="525" totalsRowDxfId="524"/>
    <tableColumn id="9" name="Sarake9" totalsRowFunction="sum" headerRowDxfId="523" dataDxfId="522" totalsRowDxfId="521"/>
    <tableColumn id="10" name="Sarake10" totalsRowFunction="sum" headerRowDxfId="520" dataDxfId="519" totalsRowDxfId="518"/>
    <tableColumn id="11" name="Sarake11" totalsRowFunction="sum" headerRowDxfId="517" dataDxfId="516" totalsRowDxfId="515"/>
    <tableColumn id="12" name="Sarake12" totalsRowFunction="sum" headerRowDxfId="514" dataDxfId="513" totalsRowDxfId="512"/>
    <tableColumn id="13" name="Sarake13" totalsRowFunction="sum" headerRowDxfId="511" dataDxfId="510" totalsRowDxfId="509"/>
    <tableColumn id="15" name="Sarake14" totalsRowFunction="sum" headerRowDxfId="508" dataDxfId="507" totalsRowDxfId="506">
      <calculatedColumnFormula>SUM(Table1[[#This Row],[Sarake2]:[Sarake13]])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Table10" ref="A77:N82" headerRowCount="0" totalsRowCount="1" headerRowDxfId="137" dataDxfId="135" totalsRowDxfId="134" headerRowBorderDxfId="136">
  <tableColumns count="14">
    <tableColumn id="1" name="Sarake1" totalsRowLabel="Yhteensä" headerRowDxfId="133" dataDxfId="132" totalsRowDxfId="131"/>
    <tableColumn id="2" name="Sarake2" totalsRowFunction="sum" headerRowDxfId="130" dataDxfId="129" totalsRowDxfId="128"/>
    <tableColumn id="3" name="Sarake3" totalsRowFunction="sum" headerRowDxfId="127" dataDxfId="126" totalsRowDxfId="125"/>
    <tableColumn id="4" name="Sarake4" totalsRowFunction="sum" headerRowDxfId="124" dataDxfId="123" totalsRowDxfId="122"/>
    <tableColumn id="5" name="Sarake5" totalsRowFunction="sum" headerRowDxfId="121" dataDxfId="120" totalsRowDxfId="119"/>
    <tableColumn id="6" name="Sarake6" totalsRowFunction="sum" headerRowDxfId="118" dataDxfId="117" totalsRowDxfId="116"/>
    <tableColumn id="7" name="Sarake7" totalsRowFunction="sum" headerRowDxfId="115" dataDxfId="114" totalsRowDxfId="113"/>
    <tableColumn id="8" name="Sarake8" totalsRowFunction="sum" headerRowDxfId="112" dataDxfId="111" totalsRowDxfId="110"/>
    <tableColumn id="9" name="Sarake9" totalsRowFunction="sum" headerRowDxfId="109" dataDxfId="108" totalsRowDxfId="107"/>
    <tableColumn id="10" name="Sarake10" totalsRowFunction="sum" headerRowDxfId="106" dataDxfId="105" totalsRowDxfId="104"/>
    <tableColumn id="11" name="Sarake11" totalsRowFunction="sum" headerRowDxfId="103" dataDxfId="102" totalsRowDxfId="101"/>
    <tableColumn id="12" name="Sarake12" totalsRowFunction="sum" headerRowDxfId="100" dataDxfId="99" totalsRowDxfId="98"/>
    <tableColumn id="13" name="Sarake13" totalsRowFunction="sum" headerRowDxfId="97" dataDxfId="96" totalsRowDxfId="95"/>
    <tableColumn id="14" name="Sarake14" totalsRowFunction="sum" headerRowDxfId="94" dataDxfId="93" totalsRowDxfId="92">
      <calculatedColumnFormula>SUM(Table10[[#This Row],[Sarake2]:[Sarake13]])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Table11" ref="A84:N89" headerRowCount="0" totalsRowCount="1" headerRowDxfId="91" dataDxfId="89" totalsRowDxfId="88" headerRowBorderDxfId="90">
  <tableColumns count="14">
    <tableColumn id="1" name="Sarake1" totalsRowLabel="Yhteensä" headerRowDxfId="87" dataDxfId="86" totalsRowDxfId="85"/>
    <tableColumn id="2" name="Sarake2" totalsRowFunction="sum" headerRowDxfId="84" dataDxfId="83" totalsRowDxfId="82"/>
    <tableColumn id="3" name="Sarake3" totalsRowFunction="sum" headerRowDxfId="81" dataDxfId="80" totalsRowDxfId="79"/>
    <tableColumn id="4" name="Sarake4" totalsRowFunction="sum" headerRowDxfId="78" dataDxfId="77" totalsRowDxfId="76"/>
    <tableColumn id="5" name="Sarake5" totalsRowFunction="sum" headerRowDxfId="75" dataDxfId="74" totalsRowDxfId="73"/>
    <tableColumn id="6" name="Sarake6" totalsRowFunction="sum" headerRowDxfId="72" dataDxfId="71" totalsRowDxfId="70"/>
    <tableColumn id="7" name="Sarake7" totalsRowFunction="sum" headerRowDxfId="69" dataDxfId="68" totalsRowDxfId="67"/>
    <tableColumn id="8" name="Sarake8" totalsRowFunction="sum" headerRowDxfId="66" dataDxfId="65" totalsRowDxfId="64"/>
    <tableColumn id="9" name="Sarake9" totalsRowFunction="sum" headerRowDxfId="63" dataDxfId="62" totalsRowDxfId="61"/>
    <tableColumn id="10" name="Sarake10" totalsRowFunction="sum" headerRowDxfId="60" dataDxfId="59" totalsRowDxfId="58"/>
    <tableColumn id="11" name="Sarake11" totalsRowFunction="sum" headerRowDxfId="57" dataDxfId="56" totalsRowDxfId="55"/>
    <tableColumn id="12" name="Sarake12" totalsRowFunction="sum" headerRowDxfId="54" dataDxfId="53" totalsRowDxfId="52"/>
    <tableColumn id="13" name="Sarake13" totalsRowFunction="sum" headerRowDxfId="51" dataDxfId="50" totalsRowDxfId="49"/>
    <tableColumn id="14" name="Sarake14" totalsRowFunction="sum" headerRowDxfId="48" dataDxfId="47" totalsRowDxfId="46">
      <calculatedColumnFormula>SUM(Table11[[#This Row],[Sarake2]:[Sarake13]])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Table12" ref="A91:N92" headerRowCount="0" totalsRowCount="1" headerRowDxfId="45" dataDxfId="43" totalsRowDxfId="42" headerRowBorderDxfId="44">
  <tableColumns count="14">
    <tableColumn id="1" name="Sarake1" totalsRowLabel="Yhteensä" headerRowDxfId="41" dataDxfId="40" totalsRowDxfId="39"/>
    <tableColumn id="2" name="Sarake2" totalsRowFunction="sum" headerRowDxfId="38" dataDxfId="37" totalsRowDxfId="36"/>
    <tableColumn id="3" name="Sarake3" totalsRowFunction="sum" headerRowDxfId="35" dataDxfId="34" totalsRowDxfId="33"/>
    <tableColumn id="4" name="Sarake4" totalsRowFunction="sum" headerRowDxfId="32" dataDxfId="31" totalsRowDxfId="30"/>
    <tableColumn id="5" name="Sarake5" totalsRowFunction="sum" headerRowDxfId="29" dataDxfId="28" totalsRowDxfId="27"/>
    <tableColumn id="6" name="Sarake6" totalsRowFunction="sum" headerRowDxfId="26" dataDxfId="25" totalsRowDxfId="24"/>
    <tableColumn id="7" name="Sarake7" totalsRowFunction="sum" headerRowDxfId="23" dataDxfId="22" totalsRowDxfId="21"/>
    <tableColumn id="8" name="Sarake8" totalsRowFunction="sum" headerRowDxfId="20" dataDxfId="19" totalsRowDxfId="18"/>
    <tableColumn id="9" name="Sarake9" totalsRowFunction="sum" headerRowDxfId="17" dataDxfId="16" totalsRowDxfId="15"/>
    <tableColumn id="10" name="Sarake10" totalsRowFunction="sum" headerRowDxfId="14" dataDxfId="13" totalsRowDxfId="12"/>
    <tableColumn id="11" name="Sarake11" totalsRowFunction="sum" headerRowDxfId="11" dataDxfId="10" totalsRowDxfId="9"/>
    <tableColumn id="12" name="Sarake12" totalsRowFunction="sum" headerRowDxfId="8" dataDxfId="7" totalsRowDxfId="6"/>
    <tableColumn id="13" name="Sarake13" totalsRowFunction="sum" headerRowDxfId="5" dataDxfId="4" totalsRowDxfId="3"/>
    <tableColumn id="14" name="Sarake14" totalsRowFunction="sum" headerRowDxfId="2" dataDxfId="1" totalsRowDxfId="0">
      <calculatedColumnFormula>SUM(Table12[[Sarake2]:[Sarake13]])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3:N21" headerRowCount="0" totalsRowCount="1" headerRowDxfId="505" dataDxfId="503" totalsRowDxfId="502" headerRowBorderDxfId="504">
  <tableColumns count="14">
    <tableColumn id="1" name="Sarake1" totalsRowLabel="Yhteensä" headerRowDxfId="501" dataDxfId="500" totalsRowDxfId="499"/>
    <tableColumn id="2" name="Sarake2" totalsRowFunction="sum" headerRowDxfId="498" dataDxfId="497" totalsRowDxfId="496"/>
    <tableColumn id="3" name="Sarake3" totalsRowFunction="sum" headerRowDxfId="495" dataDxfId="494" totalsRowDxfId="493"/>
    <tableColumn id="4" name="Sarake4" totalsRowFunction="sum" headerRowDxfId="492" dataDxfId="491" totalsRowDxfId="490"/>
    <tableColumn id="5" name="Sarake5" totalsRowFunction="sum" headerRowDxfId="489" dataDxfId="488" totalsRowDxfId="487"/>
    <tableColumn id="6" name="Sarake6" totalsRowFunction="sum" headerRowDxfId="486" dataDxfId="485" totalsRowDxfId="484"/>
    <tableColumn id="7" name="Sarake7" totalsRowFunction="sum" headerRowDxfId="483" dataDxfId="482" totalsRowDxfId="481"/>
    <tableColumn id="8" name="Sarake8" totalsRowFunction="sum" headerRowDxfId="480" dataDxfId="479" totalsRowDxfId="478"/>
    <tableColumn id="9" name="Sarake9" totalsRowFunction="sum" headerRowDxfId="477" dataDxfId="476" totalsRowDxfId="475"/>
    <tableColumn id="10" name="Sarake10" totalsRowFunction="sum" headerRowDxfId="474" dataDxfId="473" totalsRowDxfId="472"/>
    <tableColumn id="11" name="Sarake11" totalsRowFunction="sum" headerRowDxfId="471" dataDxfId="470" totalsRowDxfId="469"/>
    <tableColumn id="12" name="Sarake12" totalsRowFunction="sum" headerRowDxfId="468" dataDxfId="467" totalsRowDxfId="466"/>
    <tableColumn id="13" name="Sarake13" totalsRowFunction="sum" headerRowDxfId="465" dataDxfId="464" totalsRowDxfId="463"/>
    <tableColumn id="14" name="Sarake14" totalsRowFunction="sum" headerRowDxfId="462" dataDxfId="461" totalsRowDxfId="460">
      <calculatedColumnFormula>SUM(Table2[[#This Row],[Sarake2]:[Sarake13]])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3:N29" headerRowCount="0" totalsRowCount="1" headerRowDxfId="459" dataDxfId="457" totalsRowDxfId="456" headerRowBorderDxfId="458">
  <tableColumns count="14">
    <tableColumn id="1" name="Sarake1" totalsRowLabel="Yhteensä" headerRowDxfId="455" dataDxfId="454" totalsRowDxfId="453"/>
    <tableColumn id="2" name="Sarake2" totalsRowFunction="sum" headerRowDxfId="452" dataDxfId="451" totalsRowDxfId="450"/>
    <tableColumn id="3" name="Sarake3" totalsRowFunction="sum" headerRowDxfId="449" dataDxfId="448" totalsRowDxfId="447"/>
    <tableColumn id="4" name="Sarake4" totalsRowFunction="sum" headerRowDxfId="446" dataDxfId="445" totalsRowDxfId="444"/>
    <tableColumn id="5" name="Sarake5" totalsRowFunction="sum" headerRowDxfId="443" dataDxfId="442" totalsRowDxfId="441"/>
    <tableColumn id="6" name="Sarake6" totalsRowFunction="sum" headerRowDxfId="440" dataDxfId="439" totalsRowDxfId="438"/>
    <tableColumn id="7" name="Sarake7" totalsRowFunction="sum" headerRowDxfId="437" dataDxfId="436" totalsRowDxfId="435"/>
    <tableColumn id="8" name="Sarake8" totalsRowFunction="sum" headerRowDxfId="434" dataDxfId="433" totalsRowDxfId="432"/>
    <tableColumn id="9" name="Sarake9" totalsRowFunction="sum" headerRowDxfId="431" dataDxfId="430" totalsRowDxfId="429"/>
    <tableColumn id="10" name="Sarake10" totalsRowFunction="sum" headerRowDxfId="428" dataDxfId="427" totalsRowDxfId="426"/>
    <tableColumn id="11" name="Sarake11" totalsRowFunction="sum" headerRowDxfId="425" dataDxfId="424" totalsRowDxfId="423"/>
    <tableColumn id="12" name="Sarake12" totalsRowFunction="sum" headerRowDxfId="422" dataDxfId="421" totalsRowDxfId="420"/>
    <tableColumn id="13" name="Sarake13" totalsRowFunction="sum" headerRowDxfId="419" dataDxfId="418" totalsRowDxfId="417"/>
    <tableColumn id="14" name="Sarake14" totalsRowFunction="sum" headerRowDxfId="416" dataDxfId="415" totalsRowDxfId="414">
      <calculatedColumnFormula>SUM(Table3[[#This Row],[Sarake2]:[Sarake13]])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1:N37" headerRowCount="0" totalsRowCount="1" headerRowDxfId="413" dataDxfId="411" totalsRowDxfId="410" headerRowBorderDxfId="412">
  <tableColumns count="14">
    <tableColumn id="1" name="Sarake1" totalsRowLabel="Yhteensä" headerRowDxfId="409" dataDxfId="408" totalsRowDxfId="407"/>
    <tableColumn id="2" name="Sarake2" totalsRowFunction="sum" headerRowDxfId="406" dataDxfId="405" totalsRowDxfId="404"/>
    <tableColumn id="3" name="Sarake3" totalsRowFunction="sum" headerRowDxfId="403" dataDxfId="402" totalsRowDxfId="401"/>
    <tableColumn id="4" name="Sarake4" totalsRowFunction="sum" headerRowDxfId="400" dataDxfId="399" totalsRowDxfId="398"/>
    <tableColumn id="5" name="Sarake5" totalsRowFunction="sum" headerRowDxfId="397" dataDxfId="396" totalsRowDxfId="395"/>
    <tableColumn id="6" name="Sarake6" totalsRowFunction="sum" headerRowDxfId="394" dataDxfId="393" totalsRowDxfId="392"/>
    <tableColumn id="7" name="Sarake7" totalsRowFunction="sum" headerRowDxfId="391" dataDxfId="390" totalsRowDxfId="389"/>
    <tableColumn id="8" name="Sarake8" totalsRowFunction="sum" headerRowDxfId="388" dataDxfId="387" totalsRowDxfId="386"/>
    <tableColumn id="9" name="Sarake9" totalsRowFunction="sum" headerRowDxfId="385" dataDxfId="384" totalsRowDxfId="383"/>
    <tableColumn id="10" name="Sarake10" totalsRowFunction="sum" headerRowDxfId="382" dataDxfId="381" totalsRowDxfId="380"/>
    <tableColumn id="11" name="Sarake11" totalsRowFunction="sum" headerRowDxfId="379" dataDxfId="378" totalsRowDxfId="377"/>
    <tableColumn id="12" name="Sarake12" totalsRowFunction="sum" headerRowDxfId="376" dataDxfId="375" totalsRowDxfId="374"/>
    <tableColumn id="13" name="Sarake13" totalsRowFunction="sum" headerRowDxfId="373" dataDxfId="372" totalsRowDxfId="371"/>
    <tableColumn id="14" name="Sarake14" totalsRowFunction="sum" headerRowDxfId="370" dataDxfId="369" totalsRowDxfId="368">
      <calculatedColumnFormula>SUM(Table4[[#This Row],[Sarake2]:[Sarake13]])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39:N43" headerRowCount="0" totalsRowCount="1" headerRowDxfId="367" dataDxfId="365" totalsRowDxfId="364" headerRowBorderDxfId="366">
  <tableColumns count="14">
    <tableColumn id="1" name="Sarake1" totalsRowLabel="Yhteensä" headerRowDxfId="363" dataDxfId="362" totalsRowDxfId="361"/>
    <tableColumn id="2" name="Sarake2" totalsRowFunction="sum" headerRowDxfId="360" dataDxfId="359" totalsRowDxfId="358"/>
    <tableColumn id="3" name="Sarake3" totalsRowFunction="sum" headerRowDxfId="357" dataDxfId="356" totalsRowDxfId="355"/>
    <tableColumn id="4" name="Sarake4" totalsRowFunction="sum" headerRowDxfId="354" dataDxfId="353" totalsRowDxfId="352"/>
    <tableColumn id="5" name="Sarake5" totalsRowFunction="sum" headerRowDxfId="351" dataDxfId="350" totalsRowDxfId="349"/>
    <tableColumn id="6" name="Sarake6" totalsRowFunction="sum" headerRowDxfId="348" dataDxfId="347" totalsRowDxfId="346"/>
    <tableColumn id="7" name="Sarake7" totalsRowFunction="sum" headerRowDxfId="345" dataDxfId="344" totalsRowDxfId="343"/>
    <tableColumn id="8" name="Sarake8" totalsRowFunction="sum" headerRowDxfId="342" dataDxfId="341" totalsRowDxfId="340"/>
    <tableColumn id="9" name="Sarake9" totalsRowFunction="sum" headerRowDxfId="339" dataDxfId="338" totalsRowDxfId="337"/>
    <tableColumn id="10" name="Sarake10" totalsRowFunction="sum" headerRowDxfId="336" dataDxfId="335" totalsRowDxfId="334"/>
    <tableColumn id="11" name="Sarake11" totalsRowFunction="sum" headerRowDxfId="333" dataDxfId="332" totalsRowDxfId="331"/>
    <tableColumn id="12" name="Sarake12" totalsRowFunction="sum" headerRowDxfId="330" dataDxfId="329" totalsRowDxfId="328"/>
    <tableColumn id="13" name="Sarake13" totalsRowFunction="sum" headerRowDxfId="327" dataDxfId="326" totalsRowDxfId="325"/>
    <tableColumn id="14" name="Sarake14" totalsRowFunction="sum" headerRowDxfId="324" dataDxfId="323" totalsRowDxfId="322">
      <calculatedColumnFormula>SUM(Table5[[#This Row],[Sarake2]:[Sarake13]])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5:N52" headerRowCount="0" totalsRowCount="1" headerRowDxfId="321" dataDxfId="319" totalsRowDxfId="318" headerRowBorderDxfId="320">
  <tableColumns count="14">
    <tableColumn id="1" name="Sarake1" totalsRowLabel="Yhteensä" headerRowDxfId="317" dataDxfId="316" totalsRowDxfId="315"/>
    <tableColumn id="2" name="Sarake2" totalsRowFunction="sum" headerRowDxfId="314" dataDxfId="313" totalsRowDxfId="312"/>
    <tableColumn id="3" name="Sarake3" totalsRowFunction="sum" headerRowDxfId="311" dataDxfId="310" totalsRowDxfId="309"/>
    <tableColumn id="4" name="Sarake4" totalsRowFunction="sum" headerRowDxfId="308" dataDxfId="307" totalsRowDxfId="306"/>
    <tableColumn id="5" name="Sarake5" totalsRowFunction="sum" headerRowDxfId="305" dataDxfId="304" totalsRowDxfId="303"/>
    <tableColumn id="6" name="Sarake6" totalsRowFunction="sum" headerRowDxfId="302" dataDxfId="301" totalsRowDxfId="300"/>
    <tableColumn id="7" name="Sarake7" totalsRowFunction="sum" headerRowDxfId="299" dataDxfId="298" totalsRowDxfId="297"/>
    <tableColumn id="8" name="Sarake8" totalsRowFunction="sum" headerRowDxfId="296" dataDxfId="295" totalsRowDxfId="294"/>
    <tableColumn id="9" name="Sarake9" totalsRowFunction="sum" headerRowDxfId="293" dataDxfId="292" totalsRowDxfId="291"/>
    <tableColumn id="10" name="Sarake10" totalsRowFunction="sum" headerRowDxfId="290" dataDxfId="289" totalsRowDxfId="288"/>
    <tableColumn id="11" name="Sarake11" totalsRowFunction="sum" headerRowDxfId="287" dataDxfId="286" totalsRowDxfId="285"/>
    <tableColumn id="12" name="Sarake12" totalsRowFunction="sum" headerRowDxfId="284" dataDxfId="283" totalsRowDxfId="282"/>
    <tableColumn id="13" name="Sarake13" totalsRowFunction="sum" headerRowDxfId="281" dataDxfId="280" totalsRowDxfId="279"/>
    <tableColumn id="14" name="Sarake14" totalsRowFunction="sum" headerRowDxfId="278" dataDxfId="277" totalsRowDxfId="276">
      <calculatedColumnFormula>SUM(Table6[[#This Row],[Sarake2]:[Sarake13]])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4:N60" headerRowCount="0" totalsRowCount="1" headerRowDxfId="275" dataDxfId="273" totalsRowDxfId="272" headerRowBorderDxfId="274">
  <tableColumns count="14">
    <tableColumn id="1" name="Sarake1" totalsRowLabel="Yhteensä" headerRowDxfId="271" dataDxfId="270" totalsRowDxfId="269"/>
    <tableColumn id="2" name="Sarake2" totalsRowFunction="sum" headerRowDxfId="268" dataDxfId="267" totalsRowDxfId="266"/>
    <tableColumn id="3" name="Sarake3" totalsRowFunction="sum" headerRowDxfId="265" dataDxfId="264" totalsRowDxfId="263"/>
    <tableColumn id="4" name="Sarake4" totalsRowFunction="sum" headerRowDxfId="262" dataDxfId="261" totalsRowDxfId="260"/>
    <tableColumn id="5" name="Sarake5" totalsRowFunction="sum" headerRowDxfId="259" dataDxfId="258" totalsRowDxfId="257"/>
    <tableColumn id="6" name="Sarake6" totalsRowFunction="sum" headerRowDxfId="256" dataDxfId="255" totalsRowDxfId="254"/>
    <tableColumn id="7" name="Sarake7" totalsRowFunction="sum" headerRowDxfId="253" dataDxfId="252" totalsRowDxfId="251"/>
    <tableColumn id="8" name="Sarake8" totalsRowFunction="sum" headerRowDxfId="250" dataDxfId="249" totalsRowDxfId="248"/>
    <tableColumn id="9" name="Sarake9" totalsRowFunction="sum" headerRowDxfId="247" dataDxfId="246" totalsRowDxfId="245"/>
    <tableColumn id="10" name="Sarake10" totalsRowFunction="sum" headerRowDxfId="244" dataDxfId="243" totalsRowDxfId="242"/>
    <tableColumn id="11" name="Sarake11" totalsRowFunction="sum" headerRowDxfId="241" dataDxfId="240" totalsRowDxfId="239"/>
    <tableColumn id="12" name="Sarake12" totalsRowFunction="sum" headerRowDxfId="238" dataDxfId="237" totalsRowDxfId="236"/>
    <tableColumn id="13" name="Sarake13" totalsRowFunction="sum" headerRowDxfId="235" dataDxfId="234" totalsRowDxfId="233"/>
    <tableColumn id="14" name="Sarake14" totalsRowFunction="sum" headerRowDxfId="232" dataDxfId="231" totalsRowDxfId="230">
      <calculatedColumnFormula>SUM(Table7[[#This Row],[Sarake2]:[Sarake13]])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62:N66" headerRowCount="0" totalsRowCount="1" headerRowDxfId="229" dataDxfId="227" totalsRowDxfId="226" headerRowBorderDxfId="228">
  <tableColumns count="14">
    <tableColumn id="1" name="Sarake1" totalsRowLabel="Yhteensä" headerRowDxfId="225" dataDxfId="224" totalsRowDxfId="223"/>
    <tableColumn id="2" name="Sarake2" totalsRowFunction="sum" headerRowDxfId="222" dataDxfId="221" totalsRowDxfId="220"/>
    <tableColumn id="3" name="Sarake3" totalsRowFunction="sum" headerRowDxfId="219" dataDxfId="218" totalsRowDxfId="217"/>
    <tableColumn id="4" name="Sarake4" totalsRowFunction="sum" headerRowDxfId="216" dataDxfId="215" totalsRowDxfId="214"/>
    <tableColumn id="5" name="Sarake5" totalsRowFunction="sum" headerRowDxfId="213" dataDxfId="212" totalsRowDxfId="211"/>
    <tableColumn id="6" name="Sarake6" totalsRowFunction="sum" headerRowDxfId="210" dataDxfId="209" totalsRowDxfId="208"/>
    <tableColumn id="7" name="Sarake7" totalsRowFunction="sum" headerRowDxfId="207" dataDxfId="206" totalsRowDxfId="205"/>
    <tableColumn id="8" name="Sarake8" totalsRowFunction="sum" headerRowDxfId="204" dataDxfId="203" totalsRowDxfId="202"/>
    <tableColumn id="9" name="Sarake9" totalsRowFunction="sum" headerRowDxfId="201" dataDxfId="200" totalsRowDxfId="199"/>
    <tableColumn id="10" name="Sarake10" totalsRowFunction="sum" headerRowDxfId="198" dataDxfId="197" totalsRowDxfId="196"/>
    <tableColumn id="11" name="Sarake11" totalsRowFunction="sum" headerRowDxfId="195" dataDxfId="194" totalsRowDxfId="193"/>
    <tableColumn id="12" name="Sarake12" totalsRowFunction="sum" headerRowDxfId="192" dataDxfId="191" totalsRowDxfId="190"/>
    <tableColumn id="13" name="Sarake13" totalsRowFunction="sum" headerRowDxfId="189" dataDxfId="188" totalsRowDxfId="187"/>
    <tableColumn id="14" name="Sarake14" totalsRowFunction="sum" headerRowDxfId="186" dataDxfId="185" totalsRowDxfId="184">
      <calculatedColumnFormula>SUM(Table8[[#This Row],[Sarake2]:[Sarake13]])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8:N75" headerRowCount="0" totalsRowCount="1" headerRowDxfId="183" dataDxfId="181" totalsRowDxfId="180" headerRowBorderDxfId="182">
  <tableColumns count="14">
    <tableColumn id="1" name="Sarake1" totalsRowLabel="Yhteensä" headerRowDxfId="179" dataDxfId="178" totalsRowDxfId="177"/>
    <tableColumn id="2" name="Sarake2" totalsRowFunction="sum" headerRowDxfId="176" dataDxfId="175" totalsRowDxfId="174"/>
    <tableColumn id="3" name="Sarake3" totalsRowFunction="sum" headerRowDxfId="173" dataDxfId="172" totalsRowDxfId="171"/>
    <tableColumn id="4" name="Sarake4" totalsRowFunction="sum" headerRowDxfId="170" dataDxfId="169" totalsRowDxfId="168"/>
    <tableColumn id="5" name="Sarake5" totalsRowFunction="sum" headerRowDxfId="167" dataDxfId="166" totalsRowDxfId="165"/>
    <tableColumn id="6" name="Sarake6" totalsRowFunction="sum" headerRowDxfId="164" dataDxfId="163" totalsRowDxfId="162"/>
    <tableColumn id="7" name="Sarake7" totalsRowFunction="sum" headerRowDxfId="161" dataDxfId="160" totalsRowDxfId="159"/>
    <tableColumn id="8" name="Sarake8" totalsRowFunction="sum" headerRowDxfId="158" dataDxfId="157" totalsRowDxfId="156"/>
    <tableColumn id="9" name="Sarake9" totalsRowFunction="sum" headerRowDxfId="155" dataDxfId="154" totalsRowDxfId="153"/>
    <tableColumn id="10" name="Sarake10" totalsRowFunction="sum" headerRowDxfId="152" dataDxfId="151" totalsRowDxfId="150"/>
    <tableColumn id="11" name="Sarake11" totalsRowFunction="sum" headerRowDxfId="149" dataDxfId="148" totalsRowDxfId="147"/>
    <tableColumn id="12" name="Sarake12" totalsRowFunction="sum" headerRowDxfId="146" dataDxfId="145" totalsRowDxfId="144"/>
    <tableColumn id="13" name="Sarake13" totalsRowFunction="sum" headerRowDxfId="143" dataDxfId="142" totalsRowDxfId="141"/>
    <tableColumn id="14" name="Sarake14" totalsRowFunction="sum" headerRowDxfId="140" dataDxfId="139" totalsRowDxfId="138">
      <calculatedColumnFormula>SUM(Table9[[#This Row],[Sarake2]:[Sarake13]])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workbookViewId="0">
      <pane ySplit="5" topLeftCell="A6" activePane="bottomLeft" state="frozen"/>
      <selection pane="bottomLeft" activeCell="H81" sqref="H81"/>
    </sheetView>
  </sheetViews>
  <sheetFormatPr defaultRowHeight="14.1" customHeight="1" x14ac:dyDescent="0.2"/>
  <cols>
    <col min="1" max="1" width="22.7109375" style="7" customWidth="1"/>
    <col min="2" max="14" width="8.7109375" style="6" customWidth="1"/>
    <col min="15" max="15" width="9.140625" style="1"/>
    <col min="16" max="16384" width="9.140625" style="6"/>
  </cols>
  <sheetData>
    <row r="1" spans="1:14" s="2" customFormat="1" ht="51" customHeight="1" thickBot="1" x14ac:dyDescent="0.45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" customFormat="1" ht="4.5" customHeight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4" customFormat="1" ht="20.100000000000001" customHeight="1" thickBot="1" x14ac:dyDescent="0.25">
      <c r="A3" s="12"/>
      <c r="B3" s="12" t="s">
        <v>52</v>
      </c>
      <c r="C3" s="12" t="s">
        <v>51</v>
      </c>
      <c r="D3" s="12" t="s">
        <v>50</v>
      </c>
      <c r="E3" s="12" t="s">
        <v>49</v>
      </c>
      <c r="F3" s="12" t="s">
        <v>48</v>
      </c>
      <c r="G3" s="12" t="s">
        <v>47</v>
      </c>
      <c r="H3" s="12" t="s">
        <v>46</v>
      </c>
      <c r="I3" s="12" t="s">
        <v>45</v>
      </c>
      <c r="J3" s="12" t="s">
        <v>44</v>
      </c>
      <c r="K3" s="12" t="s">
        <v>43</v>
      </c>
      <c r="L3" s="12" t="s">
        <v>42</v>
      </c>
      <c r="M3" s="12" t="s">
        <v>41</v>
      </c>
      <c r="N3" s="12" t="s">
        <v>54</v>
      </c>
    </row>
    <row r="4" spans="1:14" s="4" customFormat="1" ht="14.1" customHeight="1" x14ac:dyDescent="0.2">
      <c r="A4" s="11" t="s">
        <v>80</v>
      </c>
      <c r="B4" s="24">
        <f t="shared" ref="B4:M4" si="0">SUM(B21,B29,B37,B43,B52,B60,B66,B75,B82,B89,B92)</f>
        <v>0</v>
      </c>
      <c r="C4" s="24">
        <f t="shared" si="0"/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5">
        <f>SUM(B4:M4)</f>
        <v>0</v>
      </c>
    </row>
    <row r="5" spans="1:14" s="4" customFormat="1" ht="14.1" customHeight="1" x14ac:dyDescent="0.2">
      <c r="A5" s="9" t="s">
        <v>55</v>
      </c>
      <c r="B5" s="18">
        <f t="shared" ref="B5:M5" si="1">SUM(B10-B4)</f>
        <v>0</v>
      </c>
      <c r="C5" s="18">
        <f t="shared" si="1"/>
        <v>0</v>
      </c>
      <c r="D5" s="18">
        <f t="shared" si="1"/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26">
        <f>SUM(B5:M5)</f>
        <v>0</v>
      </c>
    </row>
    <row r="6" spans="1:14" s="2" customFormat="1" ht="14.1" customHeight="1" thickBot="1" x14ac:dyDescent="0.25">
      <c r="A6" s="35" t="s">
        <v>82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5" customFormat="1" ht="14.1" customHeight="1" x14ac:dyDescent="0.2">
      <c r="A7" s="14" t="s">
        <v>40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7">
        <f>SUM(Table1[[#This Row],[Sarake2]:[Sarake13]])</f>
        <v>0</v>
      </c>
    </row>
    <row r="8" spans="1:14" s="5" customFormat="1" ht="14.1" customHeight="1" x14ac:dyDescent="0.2">
      <c r="A8" s="15" t="s">
        <v>53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8">
        <f>SUM(Table1[[#This Row],[Sarake2]:[Sarake13]])</f>
        <v>0</v>
      </c>
    </row>
    <row r="9" spans="1:14" s="5" customFormat="1" ht="14.1" customHeight="1" x14ac:dyDescent="0.2">
      <c r="A9" s="15" t="s">
        <v>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8">
        <f>SUM(Table1[[#This Row],[Sarake2]:[Sarake13]])</f>
        <v>0</v>
      </c>
    </row>
    <row r="10" spans="1:14" s="5" customFormat="1" ht="14.1" customHeight="1" thickBot="1" x14ac:dyDescent="0.25">
      <c r="A10" s="13" t="s">
        <v>81</v>
      </c>
      <c r="B10" s="21">
        <f>SUBTOTAL(109,Table1[Sarake2])</f>
        <v>0</v>
      </c>
      <c r="C10" s="21">
        <f>SUBTOTAL(109,Table1[Sarake3])</f>
        <v>0</v>
      </c>
      <c r="D10" s="21">
        <f>SUBTOTAL(109,Table1[Sarake4])</f>
        <v>0</v>
      </c>
      <c r="E10" s="21">
        <f>SUBTOTAL(109,Table1[Sarake5])</f>
        <v>0</v>
      </c>
      <c r="F10" s="21">
        <f>SUBTOTAL(109,Table1[Sarake6])</f>
        <v>0</v>
      </c>
      <c r="G10" s="21">
        <f>SUBTOTAL(109,Table1[Sarake7])</f>
        <v>0</v>
      </c>
      <c r="H10" s="21">
        <f>SUBTOTAL(109,Table1[Sarake8])</f>
        <v>0</v>
      </c>
      <c r="I10" s="21">
        <f>SUBTOTAL(109,Table1[Sarake9])</f>
        <v>0</v>
      </c>
      <c r="J10" s="21">
        <f>SUBTOTAL(109,Table1[Sarake10])</f>
        <v>0</v>
      </c>
      <c r="K10" s="21">
        <f>SUBTOTAL(109,Table1[Sarake11])</f>
        <v>0</v>
      </c>
      <c r="L10" s="21">
        <f>SUBTOTAL(109,Table1[Sarake12])</f>
        <v>0</v>
      </c>
      <c r="M10" s="21">
        <f>SUBTOTAL(109,Table1[Sarake13])</f>
        <v>0</v>
      </c>
      <c r="N10" s="21">
        <f>SUBTOTAL(109,Table1[Sarake14])</f>
        <v>0</v>
      </c>
    </row>
    <row r="11" spans="1:14" s="2" customFormat="1" ht="14.1" customHeight="1" thickBot="1" x14ac:dyDescent="0.25">
      <c r="A11" s="36" t="s">
        <v>83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8" customFormat="1" ht="14.1" customHeight="1" thickBot="1" x14ac:dyDescent="0.25">
      <c r="A12" s="33" t="s">
        <v>37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s="5" customFormat="1" ht="14.1" customHeight="1" x14ac:dyDescent="0.2">
      <c r="A13" s="16" t="s">
        <v>67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9">
        <f>SUM(Table2[[#This Row],[Sarake2]:[Sarake13]])</f>
        <v>0</v>
      </c>
    </row>
    <row r="14" spans="1:14" s="5" customFormat="1" ht="14.1" customHeight="1" x14ac:dyDescent="0.2">
      <c r="A14" s="16" t="s">
        <v>36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9">
        <f>SUM(Table2[[#This Row],[Sarake2]:[Sarake13]])</f>
        <v>0</v>
      </c>
    </row>
    <row r="15" spans="1:14" s="5" customFormat="1" ht="14.1" customHeight="1" x14ac:dyDescent="0.2">
      <c r="A15" s="16" t="s">
        <v>65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0">
        <f>SUM(Table2[[#This Row],[Sarake2]:[Sarake13]])</f>
        <v>0</v>
      </c>
    </row>
    <row r="16" spans="1:14" s="5" customFormat="1" ht="14.1" customHeight="1" x14ac:dyDescent="0.2">
      <c r="A16" s="16" t="s">
        <v>64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0">
        <f>SUM(Table2[[#This Row],[Sarake2]:[Sarake13]])</f>
        <v>0</v>
      </c>
    </row>
    <row r="17" spans="1:14" s="5" customFormat="1" ht="14.1" customHeight="1" x14ac:dyDescent="0.2">
      <c r="A17" s="16" t="s">
        <v>35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2"/>
      <c r="N17" s="30">
        <f>SUM(Table2[[#This Row],[Sarake2]:[Sarake13]])</f>
        <v>0</v>
      </c>
    </row>
    <row r="18" spans="1:14" s="5" customFormat="1" ht="14.1" customHeight="1" x14ac:dyDescent="0.2">
      <c r="A18" s="16" t="s">
        <v>63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0">
        <f>SUM(Table2[[#This Row],[Sarake2]:[Sarake13]])</f>
        <v>0</v>
      </c>
    </row>
    <row r="19" spans="1:14" s="5" customFormat="1" ht="14.1" customHeight="1" x14ac:dyDescent="0.2">
      <c r="A19" s="16" t="s">
        <v>66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0">
        <f>SUM(Table2[[#This Row],[Sarake2]:[Sarake13]])</f>
        <v>0</v>
      </c>
    </row>
    <row r="20" spans="1:14" s="5" customFormat="1" ht="14.1" customHeight="1" x14ac:dyDescent="0.2">
      <c r="A20" s="16" t="s">
        <v>61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0">
        <f>SUM(Table2[[#This Row],[Sarake2]:[Sarake13]])</f>
        <v>0</v>
      </c>
    </row>
    <row r="21" spans="1:14" s="3" customFormat="1" ht="14.1" customHeight="1" thickBot="1" x14ac:dyDescent="0.25">
      <c r="A21" s="32" t="s">
        <v>81</v>
      </c>
      <c r="B21" s="21">
        <f>SUBTOTAL(109,Table2[Sarake2])</f>
        <v>0</v>
      </c>
      <c r="C21" s="21">
        <f>SUBTOTAL(109,Table2[Sarake3])</f>
        <v>0</v>
      </c>
      <c r="D21" s="21">
        <f>SUBTOTAL(109,Table2[Sarake4])</f>
        <v>0</v>
      </c>
      <c r="E21" s="21">
        <f>SUBTOTAL(109,Table2[Sarake5])</f>
        <v>0</v>
      </c>
      <c r="F21" s="21">
        <f>SUBTOTAL(109,Table2[Sarake6])</f>
        <v>0</v>
      </c>
      <c r="G21" s="21">
        <f>SUBTOTAL(109,Table2[Sarake7])</f>
        <v>0</v>
      </c>
      <c r="H21" s="21">
        <f>SUBTOTAL(109,Table2[Sarake8])</f>
        <v>0</v>
      </c>
      <c r="I21" s="21">
        <f>SUBTOTAL(109,Table2[Sarake9])</f>
        <v>0</v>
      </c>
      <c r="J21" s="21">
        <f>SUBTOTAL(109,Table2[Sarake10])</f>
        <v>0</v>
      </c>
      <c r="K21" s="21">
        <f>SUBTOTAL(109,Table2[Sarake11])</f>
        <v>0</v>
      </c>
      <c r="L21" s="21">
        <f>SUBTOTAL(109,Table2[Sarake12])</f>
        <v>0</v>
      </c>
      <c r="M21" s="21">
        <f>SUBTOTAL(109,Table2[Sarake13])</f>
        <v>0</v>
      </c>
      <c r="N21" s="31">
        <f>SUBTOTAL(109,Table2[Sarake14])</f>
        <v>0</v>
      </c>
    </row>
    <row r="22" spans="1:14" s="8" customFormat="1" ht="14.1" customHeight="1" thickBot="1" x14ac:dyDescent="0.25">
      <c r="A22" s="33" t="s">
        <v>34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s="5" customFormat="1" ht="14.1" customHeight="1" x14ac:dyDescent="0.2">
      <c r="A23" s="16" t="s">
        <v>33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2"/>
      <c r="N23" s="30">
        <f>SUM(Table3[[#This Row],[Sarake2]:[Sarake13]])</f>
        <v>0</v>
      </c>
    </row>
    <row r="24" spans="1:14" s="5" customFormat="1" ht="14.1" customHeight="1" x14ac:dyDescent="0.2">
      <c r="A24" s="16" t="s">
        <v>32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2"/>
      <c r="N24" s="30">
        <f>SUM(Table3[[#This Row],[Sarake2]:[Sarake13]])</f>
        <v>0</v>
      </c>
    </row>
    <row r="25" spans="1:14" s="5" customFormat="1" ht="14.1" customHeight="1" x14ac:dyDescent="0.2">
      <c r="A25" s="16" t="s">
        <v>31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2"/>
      <c r="N25" s="30">
        <f>SUM(Table3[[#This Row],[Sarake2]:[Sarake13]])</f>
        <v>0</v>
      </c>
    </row>
    <row r="26" spans="1:14" s="5" customFormat="1" ht="14.1" customHeight="1" x14ac:dyDescent="0.2">
      <c r="A26" s="16" t="s">
        <v>30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2"/>
      <c r="N26" s="30">
        <f>SUM(Table3[[#This Row],[Sarake2]:[Sarake13]])</f>
        <v>0</v>
      </c>
    </row>
    <row r="27" spans="1:14" s="5" customFormat="1" ht="14.1" customHeight="1" x14ac:dyDescent="0.2">
      <c r="A27" s="16" t="s">
        <v>57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0">
        <f>SUM(Table3[[#This Row],[Sarake2]:[Sarake13]])</f>
        <v>0</v>
      </c>
    </row>
    <row r="28" spans="1:14" s="5" customFormat="1" ht="14.1" customHeight="1" x14ac:dyDescent="0.2">
      <c r="A28" s="16" t="s">
        <v>29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2"/>
      <c r="N28" s="30">
        <f>SUM(Table3[[#This Row],[Sarake2]:[Sarake13]])</f>
        <v>0</v>
      </c>
    </row>
    <row r="29" spans="1:14" s="5" customFormat="1" ht="14.1" customHeight="1" thickBot="1" x14ac:dyDescent="0.25">
      <c r="A29" s="13" t="s">
        <v>81</v>
      </c>
      <c r="B29" s="21">
        <f>SUBTOTAL(109,Table3[Sarake2])</f>
        <v>0</v>
      </c>
      <c r="C29" s="21">
        <f>SUBTOTAL(109,Table3[Sarake3])</f>
        <v>0</v>
      </c>
      <c r="D29" s="21">
        <f>SUBTOTAL(109,Table3[Sarake4])</f>
        <v>0</v>
      </c>
      <c r="E29" s="21">
        <f>SUBTOTAL(109,Table3[Sarake5])</f>
        <v>0</v>
      </c>
      <c r="F29" s="21">
        <f>SUBTOTAL(109,Table3[Sarake6])</f>
        <v>0</v>
      </c>
      <c r="G29" s="21">
        <f>SUBTOTAL(109,Table3[Sarake7])</f>
        <v>0</v>
      </c>
      <c r="H29" s="21">
        <f>SUBTOTAL(109,Table3[Sarake8])</f>
        <v>0</v>
      </c>
      <c r="I29" s="21">
        <f>SUBTOTAL(109,Table3[Sarake9])</f>
        <v>0</v>
      </c>
      <c r="J29" s="21">
        <f>SUBTOTAL(109,Table3[Sarake10])</f>
        <v>0</v>
      </c>
      <c r="K29" s="21">
        <f>SUBTOTAL(109,Table3[Sarake11])</f>
        <v>0</v>
      </c>
      <c r="L29" s="21">
        <f>SUBTOTAL(109,Table3[Sarake12])</f>
        <v>0</v>
      </c>
      <c r="M29" s="21">
        <f>SUBTOTAL(109,Table3[Sarake13])</f>
        <v>0</v>
      </c>
      <c r="N29" s="31">
        <f>SUBTOTAL(109,Table3[Sarake14])</f>
        <v>0</v>
      </c>
    </row>
    <row r="30" spans="1:14" s="8" customFormat="1" ht="14.1" customHeight="1" thickBot="1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s="5" customFormat="1" ht="14.1" customHeight="1" x14ac:dyDescent="0.2">
      <c r="A31" s="16" t="s">
        <v>62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0">
        <f>SUM(Table4[[#This Row],[Sarake2]:[Sarake13]])</f>
        <v>0</v>
      </c>
    </row>
    <row r="32" spans="1:14" s="5" customFormat="1" ht="14.1" customHeight="1" x14ac:dyDescent="0.2">
      <c r="A32" s="16" t="s">
        <v>24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0">
        <f>SUM(Table4[[#This Row],[Sarake2]:[Sarake13]])</f>
        <v>0</v>
      </c>
    </row>
    <row r="33" spans="1:14" s="5" customFormat="1" ht="14.1" customHeight="1" x14ac:dyDescent="0.2">
      <c r="A33" s="16" t="s">
        <v>38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0">
        <f>SUM(Table4[[#This Row],[Sarake2]:[Sarake13]])</f>
        <v>0</v>
      </c>
    </row>
    <row r="34" spans="1:14" s="5" customFormat="1" ht="14.1" customHeight="1" x14ac:dyDescent="0.2">
      <c r="A34" s="16" t="s">
        <v>76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0">
        <f>SUM(Table4[[#This Row],[Sarake2]:[Sarake13]])</f>
        <v>0</v>
      </c>
    </row>
    <row r="35" spans="1:14" s="5" customFormat="1" ht="14.1" customHeight="1" x14ac:dyDescent="0.2">
      <c r="A35" s="16" t="s">
        <v>59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30">
        <f>SUM(Table4[[#This Row],[Sarake2]:[Sarake13]])</f>
        <v>0</v>
      </c>
    </row>
    <row r="36" spans="1:14" s="5" customFormat="1" ht="14.1" customHeight="1" x14ac:dyDescent="0.2">
      <c r="A36" s="16" t="s">
        <v>60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0">
        <f>SUM(Table4[[#This Row],[Sarake2]:[Sarake13]])</f>
        <v>0</v>
      </c>
    </row>
    <row r="37" spans="1:14" s="5" customFormat="1" ht="14.1" customHeight="1" thickBot="1" x14ac:dyDescent="0.25">
      <c r="A37" s="13" t="s">
        <v>81</v>
      </c>
      <c r="B37" s="21">
        <f>SUBTOTAL(109,Table4[Sarake2])</f>
        <v>0</v>
      </c>
      <c r="C37" s="21">
        <f>SUBTOTAL(109,Table4[Sarake3])</f>
        <v>0</v>
      </c>
      <c r="D37" s="21">
        <f>SUBTOTAL(109,Table4[Sarake4])</f>
        <v>0</v>
      </c>
      <c r="E37" s="21">
        <f>SUBTOTAL(109,Table4[Sarake5])</f>
        <v>0</v>
      </c>
      <c r="F37" s="21">
        <f>SUBTOTAL(109,Table4[Sarake6])</f>
        <v>0</v>
      </c>
      <c r="G37" s="21">
        <f>SUBTOTAL(109,Table4[Sarake7])</f>
        <v>0</v>
      </c>
      <c r="H37" s="21">
        <f>SUBTOTAL(109,Table4[Sarake8])</f>
        <v>0</v>
      </c>
      <c r="I37" s="21">
        <f>SUBTOTAL(109,Table4[Sarake9])</f>
        <v>0</v>
      </c>
      <c r="J37" s="21">
        <f>SUBTOTAL(109,Table4[Sarake10])</f>
        <v>0</v>
      </c>
      <c r="K37" s="21">
        <f>SUBTOTAL(109,Table4[Sarake11])</f>
        <v>0</v>
      </c>
      <c r="L37" s="21">
        <f>SUBTOTAL(109,Table4[Sarake12])</f>
        <v>0</v>
      </c>
      <c r="M37" s="21">
        <f>SUBTOTAL(109,Table4[Sarake13])</f>
        <v>0</v>
      </c>
      <c r="N37" s="31">
        <f>SUBTOTAL(109,Table4[Sarake14])</f>
        <v>0</v>
      </c>
    </row>
    <row r="38" spans="1:14" s="8" customFormat="1" ht="14.1" customHeight="1" thickBot="1" x14ac:dyDescent="0.25">
      <c r="A38" s="33" t="s">
        <v>28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5" customFormat="1" ht="14.1" customHeight="1" x14ac:dyDescent="0.2">
      <c r="A39" s="16" t="s">
        <v>87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30">
        <f>SUM(Table5[[#This Row],[Sarake2]:[Sarake13]])</f>
        <v>0</v>
      </c>
    </row>
    <row r="40" spans="1:14" s="5" customFormat="1" ht="14.1" customHeight="1" x14ac:dyDescent="0.2">
      <c r="A40" s="16" t="s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3"/>
      <c r="N40" s="30">
        <f>SUM(Table5[[#This Row],[Sarake2]:[Sarake13]])</f>
        <v>0</v>
      </c>
    </row>
    <row r="41" spans="1:14" s="5" customFormat="1" ht="14.1" customHeight="1" x14ac:dyDescent="0.2">
      <c r="A41" s="16" t="s">
        <v>26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3"/>
      <c r="M41" s="23"/>
      <c r="N41" s="30">
        <f>SUM(Table5[[#This Row],[Sarake2]:[Sarake13]])</f>
        <v>0</v>
      </c>
    </row>
    <row r="42" spans="1:14" s="5" customFormat="1" ht="14.1" customHeight="1" x14ac:dyDescent="0.2">
      <c r="A42" s="16" t="s">
        <v>68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30">
        <f>SUM(Table5[[#This Row],[Sarake2]:[Sarake13]])</f>
        <v>0</v>
      </c>
    </row>
    <row r="43" spans="1:14" s="5" customFormat="1" ht="14.1" customHeight="1" thickBot="1" x14ac:dyDescent="0.25">
      <c r="A43" s="13" t="s">
        <v>81</v>
      </c>
      <c r="B43" s="21">
        <f>SUBTOTAL(109,Table5[Sarake2])</f>
        <v>0</v>
      </c>
      <c r="C43" s="21">
        <f>SUBTOTAL(109,Table5[Sarake3])</f>
        <v>0</v>
      </c>
      <c r="D43" s="21">
        <f>SUBTOTAL(109,Table5[Sarake4])</f>
        <v>0</v>
      </c>
      <c r="E43" s="21">
        <f>SUBTOTAL(109,Table5[Sarake5])</f>
        <v>0</v>
      </c>
      <c r="F43" s="21">
        <f>SUBTOTAL(109,Table5[Sarake6])</f>
        <v>0</v>
      </c>
      <c r="G43" s="21">
        <f>SUBTOTAL(109,Table5[Sarake7])</f>
        <v>0</v>
      </c>
      <c r="H43" s="21">
        <f>SUBTOTAL(109,Table5[Sarake8])</f>
        <v>0</v>
      </c>
      <c r="I43" s="21">
        <f>SUBTOTAL(109,Table5[Sarake9])</f>
        <v>0</v>
      </c>
      <c r="J43" s="21">
        <f>SUBTOTAL(109,Table5[Sarake10])</f>
        <v>0</v>
      </c>
      <c r="K43" s="21">
        <f>SUBTOTAL(109,Table5[Sarake11])</f>
        <v>0</v>
      </c>
      <c r="L43" s="21">
        <f>SUBTOTAL(109,Table5[Sarake12])</f>
        <v>0</v>
      </c>
      <c r="M43" s="21">
        <f>SUBTOTAL(109,Table5[Sarake13])</f>
        <v>0</v>
      </c>
      <c r="N43" s="31">
        <f>SUBTOTAL(109,Table5[Sarake14])</f>
        <v>0</v>
      </c>
    </row>
    <row r="44" spans="1:14" s="8" customFormat="1" ht="14.1" customHeight="1" thickBot="1" x14ac:dyDescent="0.25">
      <c r="A44" s="33" t="s">
        <v>25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s="5" customFormat="1" ht="14.1" customHeight="1" x14ac:dyDescent="0.2">
      <c r="A45" s="16" t="s">
        <v>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2"/>
      <c r="N45" s="30">
        <f>SUM(Table6[[#This Row],[Sarake2]:[Sarake13]])</f>
        <v>0</v>
      </c>
    </row>
    <row r="46" spans="1:14" s="5" customFormat="1" ht="14.1" customHeight="1" x14ac:dyDescent="0.2">
      <c r="A46" s="16" t="s">
        <v>24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2"/>
      <c r="N46" s="30">
        <f>SUM(Table6[[#This Row],[Sarake2]:[Sarake13]])</f>
        <v>0</v>
      </c>
    </row>
    <row r="47" spans="1:14" s="5" customFormat="1" ht="14.1" customHeight="1" x14ac:dyDescent="0.2">
      <c r="A47" s="16" t="s">
        <v>23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2"/>
      <c r="N47" s="30">
        <f>SUM(Table6[[#This Row],[Sarake2]:[Sarake13]])</f>
        <v>0</v>
      </c>
    </row>
    <row r="48" spans="1:14" s="5" customFormat="1" ht="14.1" customHeight="1" x14ac:dyDescent="0.2">
      <c r="A48" s="16" t="s">
        <v>69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0">
        <f>SUM(Table6[[#This Row],[Sarake2]:[Sarake13]])</f>
        <v>0</v>
      </c>
    </row>
    <row r="49" spans="1:14" s="5" customFormat="1" ht="14.1" customHeight="1" x14ac:dyDescent="0.2">
      <c r="A49" s="16" t="s">
        <v>85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2"/>
      <c r="N49" s="30">
        <f>SUM(Table6[[#This Row],[Sarake2]:[Sarake13]])</f>
        <v>0</v>
      </c>
    </row>
    <row r="50" spans="1:14" s="5" customFormat="1" ht="14.1" customHeight="1" x14ac:dyDescent="0.2">
      <c r="A50" s="16" t="s">
        <v>89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2"/>
      <c r="N50" s="30">
        <f>SUM(Table6[[#This Row],[Sarake2]:[Sarake13]])</f>
        <v>0</v>
      </c>
    </row>
    <row r="51" spans="1:14" s="5" customFormat="1" ht="14.1" customHeight="1" x14ac:dyDescent="0.2">
      <c r="A51" s="16" t="s">
        <v>71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2"/>
      <c r="N51" s="30">
        <f>SUM(Table6[[#This Row],[Sarake2]:[Sarake13]])</f>
        <v>0</v>
      </c>
    </row>
    <row r="52" spans="1:14" s="5" customFormat="1" ht="14.1" customHeight="1" thickBot="1" x14ac:dyDescent="0.25">
      <c r="A52" s="13" t="s">
        <v>81</v>
      </c>
      <c r="B52" s="21">
        <f>SUBTOTAL(109,Table6[Sarake2])</f>
        <v>0</v>
      </c>
      <c r="C52" s="21">
        <f>SUBTOTAL(109,Table6[Sarake3])</f>
        <v>0</v>
      </c>
      <c r="D52" s="21">
        <f>SUBTOTAL(109,Table6[Sarake4])</f>
        <v>0</v>
      </c>
      <c r="E52" s="21">
        <f>SUBTOTAL(109,Table6[Sarake5])</f>
        <v>0</v>
      </c>
      <c r="F52" s="21">
        <f>SUBTOTAL(109,Table6[Sarake6])</f>
        <v>0</v>
      </c>
      <c r="G52" s="21">
        <f>SUBTOTAL(109,Table6[Sarake7])</f>
        <v>0</v>
      </c>
      <c r="H52" s="21">
        <f>SUBTOTAL(109,Table6[Sarake8])</f>
        <v>0</v>
      </c>
      <c r="I52" s="21">
        <f>SUBTOTAL(109,Table6[Sarake9])</f>
        <v>0</v>
      </c>
      <c r="J52" s="21">
        <f>SUBTOTAL(109,Table6[Sarake10])</f>
        <v>0</v>
      </c>
      <c r="K52" s="21">
        <f>SUBTOTAL(109,Table6[Sarake11])</f>
        <v>0</v>
      </c>
      <c r="L52" s="21">
        <f>SUBTOTAL(109,Table6[Sarake12])</f>
        <v>0</v>
      </c>
      <c r="M52" s="21">
        <f>SUBTOTAL(109,Table6[Sarake13])</f>
        <v>0</v>
      </c>
      <c r="N52" s="31">
        <f>SUBTOTAL(109,Table6[Sarake14])</f>
        <v>0</v>
      </c>
    </row>
    <row r="53" spans="1:14" s="8" customFormat="1" ht="14.1" customHeight="1" thickBot="1" x14ac:dyDescent="0.25">
      <c r="A53" s="33" t="s">
        <v>22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5" customFormat="1" ht="14.1" customHeight="1" x14ac:dyDescent="0.2">
      <c r="A54" s="16" t="s">
        <v>21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0">
        <f>SUM(Table7[[#This Row],[Sarake2]:[Sarake13]])</f>
        <v>0</v>
      </c>
    </row>
    <row r="55" spans="1:14" s="5" customFormat="1" ht="14.1" customHeight="1" x14ac:dyDescent="0.2">
      <c r="A55" s="16" t="s">
        <v>86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3"/>
      <c r="M55" s="22"/>
      <c r="N55" s="30">
        <f>SUM(Table7[[#This Row],[Sarake2]:[Sarake13]])</f>
        <v>0</v>
      </c>
    </row>
    <row r="56" spans="1:14" s="5" customFormat="1" ht="14.1" customHeight="1" x14ac:dyDescent="0.2">
      <c r="A56" s="16" t="s">
        <v>20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3"/>
      <c r="M56" s="22"/>
      <c r="N56" s="30">
        <f>SUM(Table7[[#This Row],[Sarake2]:[Sarake13]])</f>
        <v>0</v>
      </c>
    </row>
    <row r="57" spans="1:14" s="5" customFormat="1" ht="14.1" customHeight="1" x14ac:dyDescent="0.2">
      <c r="A57" s="16" t="s">
        <v>19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3"/>
      <c r="M57" s="22"/>
      <c r="N57" s="30">
        <f>SUM(Table7[[#This Row],[Sarake2]:[Sarake13]])</f>
        <v>0</v>
      </c>
    </row>
    <row r="58" spans="1:14" s="5" customFormat="1" ht="14.1" customHeight="1" x14ac:dyDescent="0.2">
      <c r="A58" s="16" t="s">
        <v>18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3"/>
      <c r="M58" s="22"/>
      <c r="N58" s="30">
        <f>SUM(Table7[[#This Row],[Sarake2]:[Sarake13]])</f>
        <v>0</v>
      </c>
    </row>
    <row r="59" spans="1:14" s="5" customFormat="1" ht="14.1" customHeight="1" x14ac:dyDescent="0.2">
      <c r="A59" s="16" t="s">
        <v>56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30">
        <f>SUM(Table7[[#This Row],[Sarake2]:[Sarake13]])</f>
        <v>0</v>
      </c>
    </row>
    <row r="60" spans="1:14" s="5" customFormat="1" ht="14.1" customHeight="1" thickBot="1" x14ac:dyDescent="0.25">
      <c r="A60" s="13" t="s">
        <v>81</v>
      </c>
      <c r="B60" s="21">
        <f>SUBTOTAL(109,Table7[Sarake2])</f>
        <v>0</v>
      </c>
      <c r="C60" s="21">
        <f>SUBTOTAL(109,Table7[Sarake3])</f>
        <v>0</v>
      </c>
      <c r="D60" s="21">
        <f>SUBTOTAL(109,Table7[Sarake4])</f>
        <v>0</v>
      </c>
      <c r="E60" s="21">
        <f>SUBTOTAL(109,Table7[Sarake5])</f>
        <v>0</v>
      </c>
      <c r="F60" s="21">
        <f>SUBTOTAL(109,Table7[Sarake6])</f>
        <v>0</v>
      </c>
      <c r="G60" s="21">
        <f>SUBTOTAL(109,Table7[Sarake7])</f>
        <v>0</v>
      </c>
      <c r="H60" s="21">
        <f>SUBTOTAL(109,Table7[Sarake8])</f>
        <v>0</v>
      </c>
      <c r="I60" s="21">
        <f>SUBTOTAL(109,Table7[Sarake9])</f>
        <v>0</v>
      </c>
      <c r="J60" s="21">
        <f>SUBTOTAL(109,Table7[Sarake10])</f>
        <v>0</v>
      </c>
      <c r="K60" s="21">
        <f>SUBTOTAL(109,Table7[Sarake11])</f>
        <v>0</v>
      </c>
      <c r="L60" s="21">
        <f>SUBTOTAL(109,Table7[Sarake12])</f>
        <v>0</v>
      </c>
      <c r="M60" s="21">
        <f>SUBTOTAL(109,Table7[Sarake13])</f>
        <v>0</v>
      </c>
      <c r="N60" s="31">
        <f>SUBTOTAL(109,Table7[Sarake14])</f>
        <v>0</v>
      </c>
    </row>
    <row r="61" spans="1:14" s="8" customFormat="1" ht="14.1" customHeight="1" thickBot="1" x14ac:dyDescent="0.25">
      <c r="A61" s="33" t="s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5" customFormat="1" ht="14.1" customHeight="1" x14ac:dyDescent="0.2">
      <c r="A62" s="16" t="s">
        <v>16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30">
        <f>SUM(Table8[[#This Row],[Sarake2]:[Sarake13]])</f>
        <v>0</v>
      </c>
    </row>
    <row r="63" spans="1:14" s="5" customFormat="1" ht="14.1" customHeight="1" x14ac:dyDescent="0.2">
      <c r="A63" s="16" t="s">
        <v>15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30">
        <f>SUM(Table8[[#This Row],[Sarake2]:[Sarake13]])</f>
        <v>0</v>
      </c>
    </row>
    <row r="64" spans="1:14" s="5" customFormat="1" ht="14.1" customHeight="1" x14ac:dyDescent="0.2">
      <c r="A64" s="16" t="s">
        <v>14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30">
        <f>SUM(Table8[[#This Row],[Sarake2]:[Sarake13]])</f>
        <v>0</v>
      </c>
    </row>
    <row r="65" spans="1:14" s="5" customFormat="1" ht="14.1" customHeight="1" x14ac:dyDescent="0.2">
      <c r="A65" s="16" t="s">
        <v>72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30">
        <f>SUM(Table8[[#This Row],[Sarake2]:[Sarake13]])</f>
        <v>0</v>
      </c>
    </row>
    <row r="66" spans="1:14" s="5" customFormat="1" ht="14.1" customHeight="1" thickBot="1" x14ac:dyDescent="0.25">
      <c r="A66" s="13" t="s">
        <v>81</v>
      </c>
      <c r="B66" s="21">
        <f>SUBTOTAL(109,Table8[Sarake2])</f>
        <v>0</v>
      </c>
      <c r="C66" s="21">
        <f>SUBTOTAL(109,Table8[Sarake3])</f>
        <v>0</v>
      </c>
      <c r="D66" s="21">
        <f>SUBTOTAL(109,Table8[Sarake4])</f>
        <v>0</v>
      </c>
      <c r="E66" s="21">
        <f>SUBTOTAL(109,Table8[Sarake5])</f>
        <v>0</v>
      </c>
      <c r="F66" s="21">
        <f>SUBTOTAL(109,Table8[Sarake6])</f>
        <v>0</v>
      </c>
      <c r="G66" s="21">
        <f>SUBTOTAL(109,Table8[Sarake7])</f>
        <v>0</v>
      </c>
      <c r="H66" s="21">
        <f>SUBTOTAL(109,Table8[Sarake8])</f>
        <v>0</v>
      </c>
      <c r="I66" s="21">
        <f>SUBTOTAL(109,Table8[Sarake9])</f>
        <v>0</v>
      </c>
      <c r="J66" s="21">
        <f>SUBTOTAL(109,Table8[Sarake10])</f>
        <v>0</v>
      </c>
      <c r="K66" s="21">
        <f>SUBTOTAL(109,Table8[Sarake11])</f>
        <v>0</v>
      </c>
      <c r="L66" s="21">
        <f>SUBTOTAL(109,Table8[Sarake12])</f>
        <v>0</v>
      </c>
      <c r="M66" s="21">
        <f>SUBTOTAL(109,Table8[Sarake13])</f>
        <v>0</v>
      </c>
      <c r="N66" s="31">
        <f>SUBTOTAL(109,Table8[Sarake14])</f>
        <v>0</v>
      </c>
    </row>
    <row r="67" spans="1:14" s="8" customFormat="1" ht="14.1" customHeight="1" thickBot="1" x14ac:dyDescent="0.25">
      <c r="A67" s="33" t="s">
        <v>73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s="5" customFormat="1" ht="14.1" customHeight="1" x14ac:dyDescent="0.2">
      <c r="A68" s="16" t="s">
        <v>13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30">
        <f>SUM(Table9[[#This Row],[Sarake2]:[Sarake13]])</f>
        <v>0</v>
      </c>
    </row>
    <row r="69" spans="1:14" s="5" customFormat="1" ht="14.1" customHeight="1" x14ac:dyDescent="0.2">
      <c r="A69" s="16" t="s">
        <v>12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30">
        <f>SUM(Table9[[#This Row],[Sarake2]:[Sarake13]])</f>
        <v>0</v>
      </c>
    </row>
    <row r="70" spans="1:14" s="5" customFormat="1" ht="14.1" customHeight="1" x14ac:dyDescent="0.2">
      <c r="A70" s="16" t="s">
        <v>11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30">
        <f>SUM(Table9[[#This Row],[Sarake2]:[Sarake13]])</f>
        <v>0</v>
      </c>
    </row>
    <row r="71" spans="1:14" s="5" customFormat="1" ht="14.1" customHeight="1" x14ac:dyDescent="0.2">
      <c r="A71" s="16" t="s">
        <v>10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30">
        <f>SUM(Table9[[#This Row],[Sarake2]:[Sarake13]])</f>
        <v>0</v>
      </c>
    </row>
    <row r="72" spans="1:14" s="5" customFormat="1" ht="14.1" customHeight="1" x14ac:dyDescent="0.2">
      <c r="A72" s="16" t="s">
        <v>88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30">
        <f>SUM(Table9[[#This Row],[Sarake2]:[Sarake13]])</f>
        <v>0</v>
      </c>
    </row>
    <row r="73" spans="1:14" s="5" customFormat="1" ht="14.1" customHeight="1" x14ac:dyDescent="0.2">
      <c r="A73" s="16" t="s">
        <v>77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30">
        <f>SUM(Table9[[#This Row],[Sarake2]:[Sarake13]])</f>
        <v>0</v>
      </c>
    </row>
    <row r="74" spans="1:14" s="5" customFormat="1" ht="14.1" customHeight="1" x14ac:dyDescent="0.2">
      <c r="A74" s="16" t="s">
        <v>9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30">
        <f>SUM(Table9[[#This Row],[Sarake2]:[Sarake13]])</f>
        <v>0</v>
      </c>
    </row>
    <row r="75" spans="1:14" s="5" customFormat="1" ht="14.1" customHeight="1" thickBot="1" x14ac:dyDescent="0.25">
      <c r="A75" s="13" t="s">
        <v>81</v>
      </c>
      <c r="B75" s="21">
        <f>SUBTOTAL(109,Table9[Sarake2])</f>
        <v>0</v>
      </c>
      <c r="C75" s="21">
        <f>SUBTOTAL(109,Table9[Sarake3])</f>
        <v>0</v>
      </c>
      <c r="D75" s="21">
        <f>SUBTOTAL(109,Table9[Sarake4])</f>
        <v>0</v>
      </c>
      <c r="E75" s="21">
        <f>SUBTOTAL(109,Table9[Sarake5])</f>
        <v>0</v>
      </c>
      <c r="F75" s="21">
        <f>SUBTOTAL(109,Table9[Sarake6])</f>
        <v>0</v>
      </c>
      <c r="G75" s="21">
        <f>SUBTOTAL(109,Table9[Sarake7])</f>
        <v>0</v>
      </c>
      <c r="H75" s="21">
        <f>SUBTOTAL(109,Table9[Sarake8])</f>
        <v>0</v>
      </c>
      <c r="I75" s="21">
        <f>SUBTOTAL(109,Table9[Sarake9])</f>
        <v>0</v>
      </c>
      <c r="J75" s="21">
        <f>SUBTOTAL(109,Table9[Sarake10])</f>
        <v>0</v>
      </c>
      <c r="K75" s="21">
        <f>SUBTOTAL(109,Table9[Sarake11])</f>
        <v>0</v>
      </c>
      <c r="L75" s="21">
        <f>SUBTOTAL(109,Table9[Sarake12])</f>
        <v>0</v>
      </c>
      <c r="M75" s="21">
        <f>SUBTOTAL(109,Table9[Sarake13])</f>
        <v>0</v>
      </c>
      <c r="N75" s="31">
        <f>SUBTOTAL(109,Table9[Sarake14])</f>
        <v>0</v>
      </c>
    </row>
    <row r="76" spans="1:14" s="8" customFormat="1" ht="14.1" customHeight="1" thickBot="1" x14ac:dyDescent="0.25">
      <c r="A76" s="33" t="s">
        <v>8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s="5" customFormat="1" ht="14.1" customHeight="1" x14ac:dyDescent="0.2">
      <c r="A77" s="16" t="s">
        <v>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30">
        <f>SUM(Table10[[#This Row],[Sarake2]:[Sarake13]])</f>
        <v>0</v>
      </c>
    </row>
    <row r="78" spans="1:14" s="5" customFormat="1" ht="14.1" customHeight="1" x14ac:dyDescent="0.2">
      <c r="A78" s="16" t="s">
        <v>6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30">
        <f>SUM(Table10[[#This Row],[Sarake2]:[Sarake13]])</f>
        <v>0</v>
      </c>
    </row>
    <row r="79" spans="1:14" s="5" customFormat="1" ht="14.1" customHeight="1" x14ac:dyDescent="0.2">
      <c r="A79" s="16" t="s">
        <v>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30">
        <f>SUM(Table10[[#This Row],[Sarake2]:[Sarake13]])</f>
        <v>0</v>
      </c>
    </row>
    <row r="80" spans="1:14" s="5" customFormat="1" ht="14.1" customHeight="1" x14ac:dyDescent="0.2">
      <c r="A80" s="16" t="s">
        <v>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30">
        <f>SUM(Table10[[#This Row],[Sarake2]:[Sarake13]])</f>
        <v>0</v>
      </c>
    </row>
    <row r="81" spans="1:14" s="5" customFormat="1" ht="14.1" customHeight="1" x14ac:dyDescent="0.2">
      <c r="A81" s="16" t="s">
        <v>3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30">
        <f>SUM(Table10[[#This Row],[Sarake2]:[Sarake13]])</f>
        <v>0</v>
      </c>
    </row>
    <row r="82" spans="1:14" s="5" customFormat="1" ht="14.1" customHeight="1" thickBot="1" x14ac:dyDescent="0.25">
      <c r="A82" s="13" t="s">
        <v>81</v>
      </c>
      <c r="B82" s="21">
        <f>SUBTOTAL(109,Table10[Sarake2])</f>
        <v>0</v>
      </c>
      <c r="C82" s="21">
        <f>SUBTOTAL(109,Table10[Sarake3])</f>
        <v>0</v>
      </c>
      <c r="D82" s="21">
        <f>SUBTOTAL(109,Table10[Sarake4])</f>
        <v>0</v>
      </c>
      <c r="E82" s="21">
        <f>SUBTOTAL(109,Table10[Sarake5])</f>
        <v>0</v>
      </c>
      <c r="F82" s="21">
        <f>SUBTOTAL(109,Table10[Sarake6])</f>
        <v>0</v>
      </c>
      <c r="G82" s="21">
        <f>SUBTOTAL(109,Table10[Sarake7])</f>
        <v>0</v>
      </c>
      <c r="H82" s="21">
        <f>SUBTOTAL(109,Table10[Sarake8])</f>
        <v>0</v>
      </c>
      <c r="I82" s="21">
        <f>SUBTOTAL(109,Table10[Sarake9])</f>
        <v>0</v>
      </c>
      <c r="J82" s="21">
        <f>SUBTOTAL(109,Table10[Sarake10])</f>
        <v>0</v>
      </c>
      <c r="K82" s="21">
        <f>SUBTOTAL(109,Table10[Sarake11])</f>
        <v>0</v>
      </c>
      <c r="L82" s="21">
        <f>SUBTOTAL(109,Table10[Sarake12])</f>
        <v>0</v>
      </c>
      <c r="M82" s="21">
        <f>SUBTOTAL(109,Table10[Sarake13])</f>
        <v>0</v>
      </c>
      <c r="N82" s="21">
        <f>SUBTOTAL(109,Table10[Sarake14])</f>
        <v>0</v>
      </c>
    </row>
    <row r="83" spans="1:14" s="8" customFormat="1" ht="14.1" customHeight="1" thickBot="1" x14ac:dyDescent="0.25">
      <c r="A83" s="33" t="s">
        <v>74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s="5" customFormat="1" ht="14.1" customHeight="1" x14ac:dyDescent="0.2">
      <c r="A84" s="16" t="s">
        <v>78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30">
        <f>SUM(Table11[[#This Row],[Sarake2]:[Sarake13]])</f>
        <v>0</v>
      </c>
    </row>
    <row r="85" spans="1:14" s="5" customFormat="1" ht="14.1" customHeight="1" x14ac:dyDescent="0.2">
      <c r="A85" s="16" t="s">
        <v>79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30">
        <f>SUM(Table11[[#This Row],[Sarake2]:[Sarake13]])</f>
        <v>0</v>
      </c>
    </row>
    <row r="86" spans="1:14" s="5" customFormat="1" ht="14.1" customHeight="1" x14ac:dyDescent="0.2">
      <c r="A86" s="16" t="s">
        <v>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30">
        <f>SUM(Table11[[#This Row],[Sarake2]:[Sarake13]])</f>
        <v>0</v>
      </c>
    </row>
    <row r="87" spans="1:14" s="5" customFormat="1" ht="14.1" customHeight="1" x14ac:dyDescent="0.2">
      <c r="A87" s="16" t="s">
        <v>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30">
        <f>SUM(Table11[[#This Row],[Sarake2]:[Sarake13]])</f>
        <v>0</v>
      </c>
    </row>
    <row r="88" spans="1:14" s="5" customFormat="1" ht="14.1" customHeight="1" x14ac:dyDescent="0.2">
      <c r="A88" s="16" t="s">
        <v>75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30">
        <f>SUM(Table11[[#This Row],[Sarake2]:[Sarake13]])</f>
        <v>0</v>
      </c>
    </row>
    <row r="89" spans="1:14" s="5" customFormat="1" ht="14.1" customHeight="1" thickBot="1" x14ac:dyDescent="0.25">
      <c r="A89" s="13" t="s">
        <v>81</v>
      </c>
      <c r="B89" s="21">
        <f>SUBTOTAL(109,Table11[Sarake2])</f>
        <v>0</v>
      </c>
      <c r="C89" s="21">
        <f>SUBTOTAL(109,Table11[Sarake3])</f>
        <v>0</v>
      </c>
      <c r="D89" s="21">
        <f>SUBTOTAL(109,Table11[Sarake4])</f>
        <v>0</v>
      </c>
      <c r="E89" s="21">
        <f>SUBTOTAL(109,Table11[Sarake5])</f>
        <v>0</v>
      </c>
      <c r="F89" s="21">
        <f>SUBTOTAL(109,Table11[Sarake6])</f>
        <v>0</v>
      </c>
      <c r="G89" s="21">
        <f>SUBTOTAL(109,Table11[Sarake7])</f>
        <v>0</v>
      </c>
      <c r="H89" s="21">
        <f>SUBTOTAL(109,Table11[Sarake8])</f>
        <v>0</v>
      </c>
      <c r="I89" s="21">
        <f>SUBTOTAL(109,Table11[Sarake9])</f>
        <v>0</v>
      </c>
      <c r="J89" s="21">
        <f>SUBTOTAL(109,Table11[Sarake10])</f>
        <v>0</v>
      </c>
      <c r="K89" s="21">
        <f>SUBTOTAL(109,Table11[Sarake11])</f>
        <v>0</v>
      </c>
      <c r="L89" s="21">
        <f>SUBTOTAL(109,Table11[Sarake12])</f>
        <v>0</v>
      </c>
      <c r="M89" s="21">
        <f>SUBTOTAL(109,Table11[Sarake13])</f>
        <v>0</v>
      </c>
      <c r="N89" s="21">
        <f>SUBTOTAL(109,Table11[Sarake14])</f>
        <v>0</v>
      </c>
    </row>
    <row r="90" spans="1:14" s="8" customFormat="1" ht="14.1" customHeight="1" thickBot="1" x14ac:dyDescent="0.25">
      <c r="A90" s="33" t="s">
        <v>2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s="5" customFormat="1" ht="14.1" customHeight="1" x14ac:dyDescent="0.2">
      <c r="A91" s="17" t="s">
        <v>84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30">
        <f>SUM(Table12[[Sarake2]:[Sarake13]])</f>
        <v>0</v>
      </c>
    </row>
    <row r="92" spans="1:14" s="3" customFormat="1" ht="14.1" customHeight="1" x14ac:dyDescent="0.2">
      <c r="A92" s="13" t="s">
        <v>81</v>
      </c>
      <c r="B92" s="21">
        <f>SUBTOTAL(109,Table12[Sarake2])</f>
        <v>0</v>
      </c>
      <c r="C92" s="21">
        <f>SUBTOTAL(109,Table12[Sarake3])</f>
        <v>0</v>
      </c>
      <c r="D92" s="21">
        <f>SUBTOTAL(109,Table12[Sarake4])</f>
        <v>0</v>
      </c>
      <c r="E92" s="21">
        <f>SUBTOTAL(109,Table12[Sarake5])</f>
        <v>0</v>
      </c>
      <c r="F92" s="21">
        <f>SUBTOTAL(109,Table12[Sarake6])</f>
        <v>0</v>
      </c>
      <c r="G92" s="21">
        <f>SUBTOTAL(109,Table12[Sarake7])</f>
        <v>0</v>
      </c>
      <c r="H92" s="21">
        <f>SUBTOTAL(109,Table12[Sarake8])</f>
        <v>0</v>
      </c>
      <c r="I92" s="21">
        <f>SUBTOTAL(109,Table12[Sarake9])</f>
        <v>0</v>
      </c>
      <c r="J92" s="21">
        <f>SUBTOTAL(109,Table12[Sarake10])</f>
        <v>0</v>
      </c>
      <c r="K92" s="21">
        <f>SUBTOTAL(109,Table12[Sarake11])</f>
        <v>0</v>
      </c>
      <c r="L92" s="21">
        <f>SUBTOTAL(109,Table12[Sarake12])</f>
        <v>0</v>
      </c>
      <c r="M92" s="21">
        <f>SUBTOTAL(109,Table12[Sarake13])</f>
        <v>0</v>
      </c>
      <c r="N92" s="31">
        <f>SUBTOTAL(109,Table12[Sarake14])</f>
        <v>0</v>
      </c>
    </row>
    <row r="93" spans="1:14" s="6" customFormat="1" ht="14.1" customHeight="1" x14ac:dyDescent="0.2">
      <c r="A93" s="7"/>
    </row>
  </sheetData>
  <mergeCells count="14">
    <mergeCell ref="A12:N12"/>
    <mergeCell ref="A83:N83"/>
    <mergeCell ref="A22:N22"/>
    <mergeCell ref="A30:N30"/>
    <mergeCell ref="A1:N1"/>
    <mergeCell ref="A6:N6"/>
    <mergeCell ref="A38:N38"/>
    <mergeCell ref="A44:N44"/>
    <mergeCell ref="A11:N11"/>
    <mergeCell ref="A90:N90"/>
    <mergeCell ref="A76:N76"/>
    <mergeCell ref="A61:N61"/>
    <mergeCell ref="A53:N53"/>
    <mergeCell ref="A67:N67"/>
  </mergeCells>
  <phoneticPr fontId="0" type="noConversion"/>
  <conditionalFormatting sqref="B5:N5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fitToHeight="0" orientation="landscape" horizontalDpi="200" verticalDpi="200" r:id="rId1"/>
  <headerFooter alignWithMargins="0">
    <oddFooter>Sivu &amp;P</oddFooter>
  </headerFooter>
  <ignoredErrors>
    <ignoredError sqref="N13:N14" unlockedFormula="1"/>
    <ignoredError sqref="N31 N39 N45 N54 N62 N68 N77 N84 N23" calculatedColumn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MarketSpecific xmlns="fed321ae-6156-42a7-960a-52334cae8eeb" xsi:nil="true"/>
    <ApprovalStatus xmlns="fed321ae-6156-42a7-960a-52334cae8eeb">InProgress</ApprovalStatus>
    <PrimaryImageGen xmlns="fed321ae-6156-42a7-960a-52334cae8eeb">true</PrimaryImageGen>
    <ThumbnailAssetId xmlns="fed321ae-6156-42a7-960a-52334cae8eeb" xsi:nil="true"/>
    <NumericId xmlns="fed321ae-6156-42a7-960a-52334cae8eeb">-1</NumericId>
    <TPFriendlyName xmlns="fed321ae-6156-42a7-960a-52334cae8eeb">Personal budget</TPFriendlyName>
    <BusinessGroup xmlns="fed321ae-6156-42a7-960a-52334cae8eeb" xsi:nil="true"/>
    <APEditor xmlns="fed321ae-6156-42a7-960a-52334cae8eeb">
      <UserInfo>
        <DisplayName>REDMOND\v-luannv</DisplayName>
        <AccountId>96</AccountId>
        <AccountType/>
      </UserInfo>
    </APEditor>
    <SourceTitle xmlns="fed321ae-6156-42a7-960a-52334cae8eeb">Personal budget</SourceTitle>
    <OpenTemplate xmlns="fed321ae-6156-42a7-960a-52334cae8eeb">true</OpenTemplate>
    <UALocComments xmlns="fed321ae-6156-42a7-960a-52334cae8eeb" xsi:nil="true"/>
    <ParentAssetId xmlns="fed321ae-6156-42a7-960a-52334cae8eeb" xsi:nil="true"/>
    <PublishStatusLookup xmlns="fed321ae-6156-42a7-960a-52334cae8eeb">
      <Value>63055</Value>
      <Value>364730</Value>
    </PublishStatusLookup>
    <IntlLangReviewDate xmlns="fed321ae-6156-42a7-960a-52334cae8eeb" xsi:nil="true"/>
    <LastPublishResultLookup xmlns="fed321ae-6156-42a7-960a-52334cae8eeb" xsi:nil="true"/>
    <MachineTranslated xmlns="fed321ae-6156-42a7-960a-52334cae8eeb">false</MachineTranslated>
    <OriginalSourceMarket xmlns="fed321ae-6156-42a7-960a-52334cae8eeb">english</OriginalSourceMarket>
    <TPInstallLocation xmlns="fed321ae-6156-42a7-960a-52334cae8eeb">{My Templates}</TPInstallLocation>
    <ClipArtFilename xmlns="fed321ae-6156-42a7-960a-52334cae8eeb" xsi:nil="true"/>
    <ContentItem xmlns="fed321ae-6156-42a7-960a-52334cae8eeb" xsi:nil="true"/>
    <APDescription xmlns="fed321ae-6156-42a7-960a-52334cae8eeb" xsi:nil="true"/>
    <APAuthor xmlns="fed321ae-6156-42a7-960a-52334cae8eeb">
      <UserInfo>
        <DisplayName>REDMOND\cynvey</DisplayName>
        <AccountId>227</AccountId>
        <AccountType/>
      </UserInfo>
    </APAuthor>
    <TPAppVersion xmlns="fed321ae-6156-42a7-960a-52334cae8eeb">11</TPAppVersion>
    <TPCommandLine xmlns="fed321ae-6156-42a7-960a-52334cae8eeb">{XL} /t {FilePath}</TPCommandLine>
    <EditorialStatus xmlns="fed321ae-6156-42a7-960a-52334cae8eeb" xsi:nil="true"/>
    <PublishTargets xmlns="fed321ae-6156-42a7-960a-52334cae8eeb">OfficeOnline</PublishTargets>
    <TPLaunchHelpLinkType xmlns="fed321ae-6156-42a7-960a-52334cae8eeb">Template</TPLaunchHelpLinkType>
    <TimesCloned xmlns="fed321ae-6156-42a7-960a-52334cae8eeb" xsi:nil="true"/>
    <LastModifiedDateTime xmlns="fed321ae-6156-42a7-960a-52334cae8eeb" xsi:nil="true"/>
    <Provider xmlns="fed321ae-6156-42a7-960a-52334cae8eeb">EY006220130</Provider>
    <AssetStart xmlns="fed321ae-6156-42a7-960a-52334cae8eeb">2009-01-02T00:00:00+00:00</AssetStart>
    <LastHandOff xmlns="fed321ae-6156-42a7-960a-52334cae8eeb" xsi:nil="true"/>
    <AcquiredFrom xmlns="fed321ae-6156-42a7-960a-52334cae8eeb" xsi:nil="true"/>
    <TPClientViewer xmlns="fed321ae-6156-42a7-960a-52334cae8eeb">Microsoft Office Excel</TPClientViewer>
    <ArtSampleDocs xmlns="fed321ae-6156-42a7-960a-52334cae8eeb" xsi:nil="true"/>
    <UACurrentWords xmlns="fed321ae-6156-42a7-960a-52334cae8eeb">0</UACurrentWords>
    <UALocRecommendation xmlns="fed321ae-6156-42a7-960a-52334cae8eeb">Localize</UALocRecommendation>
    <IsDeleted xmlns="fed321ae-6156-42a7-960a-52334cae8eeb">false</IsDeleted>
    <ShowIn xmlns="fed321ae-6156-42a7-960a-52334cae8eeb">Show everywhere</ShowIn>
    <UANotes xmlns="fed321ae-6156-42a7-960a-52334cae8eeb" xsi:nil="true"/>
    <TemplateStatus xmlns="fed321ae-6156-42a7-960a-52334cae8eeb" xsi:nil="true"/>
    <VoteCount xmlns="fed321ae-6156-42a7-960a-52334cae8eeb" xsi:nil="true"/>
    <CSXHash xmlns="fed321ae-6156-42a7-960a-52334cae8eeb" xsi:nil="true"/>
    <CSXSubmissionMarket xmlns="fed321ae-6156-42a7-960a-52334cae8eeb" xsi:nil="true"/>
    <AssetExpire xmlns="fed321ae-6156-42a7-960a-52334cae8eeb">2029-05-12T00:00:00+00:00</AssetExpire>
    <DSATActionTaken xmlns="fed321ae-6156-42a7-960a-52334cae8eeb" xsi:nil="true"/>
    <SubmitterId xmlns="fed321ae-6156-42a7-960a-52334cae8eeb" xsi:nil="true"/>
    <TPExecutable xmlns="fed321ae-6156-42a7-960a-52334cae8eeb" xsi:nil="true"/>
    <AssetType xmlns="fed321ae-6156-42a7-960a-52334cae8eeb">TP</AssetType>
    <CSXSubmissionDate xmlns="fed321ae-6156-42a7-960a-52334cae8eeb" xsi:nil="true"/>
    <BugNumber xmlns="fed321ae-6156-42a7-960a-52334cae8eeb" xsi:nil="true"/>
    <CSXUpdate xmlns="fed321ae-6156-42a7-960a-52334cae8eeb">false</CSXUpdate>
    <ApprovalLog xmlns="fed321ae-6156-42a7-960a-52334cae8eeb" xsi:nil="true"/>
    <Milestone xmlns="fed321ae-6156-42a7-960a-52334cae8eeb" xsi:nil="true"/>
    <TPComponent xmlns="fed321ae-6156-42a7-960a-52334cae8eeb">EXCELFiles</TPComponent>
    <OriginAsset xmlns="fed321ae-6156-42a7-960a-52334cae8eeb" xsi:nil="true"/>
    <AssetId xmlns="fed321ae-6156-42a7-960a-52334cae8eeb">TP010188514</AssetId>
    <TPApplication xmlns="fed321ae-6156-42a7-960a-52334cae8eeb">Excel</TPApplication>
    <TPLaunchHelpLink xmlns="fed321ae-6156-42a7-960a-52334cae8eeb" xsi:nil="true"/>
    <IntlLocPriority xmlns="fed321ae-6156-42a7-960a-52334cae8eeb" xsi:nil="true"/>
    <IntlLangReviewer xmlns="fed321ae-6156-42a7-960a-52334cae8eeb" xsi:nil="true"/>
    <PlannedPubDate xmlns="fed321ae-6156-42a7-960a-52334cae8eeb" xsi:nil="true"/>
    <CrawlForDependencies xmlns="fed321ae-6156-42a7-960a-52334cae8eeb">false</CrawlForDependencies>
    <HandoffToMSDN xmlns="fed321ae-6156-42a7-960a-52334cae8eeb" xsi:nil="true"/>
    <TrustLevel xmlns="fed321ae-6156-42a7-960a-52334cae8eeb">1 Microsoft Managed Content</TrustLevel>
    <IsSearchable xmlns="fed321ae-6156-42a7-960a-52334cae8eeb">false</IsSearchable>
    <TPNamespace xmlns="fed321ae-6156-42a7-960a-52334cae8eeb">EXCEL</TPNamespace>
    <Markets xmlns="fed321ae-6156-42a7-960a-52334cae8eeb"/>
    <UAProjectedTotalWords xmlns="fed321ae-6156-42a7-960a-52334cae8eeb" xsi:nil="true"/>
    <OutputCachingOn xmlns="fed321ae-6156-42a7-960a-52334cae8eeb">false</OutputCachingOn>
    <IntlLangReview xmlns="fed321ae-6156-42a7-960a-52334cae8eeb" xsi:nil="true"/>
    <Downloads xmlns="fed321ae-6156-42a7-960a-52334cae8eeb">0</Downloads>
    <LegacyData xmlns="fed321ae-6156-42a7-960a-52334cae8eeb" xsi:nil="true"/>
    <Providers xmlns="fed321ae-6156-42a7-960a-52334cae8eeb" xsi:nil="true"/>
    <TemplateTemplateType xmlns="fed321ae-6156-42a7-960a-52334cae8eeb">Excel - Macro 12 Default</TemplateTemplateType>
    <EditorialTags xmlns="fed321ae-6156-42a7-960a-52334cae8eeb" xsi:nil="true"/>
    <PolicheckWords xmlns="fed321ae-6156-42a7-960a-52334cae8eeb" xsi:nil="true"/>
    <OOCacheId xmlns="fed321ae-6156-42a7-960a-52334cae8eeb" xsi:nil="true"/>
    <FriendlyTitle xmlns="fed321ae-6156-42a7-960a-52334cae8eeb" xsi:nil="true"/>
    <Manager xmlns="fed321ae-6156-42a7-960a-52334cae8eeb" xsi:nil="true"/>
    <LocManualTestRequired xmlns="fed321ae-6156-42a7-960a-52334cae8eeb" xsi:nil="true"/>
    <LocProcessedForHandoffsLookup xmlns="fed321ae-6156-42a7-960a-52334cae8eeb" xsi:nil="true"/>
    <LocNewPublishedVersionLookup xmlns="fed321ae-6156-42a7-960a-52334cae8eeb" xsi:nil="true"/>
    <BlockPublish xmlns="fed321ae-6156-42a7-960a-52334cae8eeb" xsi:nil="true"/>
    <LocalizationTagsTaxHTField0 xmlns="fed321ae-6156-42a7-960a-52334cae8eeb">
      <Terms xmlns="http://schemas.microsoft.com/office/infopath/2007/PartnerControls"/>
    </LocalizationTagsTaxHTField0>
    <LocLastLocAttemptVersionLookup xmlns="fed321ae-6156-42a7-960a-52334cae8eeb">68949</LocLastLocAttemptVersionLookup>
    <InternalTagsTaxHTField0 xmlns="fed321ae-6156-42a7-960a-52334cae8eeb">
      <Terms xmlns="http://schemas.microsoft.com/office/infopath/2007/PartnerControls"/>
    </InternalTagsTaxHTField0>
    <LocComments xmlns="fed321ae-6156-42a7-960a-52334cae8eeb" xsi:nil="true"/>
    <LocProcessedForMarketsLookup xmlns="fed321ae-6156-42a7-960a-52334cae8eeb" xsi:nil="true"/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FeatureTagsTaxHTField0 xmlns="fed321ae-6156-42a7-960a-52334cae8eeb">
      <Terms xmlns="http://schemas.microsoft.com/office/infopath/2007/PartnerControls"/>
    </FeatureTagsTaxHTField0>
    <LocOverallPreviewStatusLookup xmlns="fed321ae-6156-42a7-960a-52334cae8eeb" xsi:nil="true"/>
    <CampaignTagsTaxHTField0 xmlns="fed321ae-6156-42a7-960a-52334cae8eeb">
      <Terms xmlns="http://schemas.microsoft.com/office/infopath/2007/PartnerControls"/>
    </CampaignTagsTaxHTField0>
    <LocOverallLocStatusLookup xmlns="fed321ae-6156-42a7-960a-52334cae8eeb" xsi:nil="true"/>
    <LocOverallPublishStatusLookup xmlns="fed321ae-6156-42a7-960a-52334cae8eeb" xsi:nil="true"/>
    <LocPublishedLinkedAssetsLookup xmlns="fed321ae-6156-42a7-960a-52334cae8eeb" xsi:nil="true"/>
    <TaxCatchAll xmlns="fed321ae-6156-42a7-960a-52334cae8eeb"/>
    <LocLastLocAttemptVersionTypeLookup xmlns="fed321ae-6156-42a7-960a-52334cae8eeb" xsi:nil="true"/>
    <LocPublishedDependentAssetsLookup xmlns="fed321ae-6156-42a7-960a-52334cae8eeb" xsi:nil="true"/>
    <LocOverallHandbackStatusLookup xmlns="fed321ae-6156-42a7-960a-52334cae8eeb" xsi:nil="true"/>
    <LocRecommendedHandoff xmlns="fed321ae-6156-42a7-960a-52334cae8eeb" xsi:nil="true"/>
    <OriginalRelease xmlns="fed321ae-6156-42a7-960a-52334cae8eeb">14</OriginalRelease>
    <LocMarketGroupTiers2 xmlns="fed321ae-6156-42a7-960a-52334cae8e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19016F3-705D-45C9-B18B-2E86AB902D3F}"/>
</file>

<file path=customXml/itemProps2.xml><?xml version="1.0" encoding="utf-8"?>
<ds:datastoreItem xmlns:ds="http://schemas.openxmlformats.org/officeDocument/2006/customXml" ds:itemID="{F90CE695-6390-4F0B-9645-D1D5C4B45890}"/>
</file>

<file path=customXml/itemProps3.xml><?xml version="1.0" encoding="utf-8"?>
<ds:datastoreItem xmlns:ds="http://schemas.openxmlformats.org/officeDocument/2006/customXml" ds:itemID="{2A11FCFB-7997-4580-8183-91E1B1934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Henkilökohtainen budjetti</vt:lpstr>
      <vt:lpstr>'Henkilökohtainen budjetti'!Print_Area</vt:lpstr>
      <vt:lpstr>'Henkilökohtainen budjetti'!Print_Titles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/>
  <cp:keywords/>
  <dc:description/>
  <cp:lastModifiedBy/>
  <dcterms:created xsi:type="dcterms:W3CDTF">2006-07-31T23:18:15Z</dcterms:created>
  <dcterms:modified xsi:type="dcterms:W3CDTF">2012-05-25T07:27:08Z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2579000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