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7_WordTech_Accessible_Templates_B9\04_PreDTP_Done\fi-FI\"/>
    </mc:Choice>
  </mc:AlternateContent>
  <bookViews>
    <workbookView xWindow="0" yWindow="0" windowWidth="21600" windowHeight="9510"/>
  </bookViews>
  <sheets>
    <sheet name="Koontinäkymä" sheetId="1" r:id="rId1"/>
    <sheet name="Myynti" sheetId="2" r:id="rId2"/>
    <sheet name="Tulot" sheetId="5" r:id="rId3"/>
    <sheet name="Kulut" sheetId="3" r:id="rId4"/>
    <sheet name="Verot" sheetId="4" r:id="rId5"/>
    <sheet name="Luokat" sheetId="7" r:id="rId6"/>
  </sheets>
  <definedNames>
    <definedName name="Bruttovoitto_summa">Koontinäkymä!$E$16</definedName>
    <definedName name="Kaikki_muut_kulut">Koontinäkymä!$E$12</definedName>
    <definedName name="Kaikki_muut_tulot">Koontinäkymä!$E$13</definedName>
    <definedName name="Liiketoiminnan_kulut_yhteensä">Koontinäkymä!$E$17</definedName>
    <definedName name="Liiketoiminnan_tulot">Koontinäkymä!$E$18</definedName>
    <definedName name="Myynnin_kokonaistuotto">Koontinäkymä!$E$7</definedName>
    <definedName name="Myynti_ja_markkinointi">Koontinäkymä!$E$9</definedName>
    <definedName name="Myyntikustannukset_summa">Koontinäkymä!$E$8</definedName>
    <definedName name="Myyntituotto">SUMIFS(Myyntituotto_1[Nykyinen kausi],Myyntituotto_1[Tuottotyyppi],"Myyntituotto")</definedName>
    <definedName name="Nettovoitto">Koontinäkymä!$E$19</definedName>
    <definedName name="Otsikko_1">Koontinäkymä[[#Headers],[Yhteenveto]]</definedName>
    <definedName name="Otsikko_2">Myyntituotto_1[[#Headers],[Tuottotyyppi]]</definedName>
    <definedName name="Otsikko_3">Tulot[[#Headers],[Tulotyyppi]]</definedName>
    <definedName name="Otsikko_4">Liiketoiminnankulut[[#Headers],[Kulutyyppi]]</definedName>
    <definedName name="Otsikko_5">Verot[[#Headers],[Tyyppi]]</definedName>
    <definedName name="Otsikko_6">Luokat[[#Headers],[Luokat]]</definedName>
    <definedName name="RowTitleRegion1..C3">Myynti!$B$3</definedName>
    <definedName name="RowTitleRegion1..C3.3">Tulot!$B$3</definedName>
    <definedName name="RowTitleRegion1..C3.4">Kulut!$B$3</definedName>
    <definedName name="RowTitleRegion1..C3.5">Verot!$B$3</definedName>
    <definedName name="RowTitleRegion1..C4">Koontinäkymä!$B$3</definedName>
    <definedName name="RowTitleRegion2..H20">Koontinäkymä!$B$16</definedName>
    <definedName name="_xlnm.Print_Titles" localSheetId="0">Koontinäkymä!$6:$6</definedName>
    <definedName name="_xlnm.Print_Titles" localSheetId="3">Kulut!$4:$4</definedName>
    <definedName name="_xlnm.Print_Titles" localSheetId="5">Luokat!$1:$1</definedName>
    <definedName name="_xlnm.Print_Titles" localSheetId="1">Myynti!$4:$4</definedName>
    <definedName name="_xlnm.Print_Titles" localSheetId="2">Tulot!$4:$4</definedName>
    <definedName name="_xlnm.Print_Titles" localSheetId="4">Verot!$4:$4</definedName>
    <definedName name="Tutkimus_ja_kehitys">Koontinäkymä!$E$10</definedName>
    <definedName name="Työkirjan_otsikko">Koontinäkymä!$B$1</definedName>
    <definedName name="Työkirjan_päivämäärät">Koontinäkymä!$C$1</definedName>
    <definedName name="Verot_yhteensä">Koontinäkymä!$E$14</definedName>
    <definedName name="Yleiset_ja_hallinto">Koontinäkymä!$E$11</definedName>
    <definedName name="Yrityksen_nimi">Koontinäkymä!$B$2</definedName>
  </definedNames>
  <calcPr calcId="162913"/>
</workbook>
</file>

<file path=xl/calcChain.xml><?xml version="1.0" encoding="utf-8"?>
<calcChain xmlns="http://schemas.openxmlformats.org/spreadsheetml/2006/main">
  <c r="F19" i="1" l="1"/>
  <c r="F18" i="1"/>
  <c r="F17" i="1"/>
  <c r="F16" i="1"/>
  <c r="H19" i="1" l="1"/>
  <c r="G19" i="1"/>
  <c r="C4" i="1"/>
  <c r="E19" i="1" l="1"/>
  <c r="E17" i="1"/>
  <c r="H17" i="1" s="1"/>
  <c r="G17" i="1"/>
  <c r="E18" i="1"/>
  <c r="H18" i="1" s="1"/>
  <c r="H16" i="1"/>
  <c r="G16" i="1"/>
  <c r="C3" i="1"/>
  <c r="E16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C12" i="1"/>
  <c r="D12" i="1"/>
  <c r="H11" i="1"/>
  <c r="G11" i="1"/>
  <c r="F11" i="1"/>
  <c r="E11" i="1"/>
  <c r="D11" i="1"/>
  <c r="H10" i="1"/>
  <c r="G10" i="1"/>
  <c r="F10" i="1"/>
  <c r="E10" i="1"/>
  <c r="D10" i="1"/>
  <c r="C14" i="1"/>
  <c r="C13" i="1"/>
  <c r="C11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I6" i="4"/>
  <c r="I7" i="4"/>
  <c r="I8" i="4"/>
  <c r="I9" i="4"/>
  <c r="I5" i="4"/>
  <c r="H6" i="4"/>
  <c r="H7" i="4"/>
  <c r="H8" i="4"/>
  <c r="H9" i="4"/>
  <c r="H5" i="4"/>
  <c r="G5" i="4"/>
  <c r="G6" i="4"/>
  <c r="G7" i="4"/>
  <c r="G8" i="4"/>
  <c r="G9" i="4"/>
  <c r="B2" i="4"/>
  <c r="B1" i="4"/>
  <c r="C3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B2" i="3"/>
  <c r="B1" i="3"/>
  <c r="I6" i="5"/>
  <c r="I5" i="5"/>
  <c r="H6" i="5"/>
  <c r="H5" i="5"/>
  <c r="G6" i="5"/>
  <c r="G5" i="5"/>
  <c r="B2" i="5"/>
  <c r="B1" i="5"/>
  <c r="C3" i="2"/>
  <c r="I6" i="2"/>
  <c r="I7" i="2"/>
  <c r="I8" i="2"/>
  <c r="I9" i="2"/>
  <c r="I10" i="2"/>
  <c r="I11" i="2"/>
  <c r="I12" i="2"/>
  <c r="I5" i="2"/>
  <c r="H6" i="2"/>
  <c r="H7" i="2"/>
  <c r="H8" i="2"/>
  <c r="H9" i="2"/>
  <c r="H10" i="2"/>
  <c r="H11" i="2"/>
  <c r="H12" i="2"/>
  <c r="H5" i="2"/>
  <c r="F13" i="2"/>
  <c r="G8" i="2" s="1"/>
  <c r="E13" i="2"/>
  <c r="D13" i="2"/>
  <c r="B2" i="2"/>
  <c r="B1" i="2"/>
  <c r="G18" i="1" l="1"/>
  <c r="G11" i="2"/>
  <c r="G7" i="2"/>
  <c r="H13" i="2"/>
  <c r="G10" i="2"/>
  <c r="G6" i="2"/>
  <c r="G5" i="2"/>
  <c r="F7" i="1" s="1"/>
  <c r="G9" i="2"/>
  <c r="G12" i="2"/>
  <c r="I13" i="2"/>
  <c r="G7" i="1"/>
  <c r="E7" i="1"/>
  <c r="D7" i="1"/>
  <c r="C7" i="1"/>
  <c r="G13" i="2" l="1"/>
  <c r="I10" i="4" l="1"/>
  <c r="H10" i="4"/>
  <c r="F10" i="4"/>
  <c r="C3" i="4" s="1"/>
  <c r="E10" i="4"/>
  <c r="D10" i="4"/>
  <c r="F25" i="3"/>
  <c r="E25" i="3"/>
  <c r="D25" i="3"/>
  <c r="H7" i="5"/>
  <c r="F7" i="5"/>
  <c r="C3" i="5" s="1"/>
  <c r="E7" i="5"/>
  <c r="D7" i="5"/>
  <c r="C17" i="1" l="1"/>
  <c r="I25" i="3"/>
  <c r="H25" i="3"/>
  <c r="D17" i="1"/>
  <c r="I7" i="5"/>
  <c r="D16" i="1"/>
  <c r="C16" i="1"/>
  <c r="G7" i="5"/>
  <c r="G10" i="4"/>
  <c r="C18" i="1" l="1"/>
  <c r="C19" i="1" s="1"/>
  <c r="D18" i="1"/>
  <c r="D19" i="1" s="1"/>
  <c r="G25" i="3" l="1"/>
</calcChain>
</file>

<file path=xl/sharedStrings.xml><?xml version="1.0" encoding="utf-8"?>
<sst xmlns="http://schemas.openxmlformats.org/spreadsheetml/2006/main" count="146" uniqueCount="74">
  <si>
    <t>Tuloslaskelma</t>
  </si>
  <si>
    <t>Yrityksen nimi</t>
  </si>
  <si>
    <t>Nykyinen käyttökate [L/J]</t>
  </si>
  <si>
    <t>Nykyinen myyntituotto [T/J]</t>
  </si>
  <si>
    <t>Älä muokkaa luokkia tässä laskentataulukossa, muuten laskukaavat voivat rikkoutua. Käytä Luokat-laskentataulukkoa luokkien lisäämiseen ja päivitä vastaavat laskentataulukot kohteineen. Tämä laskentataulukko päivittyy automaattisesti.</t>
  </si>
  <si>
    <t>Yhteenveto</t>
  </si>
  <si>
    <t>Myynnin kokonaistuotto [J]</t>
  </si>
  <si>
    <t>Myynnin kokonaiskustannukset [K]</t>
  </si>
  <si>
    <t>Myynnin ja markkinoinnin kokonaiskulut [M]</t>
  </si>
  <si>
    <t>Tutkimus- ja kehityskulut yhteensä [N]</t>
  </si>
  <si>
    <t>Yleis- ja hallintokulut yhteensä [O]</t>
  </si>
  <si>
    <t>Liiketoiminnan muut kulut yhteensä [P]</t>
  </si>
  <si>
    <t>Muut tulot [S]</t>
  </si>
  <si>
    <t>Verot yhteensä [T]</t>
  </si>
  <si>
    <t>Bruttovoitto  [L = J - K]</t>
  </si>
  <si>
    <t>Liiketoiminnan kulut yhteensä [Q = M + N + O + P]</t>
  </si>
  <si>
    <t>Toiminnan tuotot [R = L - Q]</t>
  </si>
  <si>
    <t>Nettovoitto [U = R + S - T]</t>
  </si>
  <si>
    <t>000-muodossa</t>
  </si>
  <si>
    <t>Edellisen kauden summa</t>
  </si>
  <si>
    <t>Budjetin summa</t>
  </si>
  <si>
    <t>Nykyisen kauden summa
Kausi</t>
  </si>
  <si>
    <t>Nykyisen kauden summa myyntiprosentteina</t>
  </si>
  <si>
    <t>Kokonaismuutos edellisestä kaudesta prosentteina</t>
  </si>
  <si>
    <t>Kokonaismuutos budjetista prosentteina</t>
  </si>
  <si>
    <t>Myyntituotto</t>
  </si>
  <si>
    <t>Tuottotyyppi</t>
  </si>
  <si>
    <t>Myyntikustannukset</t>
  </si>
  <si>
    <t>Myynnin kokonaistuotto</t>
  </si>
  <si>
    <t>Kuvaus</t>
  </si>
  <si>
    <t>Tuote/palvelu 1</t>
  </si>
  <si>
    <t>Tuote/palvelu 2</t>
  </si>
  <si>
    <t>Tuote/palvelu 3</t>
  </si>
  <si>
    <t>Tuote/palvelu 4</t>
  </si>
  <si>
    <t>Edellinen kausi</t>
  </si>
  <si>
    <t>Budjetti</t>
  </si>
  <si>
    <t>Nykyinen kausi</t>
  </si>
  <si>
    <t>Nykyinen kausi myyntiprosentteina</t>
  </si>
  <si>
    <t>Muutos edellisestä kaudesta prosentteina</t>
  </si>
  <si>
    <t>Muutos budjetista prosentteina</t>
  </si>
  <si>
    <t>Tulot</t>
  </si>
  <si>
    <t>Tulotyyppi</t>
  </si>
  <si>
    <t>Kokonaismyyntitulot</t>
  </si>
  <si>
    <t>Muut tulot</t>
  </si>
  <si>
    <t>Liiketoiminnan kulut</t>
  </si>
  <si>
    <t>Kulutyyppi</t>
  </si>
  <si>
    <t>Myynti ja markkinointi</t>
  </si>
  <si>
    <t>Tutkimus ja kehitys</t>
  </si>
  <si>
    <t>Yleiset ja hallintokulut</t>
  </si>
  <si>
    <t>Liiketoiminnan kulut yhteensä</t>
  </si>
  <si>
    <t>Mainonta</t>
  </si>
  <si>
    <t>Suoramarkkinointi</t>
  </si>
  <si>
    <t>Muut kulut (erittele)</t>
  </si>
  <si>
    <t>Teknologian käyttöoikeudet</t>
  </si>
  <si>
    <t xml:space="preserve">Patentit </t>
  </si>
  <si>
    <t>Palkat ja palkkiot</t>
  </si>
  <si>
    <t>Ulkoiset palvelut</t>
  </si>
  <si>
    <t>Tarvikkeet</t>
  </si>
  <si>
    <t>Ateriat ja viihde</t>
  </si>
  <si>
    <t>Vuokra</t>
  </si>
  <si>
    <t>Puhelin</t>
  </si>
  <si>
    <t>Lämmitys, sähkö ja vesi</t>
  </si>
  <si>
    <t>Poistot</t>
  </si>
  <si>
    <t>Vakuutukset</t>
  </si>
  <si>
    <t>Korjaukset ja ylläpito</t>
  </si>
  <si>
    <t>Verot</t>
  </si>
  <si>
    <t>Tyyppi</t>
  </si>
  <si>
    <t>Verot yhteensä</t>
  </si>
  <si>
    <t>Tuloverot</t>
  </si>
  <si>
    <t>Palkkaverot</t>
  </si>
  <si>
    <t>Kiinteistöverot</t>
  </si>
  <si>
    <t>Muut verot (erittele)</t>
  </si>
  <si>
    <t>Luokat</t>
  </si>
  <si>
    <t>[Kuukausi tai vuosi] päättyy [Päivä-kuukausi-vuosi]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</si>
</sst>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0691854609822"/>
      <name val="Franklin Gothic Medium"/>
      <family val="2"/>
      <scheme val="major"/>
    </font>
    <font>
      <b/>
      <sz val="12"/>
      <color theme="1" tint="0.14993743705557422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2">
    <xf numFmtId="0" fontId="0" fillId="0" borderId="0">
      <alignment wrapText="1"/>
    </xf>
    <xf numFmtId="0" fontId="10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0" fontId="9" fillId="0" borderId="0" applyNumberFormat="0" applyFill="0" applyProtection="0">
      <alignment vertical="center" wrapText="1"/>
    </xf>
    <xf numFmtId="44" fontId="8" fillId="0" borderId="0" applyFont="0" applyFill="0" applyBorder="0" applyAlignment="0" applyProtection="0"/>
    <xf numFmtId="10" fontId="8" fillId="0" borderId="0" applyFont="0" applyFill="0" applyBorder="0" applyProtection="0">
      <alignment horizontal="right"/>
    </xf>
    <xf numFmtId="0" fontId="7" fillId="2" borderId="0" applyNumberFormat="0" applyBorder="0" applyAlignment="0" applyProtection="0"/>
    <xf numFmtId="0" fontId="3" fillId="0" borderId="0" applyNumberFormat="0" applyFill="0" applyBorder="0" applyProtection="0">
      <alignment vertical="center"/>
    </xf>
    <xf numFmtId="10" fontId="2" fillId="3" borderId="0" applyFont="0" applyBorder="0" applyProtection="0">
      <alignment horizontal="right"/>
    </xf>
    <xf numFmtId="0" fontId="4" fillId="0" borderId="0" applyNumberFormat="0" applyFill="0" applyBorder="0" applyProtection="0">
      <alignment wrapText="1"/>
    </xf>
    <xf numFmtId="10" fontId="1" fillId="4" borderId="0" applyBorder="0" applyProtection="0">
      <alignment horizontal="right"/>
    </xf>
  </cellStyleXfs>
  <cellXfs count="32">
    <xf numFmtId="0" fontId="0" fillId="0" borderId="0" xfId="0">
      <alignment wrapText="1"/>
    </xf>
    <xf numFmtId="0" fontId="5" fillId="0" borderId="0" xfId="2">
      <alignment vertical="center"/>
    </xf>
    <xf numFmtId="0" fontId="9" fillId="0" borderId="0" xfId="4">
      <alignment vertical="center" wrapText="1"/>
    </xf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7" fillId="2" borderId="1" xfId="7" applyFont="1" applyFill="1" applyBorder="1"/>
    <xf numFmtId="0" fontId="7" fillId="2" borderId="1" xfId="7" applyNumberFormat="1" applyFont="1" applyBorder="1" applyAlignment="1"/>
    <xf numFmtId="0" fontId="0" fillId="0" borderId="0" xfId="0" applyFont="1">
      <alignment wrapText="1"/>
    </xf>
    <xf numFmtId="44" fontId="7" fillId="2" borderId="1" xfId="5" applyFont="1" applyFill="1" applyBorder="1" applyAlignment="1">
      <alignment horizontal="right"/>
    </xf>
    <xf numFmtId="44" fontId="0" fillId="0" borderId="0" xfId="5" applyFont="1" applyFill="1" applyBorder="1" applyAlignment="1">
      <alignment horizontal="right"/>
    </xf>
    <xf numFmtId="10" fontId="0" fillId="0" borderId="0" xfId="6" applyFont="1">
      <alignment horizontal="right"/>
    </xf>
    <xf numFmtId="0" fontId="3" fillId="0" borderId="0" xfId="8">
      <alignment vertical="center"/>
    </xf>
    <xf numFmtId="44" fontId="9" fillId="0" borderId="0" xfId="5" applyFont="1" applyAlignment="1">
      <alignment vertical="center"/>
    </xf>
    <xf numFmtId="0" fontId="0" fillId="0" borderId="0" xfId="0">
      <alignment wrapText="1"/>
    </xf>
    <xf numFmtId="0" fontId="0" fillId="0" borderId="0" xfId="0">
      <alignment wrapText="1"/>
    </xf>
    <xf numFmtId="10" fontId="7" fillId="2" borderId="1" xfId="6" applyFont="1" applyFill="1" applyBorder="1">
      <alignment horizontal="right"/>
    </xf>
    <xf numFmtId="0" fontId="0" fillId="0" borderId="0" xfId="0">
      <alignment wrapText="1"/>
    </xf>
    <xf numFmtId="10" fontId="1" fillId="4" borderId="0" xfId="11" applyBorder="1">
      <alignment horizontal="right"/>
    </xf>
    <xf numFmtId="10" fontId="1" fillId="4" borderId="0" xfId="11">
      <alignment horizontal="right"/>
    </xf>
    <xf numFmtId="0" fontId="0" fillId="0" borderId="0" xfId="0">
      <alignment wrapText="1"/>
    </xf>
    <xf numFmtId="44" fontId="9" fillId="0" borderId="0" xfId="5" applyNumberFormat="1" applyFont="1" applyAlignment="1">
      <alignment vertical="center"/>
    </xf>
    <xf numFmtId="10" fontId="1" fillId="5" borderId="0" xfId="0" applyNumberFormat="1" applyFont="1" applyFill="1" applyAlignment="1">
      <alignment horizontal="right"/>
    </xf>
    <xf numFmtId="44" fontId="0" fillId="0" borderId="0" xfId="5" applyNumberFormat="1" applyFont="1" applyAlignment="1">
      <alignment horizontal="right"/>
    </xf>
    <xf numFmtId="44" fontId="0" fillId="0" borderId="0" xfId="0" applyNumberFormat="1" applyFont="1" applyAlignment="1">
      <alignment horizontal="right"/>
    </xf>
    <xf numFmtId="10" fontId="1" fillId="5" borderId="0" xfId="0" applyNumberFormat="1" applyFont="1" applyFill="1" applyBorder="1" applyAlignment="1">
      <alignment horizontal="right"/>
    </xf>
    <xf numFmtId="44" fontId="0" fillId="0" borderId="0" xfId="5" applyNumberFormat="1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right"/>
    </xf>
    <xf numFmtId="44" fontId="0" fillId="0" borderId="0" xfId="5" applyNumberFormat="1" applyFont="1" applyFill="1" applyAlignment="1">
      <alignment horizontal="right"/>
    </xf>
    <xf numFmtId="44" fontId="6" fillId="0" borderId="0" xfId="0" applyNumberFormat="1" applyFont="1" applyFill="1" applyBorder="1" applyAlignment="1">
      <alignment horizontal="right"/>
    </xf>
    <xf numFmtId="0" fontId="4" fillId="0" borderId="0" xfId="3">
      <alignment vertical="center"/>
    </xf>
    <xf numFmtId="0" fontId="4" fillId="0" borderId="0" xfId="10" applyFill="1">
      <alignment wrapText="1"/>
    </xf>
    <xf numFmtId="0" fontId="0" fillId="0" borderId="0" xfId="0">
      <alignment wrapText="1"/>
    </xf>
  </cellXfs>
  <cellStyles count="12">
    <cellStyle name="20 % - Aksentti1" xfId="11" builtinId="30" customBuiltin="1"/>
    <cellStyle name="20 % - Aksentti6" xfId="7" builtinId="50" customBuiltin="1"/>
    <cellStyle name="40 % - Aksentti1" xfId="9" builtinId="31" customBuiltin="1"/>
    <cellStyle name="Normaali" xfId="0" builtinId="0" customBuiltin="1"/>
    <cellStyle name="Otsikko" xfId="8" builtinId="15" customBuiltin="1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  <cellStyle name="Prosenttia" xfId="6" builtinId="5" customBuiltin="1"/>
    <cellStyle name="Selittävä teksti" xfId="10" builtinId="53" customBuiltin="1"/>
    <cellStyle name="Valuutta" xfId="5" builtinId="4" customBuiltin="1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\ %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color theme="4" tint="-0.499984740745262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TableStyle="Tuloslaskelma" defaultPivotStyle="PivotStyleLight16">
    <tableStyle name="Tuloslaskelma" pivot="0" count="7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182627</xdr:colOff>
      <xdr:row>0</xdr:row>
      <xdr:rowOff>19050</xdr:rowOff>
    </xdr:from>
    <xdr:to>
      <xdr:col>7</xdr:col>
      <xdr:colOff>1722372</xdr:colOff>
      <xdr:row>3</xdr:row>
      <xdr:rowOff>190500</xdr:rowOff>
    </xdr:to>
    <xdr:pic>
      <xdr:nvPicPr>
        <xdr:cNvPr id="3" name="Korvaa logolla">
          <a:extLst>
            <a:ext uri="{FF2B5EF4-FFF2-40B4-BE49-F238E27FC236}">
              <a16:creationId xmlns:a16="http://schemas.microsoft.com/office/drawing/2014/main" id="{6693DEC6-DA40-4EB2-BA88-0C947ABA2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4152" y="19050"/>
          <a:ext cx="1539745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1506602</xdr:colOff>
      <xdr:row>0</xdr:row>
      <xdr:rowOff>9525</xdr:rowOff>
    </xdr:from>
    <xdr:to>
      <xdr:col>8</xdr:col>
      <xdr:colOff>1493772</xdr:colOff>
      <xdr:row>2</xdr:row>
      <xdr:rowOff>381000</xdr:rowOff>
    </xdr:to>
    <xdr:pic>
      <xdr:nvPicPr>
        <xdr:cNvPr id="3" name="Korvaa logolla">
          <a:extLst>
            <a:ext uri="{FF2B5EF4-FFF2-40B4-BE49-F238E27FC236}">
              <a16:creationId xmlns:a16="http://schemas.microsoft.com/office/drawing/2014/main" id="{CCA6DAE2-EBEB-4B28-99BA-2DD8011D0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7102" y="9525"/>
          <a:ext cx="1539745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1506602</xdr:colOff>
      <xdr:row>0</xdr:row>
      <xdr:rowOff>9525</xdr:rowOff>
    </xdr:from>
    <xdr:to>
      <xdr:col>8</xdr:col>
      <xdr:colOff>1493772</xdr:colOff>
      <xdr:row>2</xdr:row>
      <xdr:rowOff>381000</xdr:rowOff>
    </xdr:to>
    <xdr:pic>
      <xdr:nvPicPr>
        <xdr:cNvPr id="3" name="Korvaa logolla">
          <a:extLst>
            <a:ext uri="{FF2B5EF4-FFF2-40B4-BE49-F238E27FC236}">
              <a16:creationId xmlns:a16="http://schemas.microsoft.com/office/drawing/2014/main" id="{5AE38112-E1F6-43E9-B920-17C77389F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7102" y="9525"/>
          <a:ext cx="1539745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1506602</xdr:colOff>
      <xdr:row>0</xdr:row>
      <xdr:rowOff>9525</xdr:rowOff>
    </xdr:from>
    <xdr:to>
      <xdr:col>8</xdr:col>
      <xdr:colOff>1493772</xdr:colOff>
      <xdr:row>2</xdr:row>
      <xdr:rowOff>381000</xdr:rowOff>
    </xdr:to>
    <xdr:pic>
      <xdr:nvPicPr>
        <xdr:cNvPr id="3" name="Korvaa logolla">
          <a:extLst>
            <a:ext uri="{FF2B5EF4-FFF2-40B4-BE49-F238E27FC236}">
              <a16:creationId xmlns:a16="http://schemas.microsoft.com/office/drawing/2014/main" id="{37AF0D61-EB39-4017-8DC7-542947483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7102" y="9525"/>
          <a:ext cx="1539745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1506602</xdr:colOff>
      <xdr:row>0</xdr:row>
      <xdr:rowOff>9525</xdr:rowOff>
    </xdr:from>
    <xdr:to>
      <xdr:col>8</xdr:col>
      <xdr:colOff>1493772</xdr:colOff>
      <xdr:row>2</xdr:row>
      <xdr:rowOff>381000</xdr:rowOff>
    </xdr:to>
    <xdr:pic>
      <xdr:nvPicPr>
        <xdr:cNvPr id="3" name="Korvaa logolla">
          <a:extLst>
            <a:ext uri="{FF2B5EF4-FFF2-40B4-BE49-F238E27FC236}">
              <a16:creationId xmlns:a16="http://schemas.microsoft.com/office/drawing/2014/main" id="{D96A212B-7D34-4B76-B88F-B26ADBBED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7102" y="9525"/>
          <a:ext cx="1539745" cy="847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Koontinäkymä" displayName="Koontinäkymä" ref="B6:H14" totalsRowShown="0">
  <autoFilter ref="B6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Yhteenveto"/>
    <tableColumn id="2" name="Edellisen kauden summa"/>
    <tableColumn id="3" name="Budjetin summa"/>
    <tableColumn id="4" name="Nykyisen kauden summa_x000a_Kausi"/>
    <tableColumn id="5" name="Nykyisen kauden summa myyntiprosentteina"/>
    <tableColumn id="6" name="Kokonaismuutos edellisestä kaudesta prosentteina"/>
    <tableColumn id="7" name="Kokonaismuutos budjetista prosentteina"/>
  </tableColumns>
  <tableStyleInfo name="Tuloslaskelma" showFirstColumn="0" showLastColumn="0" showRowStripes="0" showColumnStripes="0"/>
  <extLst>
    <ext xmlns:x14="http://schemas.microsoft.com/office/spreadsheetml/2009/9/main" uri="{504A1905-F514-4f6f-8877-14C23A59335A}">
      <x14:table altTextSummary="Anna yhteenveto tähän taulukkoon. Edellisen kauden kokonaissumma, budjetin summa, nykyisen kauden summa, kokonaisprosenttimuutos edellisestä kaudesta ja kokonaisprosenttimuutos budjetista päivittyvät automaattisesti"/>
    </ext>
  </extLst>
</table>
</file>

<file path=xl/tables/table2.xml><?xml version="1.0" encoding="utf-8"?>
<table xmlns="http://schemas.openxmlformats.org/spreadsheetml/2006/main" id="7" name="Myyntituotto" displayName="Myyntituotto_1" ref="B4:I13" totalsRowCount="1" dataDxfId="45" totalsRowDxfId="44">
  <autoFilter ref="B4:I12"/>
  <tableColumns count="8">
    <tableColumn id="1" name="Tuottotyyppi" totalsRowLabel="Myynnin kokonaistuotto"/>
    <tableColumn id="8" name="Kuvaus"/>
    <tableColumn id="2" name="Edellinen kausi" totalsRowFunction="sum" dataDxfId="43" totalsRowDxfId="42"/>
    <tableColumn id="3" name="Budjetti" totalsRowFunction="sum" dataDxfId="41" totalsRowDxfId="40"/>
    <tableColumn id="4" name="Nykyinen kausi" totalsRowFunction="sum" dataDxfId="39" totalsRowDxfId="38"/>
    <tableColumn id="5" name="Nykyinen kausi myyntiprosentteina" totalsRowFunction="sum" totalsRowDxfId="37">
      <calculatedColumnFormula>IFERROR(IF(Myyntituotto_1[[#Totals],[Nykyinen kausi]]=0,"-",Myyntituotto_1[Nykyinen kausi]/Myyntituotto),"-")</calculatedColumnFormula>
    </tableColumn>
    <tableColumn id="6" name="Muutos edellisestä kaudesta prosentteina" totalsRowFunction="sum" totalsRowDxfId="36">
      <calculatedColumnFormula>IFERROR(IF(Myyntituotto_1[[#This Row],[Edellinen kausi]]=Myyntituotto_1[[#This Row],[Nykyinen kausi]],0,IF(Myyntituotto_1[[#This Row],[Nykyinen kausi]]&gt;Myyntituotto_1[[#This Row],[Edellinen kausi]],ABS((Myyntituotto_1[[#This Row],[Nykyinen kausi]]/Myyntituotto_1[[#This Row],[Edellinen kausi]])-1),IF(AND(Myyntituotto_1[[#This Row],[Nykyinen kausi]]&lt;Myyntituotto_1[[#This Row],[Edellinen kausi]],Myyntituotto_1[[#This Row],[Edellinen kausi]]&lt;0),-((Myyntituotto_1[[#This Row],[Nykyinen kausi]]/Myyntituotto_1[[#This Row],[Edellinen kausi]])-1),(Myyntituotto_1[[#This Row],[Nykyinen kausi]]/Myyntituotto_1[[#This Row],[Edellinen kausi]])-1))),"-")</calculatedColumnFormula>
    </tableColumn>
    <tableColumn id="7" name="Muutos budjetista prosentteina" totalsRowFunction="sum" totalsRowDxfId="35">
      <calculatedColumnFormula>IFERROR(IF(Myyntituotto_1[[#This Row],[Budjetti]]=Myyntituotto_1[[#This Row],[Nykyinen kausi]],0,IF(Myyntituotto_1[[#This Row],[Nykyinen kausi]]&gt;Myyntituotto_1[[#This Row],[Budjetti]],ABS((Myyntituotto_1[[#This Row],[Nykyinen kausi]]/Myyntituotto_1[[#This Row],[Budjetti]])-1),IF(AND(Myyntituotto_1[[#This Row],[Nykyinen kausi]]&lt;Myyntituotto_1[[#This Row],[Budjetti]],Myyntituotto_1[[#This Row],[Budjetti]]&lt;0),-((Myyntituotto_1[[#This Row],[Nykyinen kausi]]/Myyntituotto_1[[#This Row],[Budjetti]])-1),(Myyntituotto_1[[#This Row],[Nykyinen kausi]]/Myyntituotto_1[[#This Row],[Budjetti]])-1))),"-")</calculatedColumnFormula>
    </tableColumn>
  </tableColumns>
  <tableStyleInfo name="Tuloslaskelma" showFirstColumn="1" showLastColumn="0" showRowStripes="0" showColumnStripes="0"/>
  <extLst>
    <ext xmlns:x14="http://schemas.microsoft.com/office/spreadsheetml/2009/9/main" uri="{504A1905-F514-4f6f-8877-14C23A59335A}">
      <x14:table altTextSummary="Anna tuottotyyppi, kuvaus, edellinen ja nykyinen kausi sekä budjetti. Nykyinen kausi myyntiprosentteina, prosenttimuutos edellisestä kaudesta ja prosenttimuutos budjetista lasketaan automaattisesti"/>
    </ext>
  </extLst>
</table>
</file>

<file path=xl/tables/table3.xml><?xml version="1.0" encoding="utf-8"?>
<table xmlns="http://schemas.openxmlformats.org/spreadsheetml/2006/main" id="25" name="Tulot" displayName="Tulot" ref="B4:I7" totalsRowCount="1" dataDxfId="34" totalsRowDxfId="33">
  <autoFilter ref="B4:I6"/>
  <tableColumns count="8">
    <tableColumn id="1" name="Tulotyyppi" totalsRowLabel="Kokonaismyyntitulot"/>
    <tableColumn id="8" name="Kuvaus"/>
    <tableColumn id="2" name="Edellinen kausi" totalsRowFunction="sum" dataDxfId="32"/>
    <tableColumn id="3" name="Budjetti" totalsRowFunction="sum" dataDxfId="31"/>
    <tableColumn id="4" name="Nykyinen kausi" totalsRowFunction="sum" dataDxfId="30"/>
    <tableColumn id="5" name="Nykyinen kausi myyntiprosentteina" totalsRowFunction="sum" dataDxfId="29" totalsRowDxfId="28">
      <calculatedColumnFormula>IFERROR(IF(Myyntituotto=0,"-",Tulot[Nykyinen kausi]/Myyntituotto),"-")</calculatedColumnFormula>
    </tableColumn>
    <tableColumn id="6" name="Muutos edellisestä kaudesta prosentteina" totalsRowFunction="sum" totalsRowDxfId="27">
      <calculatedColumnFormula>IFERROR(IF(Tulot[[#This Row],[Edellinen kausi]]=Tulot[[#This Row],[Nykyinen kausi]],0,IF(Tulot[[#This Row],[Nykyinen kausi]]&gt;Tulot[[#This Row],[Edellinen kausi]],ABS((Tulot[[#This Row],[Nykyinen kausi]]/Tulot[[#This Row],[Edellinen kausi]])-1),IF(AND(Tulot[[#This Row],[Nykyinen kausi]]&lt;Tulot[[#This Row],[Edellinen kausi]],Tulot[[#This Row],[Edellinen kausi]]&lt;0),-((Tulot[[#This Row],[Nykyinen kausi]]/Tulot[[#This Row],[Edellinen kausi]])-1),(Tulot[[#This Row],[Nykyinen kausi]]/Tulot[[#This Row],[Edellinen kausi]])-1))),"-")</calculatedColumnFormula>
    </tableColumn>
    <tableColumn id="7" name="Muutos budjetista prosentteina" totalsRowFunction="sum" totalsRowDxfId="26">
      <calculatedColumnFormula>IFERROR(IF(Tulot[[#This Row],[Budjetti]]=Tulot[[#This Row],[Nykyinen kausi]],0,IF(Tulot[[#This Row],[Nykyinen kausi]]&gt;Tulot[[#This Row],[Budjetti]],ABS((Tulot[[#This Row],[Nykyinen kausi]]/Tulot[[#This Row],[Budjetti]])-1),IF(AND(Tulot[[#This Row],[Nykyinen kausi]]&lt;Tulot[[#This Row],[Budjetti]],Tulot[[#This Row],[Budjetti]]&lt;0),-((Tulot[[#This Row],[Nykyinen kausi]]/Tulot[[#This Row],[Budjetti]])-1),(Tulot[[#This Row],[Nykyinen kausi]]/Tulot[[#This Row],[Budjetti]])-1))),"-")</calculatedColumnFormula>
    </tableColumn>
  </tableColumns>
  <tableStyleInfo name="Tuloslaskelma" showFirstColumn="1" showLastColumn="0" showRowStripes="0" showColumnStripes="0"/>
  <extLst>
    <ext xmlns:x14="http://schemas.microsoft.com/office/spreadsheetml/2009/9/main" uri="{504A1905-F514-4f6f-8877-14C23A59335A}">
      <x14:table altTextSummary="Anna tulotyyppi, kuvaus, edellinen ja nykyinen kausi sekä budjetti. Nykyinen kausi myyntiprosentteina, prosenttimuutos edellisestä kaudesta ja prosenttimuutos budjetista lasketaan automaattisesti"/>
    </ext>
  </extLst>
</table>
</file>

<file path=xl/tables/table4.xml><?xml version="1.0" encoding="utf-8"?>
<table xmlns="http://schemas.openxmlformats.org/spreadsheetml/2006/main" id="15" name="Liiketoiminnankulut" displayName="Liiketoiminnankulut" ref="B4:I25" totalsRowCount="1" totalsRowDxfId="25">
  <autoFilter ref="B4:I24"/>
  <tableColumns count="8">
    <tableColumn id="1" name="Kulutyyppi" totalsRowLabel="Liiketoiminnan kulut yhteensä" totalsRowDxfId="24"/>
    <tableColumn id="8" name="Kuvaus" totalsRowDxfId="23"/>
    <tableColumn id="2" name="Edellinen kausi" totalsRowFunction="sum" dataDxfId="22" totalsRowDxfId="21"/>
    <tableColumn id="3" name="Budjetti" totalsRowFunction="sum" dataDxfId="20" totalsRowDxfId="19"/>
    <tableColumn id="4" name="Nykyinen kausi" totalsRowFunction="sum" dataDxfId="18" totalsRowDxfId="17"/>
    <tableColumn id="5" name="Nykyinen kausi myyntiprosentteina" totalsRowFunction="sum" dataDxfId="16" totalsRowDxfId="15">
      <calculatedColumnFormula>IFERROR(IF(Myyntituotto=0,"-",Liiketoiminnankulut[Nykyinen kausi]/Myyntituotto),"-")</calculatedColumnFormula>
    </tableColumn>
    <tableColumn id="6" name="Muutos edellisestä kaudesta prosentteina" totalsRowFunction="sum" totalsRowDxfId="14">
      <calculatedColumnFormula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calculatedColumnFormula>
    </tableColumn>
    <tableColumn id="7" name="Muutos budjetista prosentteina" totalsRowFunction="sum" totalsRowDxfId="13">
      <calculatedColumnFormula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calculatedColumnFormula>
    </tableColumn>
  </tableColumns>
  <tableStyleInfo name="Tuloslaskelma" showFirstColumn="1" showLastColumn="0" showRowStripes="0" showColumnStripes="0"/>
  <extLst>
    <ext xmlns:x14="http://schemas.microsoft.com/office/spreadsheetml/2009/9/main" uri="{504A1905-F514-4f6f-8877-14C23A59335A}">
      <x14:table altTextSummary="Anna kulutyyppi, kuvaus, edellinen ja nykyinen kausi sekä budjetti. Nykyinen kausi myyntiprosentteina, prosenttimuutos edellisestä kaudesta ja prosenttimuutos budjetista lasketaan automaattisesti"/>
    </ext>
  </extLst>
</table>
</file>

<file path=xl/tables/table5.xml><?xml version="1.0" encoding="utf-8"?>
<table xmlns="http://schemas.openxmlformats.org/spreadsheetml/2006/main" id="24" name="Verot" displayName="Verot" ref="B4:I10" totalsRowCount="1" totalsRowDxfId="12">
  <autoFilter ref="B4:I9"/>
  <tableColumns count="8">
    <tableColumn id="1" name="Tyyppi" totalsRowLabel="Verot yhteensä" totalsRowDxfId="11"/>
    <tableColumn id="8" name="Kuvaus" totalsRowDxfId="10"/>
    <tableColumn id="2" name="Edellinen kausi" totalsRowFunction="sum" dataDxfId="9" totalsRowDxfId="8"/>
    <tableColumn id="3" name="Budjetti" totalsRowFunction="sum" dataDxfId="7" totalsRowDxfId="6"/>
    <tableColumn id="4" name="Nykyinen kausi" totalsRowFunction="sum" dataDxfId="5" totalsRowDxfId="4"/>
    <tableColumn id="5" name="Nykyinen kausi myyntiprosentteina" totalsRowFunction="custom" dataDxfId="3" totalsRowDxfId="2">
      <calculatedColumnFormula>IFERROR(IF(Myyntituotto=0,"-",Verot[Nykyinen kausi]/Myyntituotto),"-")</calculatedColumnFormula>
      <totalsRowFormula>IFERROR(SUBTOTAL(109,Verot[Nykyinen kausi myyntiprosentteina]),"-")</totalsRowFormula>
    </tableColumn>
    <tableColumn id="6" name="Muutos edellisestä kaudesta prosentteina" totalsRowFunction="sum" totalsRowDxfId="1">
      <calculatedColumnFormula>IFERROR(IF(Verot[[#This Row],[Edellinen kausi]]=Verot[[#This Row],[Nykyinen kausi]],0,IF(Verot[[#This Row],[Nykyinen kausi]]&gt;Verot[[#This Row],[Edellinen kausi]],ABS((Verot[[#This Row],[Nykyinen kausi]]/Verot[[#This Row],[Edellinen kausi]])-1),IF(AND(Verot[[#This Row],[Nykyinen kausi]]&lt;Verot[[#This Row],[Edellinen kausi]],Verot[[#This Row],[Edellinen kausi]]&lt;0),-((Verot[[#This Row],[Nykyinen kausi]]/Verot[[#This Row],[Edellinen kausi]])-1),(Verot[[#This Row],[Nykyinen kausi]]/Verot[[#This Row],[Edellinen kausi]])-1))),"-")</calculatedColumnFormula>
    </tableColumn>
    <tableColumn id="7" name="Muutos budjetista prosentteina" totalsRowFunction="sum" totalsRowDxfId="0">
      <calculatedColumnFormula>IFERROR(IF(Verot[[#This Row],[Budjetti]]=Verot[[#This Row],[Nykyinen kausi]],0,IF(Verot[[#This Row],[Nykyinen kausi]]&gt;Verot[[#This Row],[Budjetti]],ABS((Verot[[#This Row],[Nykyinen kausi]]/Verot[[#This Row],[Budjetti]])-1),IF(AND(Verot[[#This Row],[Nykyinen kausi]]&lt;Verot[[#This Row],[Budjetti]],Verot[[#This Row],[Budjetti]]&lt;0),-((Verot[[#This Row],[Nykyinen kausi]]/Verot[[#This Row],[Budjetti]])-1),(Verot[[#This Row],[Nykyinen kausi]]/Verot[[#This Row],[Budjetti]])-1))),"-")</calculatedColumnFormula>
    </tableColumn>
  </tableColumns>
  <tableStyleInfo name="Tuloslaskelma" showFirstColumn="1" showLastColumn="0" showRowStripes="0" showColumnStripes="0"/>
  <extLst>
    <ext xmlns:x14="http://schemas.microsoft.com/office/spreadsheetml/2009/9/main" uri="{504A1905-F514-4f6f-8877-14C23A59335A}">
      <x14:table altTextSummary="Anna verotyyppi, kuvaus, edellinen ja nykyinen kausi sekä budjetti. Nykyinen kausi myyntiprosentteina, prosenttimuutos edellisestä kaudesta ja prosenttimuutos budjetista lasketaan automaattisesti"/>
    </ext>
  </extLst>
</table>
</file>

<file path=xl/tables/table6.xml><?xml version="1.0" encoding="utf-8"?>
<table xmlns="http://schemas.openxmlformats.org/spreadsheetml/2006/main" id="31" name="Luokat" displayName="Luokat" ref="B1:B8" totalsRowShown="0">
  <autoFilter ref="B1:B8"/>
  <tableColumns count="1">
    <tableColumn id="1" name="Luokat"/>
  </tableColumns>
  <tableStyleInfo name="Tuloslaskelma" showFirstColumn="0" showLastColumn="0" showRowStripes="0" showColumnStripes="0"/>
  <extLst>
    <ext xmlns:x14="http://schemas.microsoft.com/office/spreadsheetml/2009/9/main" uri="{504A1905-F514-4f6f-8877-14C23A59335A}">
      <x14:table altTextSummary="Anna tässä taulukossa luokat myynnille, tuloille, kuluille ja veroille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H19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8" width="26.7109375" customWidth="1"/>
    <col min="9" max="9" width="2.7109375" customWidth="1"/>
  </cols>
  <sheetData>
    <row r="1" spans="1:8" ht="21" x14ac:dyDescent="0.25">
      <c r="B1" s="11" t="s">
        <v>0</v>
      </c>
      <c r="C1" s="29" t="s">
        <v>73</v>
      </c>
      <c r="D1" s="29"/>
      <c r="E1" s="29"/>
      <c r="G1" s="31"/>
      <c r="H1" s="31"/>
    </row>
    <row r="2" spans="1:8" ht="16.5" x14ac:dyDescent="0.25">
      <c r="B2" s="1" t="s">
        <v>1</v>
      </c>
      <c r="C2" t="s">
        <v>18</v>
      </c>
      <c r="G2" s="31"/>
      <c r="H2" s="31"/>
    </row>
    <row r="3" spans="1:8" ht="15.75" x14ac:dyDescent="0.25">
      <c r="B3" s="2" t="s">
        <v>2</v>
      </c>
      <c r="C3" s="10" t="str">
        <f>IFERROR(IF(Bruttovoitto_summa=0,"-",Bruttovoitto_summa/Myynnin_kokonaistuotto),"-")</f>
        <v>-</v>
      </c>
      <c r="G3" s="31"/>
      <c r="H3" s="31"/>
    </row>
    <row r="4" spans="1:8" ht="15.75" x14ac:dyDescent="0.25">
      <c r="B4" s="2" t="s">
        <v>3</v>
      </c>
      <c r="C4" s="10" t="str">
        <f>IFERROR(IF(Nettovoitto=0,"-",Nettovoitto/Myynnin_kokonaistuotto),"-")</f>
        <v>-</v>
      </c>
      <c r="G4" s="31"/>
      <c r="H4" s="31"/>
    </row>
    <row r="5" spans="1:8" ht="45" customHeight="1" x14ac:dyDescent="0.3">
      <c r="B5" s="30" t="s">
        <v>4</v>
      </c>
      <c r="C5" s="30"/>
      <c r="D5" s="30"/>
      <c r="E5" s="30"/>
      <c r="F5" s="30"/>
      <c r="G5" s="30"/>
      <c r="H5" s="30"/>
    </row>
    <row r="6" spans="1:8" ht="38.1" customHeight="1" x14ac:dyDescent="0.25">
      <c r="B6" s="4" t="s">
        <v>5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23</v>
      </c>
      <c r="H6" s="4" t="s">
        <v>24</v>
      </c>
    </row>
    <row r="7" spans="1:8" ht="30" customHeight="1" x14ac:dyDescent="0.25">
      <c r="B7" s="4" t="s">
        <v>6</v>
      </c>
      <c r="C7" s="9">
        <f>SUMIFS(Myyntituotto_1[Edellinen kausi],Myyntituotto_1[Tuottotyyppi],"Myyntituotto")</f>
        <v>0</v>
      </c>
      <c r="D7" s="9">
        <f>SUMIFS(Myyntituotto_1[Budjetti],Myyntituotto_1[Tuottotyyppi],"Myyntituotto")</f>
        <v>0</v>
      </c>
      <c r="E7" s="9">
        <f>SUMIFS(Myyntituotto_1[Nykyinen kausi],Myyntituotto_1[Tuottotyyppi],"Myyntituotto")</f>
        <v>0</v>
      </c>
      <c r="F7" s="17">
        <f>SUMIFS(Myyntituotto_1[Nykyinen kausi myyntiprosentteina],Myyntituotto_1[Tuottotyyppi],"Myyntituotto")</f>
        <v>0</v>
      </c>
      <c r="G7" s="17">
        <f>SUMIFS(Myyntituotto_1[Muutos edellisestä kaudesta prosentteina],Myyntituotto_1[Tuottotyyppi],"Myyntituotto")</f>
        <v>0</v>
      </c>
      <c r="H7" s="17">
        <f>SUMIFS(Myyntituotto_1[Muutos budjetista prosentteina],Myyntituotto_1[Tuottotyyppi],"Myyntituotto")</f>
        <v>0</v>
      </c>
    </row>
    <row r="8" spans="1:8" ht="30" customHeight="1" x14ac:dyDescent="0.25">
      <c r="B8" s="4" t="s">
        <v>7</v>
      </c>
      <c r="C8" s="9">
        <f>SUMIFS(Myyntituotto_1[Edellinen kausi],Myyntituotto_1[Tuottotyyppi],"Myyntikustannukset")</f>
        <v>0</v>
      </c>
      <c r="D8" s="9">
        <f>SUMIFS(Myyntituotto_1[Budjetti],Myyntituotto_1[Tuottotyyppi],"Myyntikustannukset")</f>
        <v>0</v>
      </c>
      <c r="E8" s="9">
        <f>SUMIFS(Myyntituotto_1[Nykyinen kausi],Myyntituotto_1[Tuottotyyppi],"Myyntikustannukset")</f>
        <v>0</v>
      </c>
      <c r="F8" s="17">
        <f>SUMIFS(Myyntituotto_1[Nykyinen kausi myyntiprosentteina],Myyntituotto_1[Tuottotyyppi],"Myyntikustannukset")</f>
        <v>0</v>
      </c>
      <c r="G8" s="17">
        <f>SUMIFS(Myyntituotto_1[Muutos edellisestä kaudesta prosentteina],Myyntituotto_1[Tuottotyyppi],"Myyntikustannukset")</f>
        <v>0</v>
      </c>
      <c r="H8" s="17">
        <f>SUMIFS(Myyntituotto_1[Muutos budjetista prosentteina],Myyntituotto_1[Tuottotyyppi],"Myyntikustannukset")</f>
        <v>0</v>
      </c>
    </row>
    <row r="9" spans="1:8" ht="30" customHeight="1" x14ac:dyDescent="0.25">
      <c r="B9" s="4" t="s">
        <v>8</v>
      </c>
      <c r="C9" s="9">
        <f>SUMIFS(Liiketoiminnankulut[Edellinen kausi],Liiketoiminnankulut[Kulutyyppi],"Myynti ja markkinointi")</f>
        <v>0</v>
      </c>
      <c r="D9" s="9">
        <f>SUMIFS(Liiketoiminnankulut[Budjetti],Liiketoiminnankulut[Kulutyyppi],"Myynti ja markkinointi")</f>
        <v>0</v>
      </c>
      <c r="E9" s="9">
        <f>SUMIFS(Liiketoiminnankulut[Nykyinen kausi],Liiketoiminnankulut[Kulutyyppi],"Myynti ja markkinointi")</f>
        <v>0</v>
      </c>
      <c r="F9" s="17">
        <f>SUMIFS(Liiketoiminnankulut[Nykyinen kausi myyntiprosentteina],Liiketoiminnankulut[Kulutyyppi],"Myynti ja markkinointi")</f>
        <v>0</v>
      </c>
      <c r="G9" s="17">
        <f>SUMIFS(Liiketoiminnankulut[Muutos edellisestä kaudesta prosentteina],Liiketoiminnankulut[Kulutyyppi],"Myynti ja markkinointi")</f>
        <v>0</v>
      </c>
      <c r="H9" s="17">
        <f>SUMIFS(Liiketoiminnankulut[Muutos budjetista prosentteina],Liiketoiminnankulut[Kulutyyppi],"Myynti ja markkinointi")</f>
        <v>0</v>
      </c>
    </row>
    <row r="10" spans="1:8" ht="30" customHeight="1" x14ac:dyDescent="0.25">
      <c r="B10" s="4" t="s">
        <v>9</v>
      </c>
      <c r="C10" s="9">
        <f>SUMIFS(Liiketoiminnankulut[Edellinen kausi],Liiketoiminnankulut[Kulutyyppi],"Tutkimus ja kehitys")</f>
        <v>0</v>
      </c>
      <c r="D10" s="9">
        <f>SUMIFS(Liiketoiminnankulut[Budjetti],Liiketoiminnankulut[Kulutyyppi],"Tutkimus ja kehitys")</f>
        <v>0</v>
      </c>
      <c r="E10" s="9">
        <f>SUMIFS(Liiketoiminnankulut[Nykyinen kausi],Liiketoiminnankulut[Kulutyyppi],"Tutkimus ja kehitys")</f>
        <v>0</v>
      </c>
      <c r="F10" s="17">
        <f>SUMIFS(Liiketoiminnankulut[Nykyinen kausi myyntiprosentteina],Liiketoiminnankulut[Kulutyyppi],"Tutkimus ja kehitys")</f>
        <v>0</v>
      </c>
      <c r="G10" s="17">
        <f>SUMIFS(Liiketoiminnankulut[Muutos edellisestä kaudesta prosentteina],Liiketoiminnankulut[Kulutyyppi],"Tutkimus ja kehitys")</f>
        <v>0</v>
      </c>
      <c r="H10" s="17">
        <f>SUMIFS(Liiketoiminnankulut[Muutos budjetista prosentteina],Liiketoiminnankulut[Kulutyyppi],"Tutkimus ja kehitys")</f>
        <v>0</v>
      </c>
    </row>
    <row r="11" spans="1:8" ht="30" customHeight="1" x14ac:dyDescent="0.25">
      <c r="B11" s="4" t="s">
        <v>10</v>
      </c>
      <c r="C11" s="9">
        <f>SUMIFS(Liiketoiminnankulut[Edellinen kausi],Liiketoiminnankulut[Kulutyyppi],"Yleiset ja hallintokulut")</f>
        <v>0</v>
      </c>
      <c r="D11" s="9">
        <f>SUMIFS(Liiketoiminnankulut[Budjetti],Liiketoiminnankulut[Kulutyyppi],"Yleiset ja hallintokulut")</f>
        <v>0</v>
      </c>
      <c r="E11" s="9">
        <f>SUMIFS(Liiketoiminnankulut[Nykyinen kausi],Liiketoiminnankulut[Kulutyyppi],"Yleiset ja hallintokulut")</f>
        <v>0</v>
      </c>
      <c r="F11" s="17">
        <f>SUMIFS(Liiketoiminnankulut[Nykyinen kausi myyntiprosentteina],Liiketoiminnankulut[Kulutyyppi],"Yleiset ja hallintokulut")</f>
        <v>0</v>
      </c>
      <c r="G11" s="17">
        <f>SUMIFS(Liiketoiminnankulut[Muutos edellisestä kaudesta prosentteina],Liiketoiminnankulut[Kulutyyppi],"Yleiset ja hallintokulut")</f>
        <v>0</v>
      </c>
      <c r="H11" s="17">
        <f>SUMIFS(Liiketoiminnankulut[Muutos budjetista prosentteina],Liiketoiminnankulut[Kulutyyppi],"Yleiset ja hallintokulut")</f>
        <v>0</v>
      </c>
    </row>
    <row r="12" spans="1:8" ht="30" customHeight="1" x14ac:dyDescent="0.25">
      <c r="B12" s="4" t="s">
        <v>11</v>
      </c>
      <c r="C12" s="9">
        <f>Liiketoiminnankulut[[#Totals],[Edellinen kausi]]-SUM(C9:C11)</f>
        <v>0</v>
      </c>
      <c r="D12" s="9">
        <f>Liiketoiminnankulut[[#Totals],[Budjetti]]-SUM(D9:D11)</f>
        <v>0</v>
      </c>
      <c r="E12" s="9">
        <f>Liiketoiminnankulut[[#Totals],[Nykyinen kausi]]-SUM(E9:E11)</f>
        <v>0</v>
      </c>
      <c r="F12" s="17">
        <f>Liiketoiminnankulut[[#Totals],[Nykyinen kausi myyntiprosentteina]]-SUM(F9:F11)</f>
        <v>0</v>
      </c>
      <c r="G12" s="17">
        <f>Liiketoiminnankulut[[#Totals],[Muutos edellisestä kaudesta prosentteina]]</f>
        <v>0</v>
      </c>
      <c r="H12" s="17">
        <f>Liiketoiminnankulut[[#Totals],[Muutos budjetista prosentteina]]-SUM(H9:H11)</f>
        <v>0</v>
      </c>
    </row>
    <row r="13" spans="1:8" s="7" customFormat="1" ht="30" customHeight="1" x14ac:dyDescent="0.25">
      <c r="A13"/>
      <c r="B13" t="s">
        <v>12</v>
      </c>
      <c r="C13" s="9">
        <f>Tulot[[#Totals],[Edellinen kausi]]</f>
        <v>0</v>
      </c>
      <c r="D13" s="9">
        <f>Tulot[[#Totals],[Budjetti]]</f>
        <v>0</v>
      </c>
      <c r="E13" s="9">
        <f>Tulot[[#Totals],[Nykyinen kausi]]</f>
        <v>0</v>
      </c>
      <c r="F13" s="17">
        <f>Tulot[[#Totals],[Nykyinen kausi myyntiprosentteina]]</f>
        <v>0</v>
      </c>
      <c r="G13" s="17">
        <f>Tulot[[#Totals],[Muutos edellisestä kaudesta prosentteina]]</f>
        <v>0</v>
      </c>
      <c r="H13" s="17">
        <f>Tulot[[#Totals],[Muutos budjetista prosentteina]]</f>
        <v>0</v>
      </c>
    </row>
    <row r="14" spans="1:8" ht="30" customHeight="1" x14ac:dyDescent="0.25">
      <c r="B14" s="4" t="s">
        <v>13</v>
      </c>
      <c r="C14" s="9">
        <f>Verot[[#Totals],[Edellinen kausi]]</f>
        <v>0</v>
      </c>
      <c r="D14" s="9">
        <f>Verot[[#Totals],[Budjetti]]</f>
        <v>0</v>
      </c>
      <c r="E14" s="9">
        <f>Verot[[#Totals],[Nykyinen kausi]]</f>
        <v>0</v>
      </c>
      <c r="F14" s="17">
        <f>Verot[[#Totals],[Nykyinen kausi myyntiprosentteina]]</f>
        <v>0</v>
      </c>
      <c r="G14" s="17">
        <f>Verot[[#Totals],[Muutos edellisestä kaudesta prosentteina]]</f>
        <v>0</v>
      </c>
      <c r="H14" s="17">
        <f>Verot[[#Totals],[Muutos budjetista prosentteina]]</f>
        <v>0</v>
      </c>
    </row>
    <row r="16" spans="1:8" ht="30" customHeight="1" x14ac:dyDescent="0.25">
      <c r="B16" s="5" t="s">
        <v>14</v>
      </c>
      <c r="C16" s="8">
        <f>IFERROR(C7-C8,"-")</f>
        <v>0</v>
      </c>
      <c r="D16" s="8">
        <f>IFERROR(D7-D8,"-")</f>
        <v>0</v>
      </c>
      <c r="E16" s="8">
        <f>IFERROR(Myynnin_kokonaistuotto-Myyntikustannukset_summa,"-")</f>
        <v>0</v>
      </c>
      <c r="F16" s="15" t="str">
        <f>IFERROR(IF(Myynnin_kokonaistuotto=0,"0,00%",Bruttovoitto_summa/Myynnin_kokonaistuotto),"-")</f>
        <v>0,00%</v>
      </c>
      <c r="G16" s="15">
        <f>IFERROR(IF(C16=Bruttovoitto_summa,0,IF(Bruttovoitto_summa&gt;C16,ABS((Bruttovoitto_summa/C16)-1),IF(AND(Bruttovoitto_summa&lt;C16,C16&lt;0),-((Bruttovoitto_summa/C16)-1),(Bruttovoitto_summa/C16)-1))),"-")</f>
        <v>0</v>
      </c>
      <c r="H16" s="15">
        <f>IFERROR(IF(D16=Bruttovoitto_summa,0,IF(Bruttovoitto_summa&gt;D16,ABS((Bruttovoitto_summa/D16)-1),IF(AND(Bruttovoitto_summa&lt;D16,D16&lt;0),-((Bruttovoitto_summa/D16)-1),(Bruttovoitto_summa/D16)-1))),"-")</f>
        <v>0</v>
      </c>
    </row>
    <row r="17" spans="2:8" ht="30" customHeight="1" x14ac:dyDescent="0.25">
      <c r="B17" s="6" t="s">
        <v>15</v>
      </c>
      <c r="C17" s="8">
        <f>IFERROR(C9+C10+C11+C12,"-")</f>
        <v>0</v>
      </c>
      <c r="D17" s="8">
        <f>IFERROR(D9+D10+D11+D12,"-")</f>
        <v>0</v>
      </c>
      <c r="E17" s="8">
        <f>IFERROR(Myynti_ja_markkinointi+Tutkimus_ja_kehitys+Yleiset_ja_hallinto+Kaikki_muut_kulut,"-")</f>
        <v>0</v>
      </c>
      <c r="F17" s="15" t="str">
        <f>IFERROR(IF(Myynnin_kokonaistuotto=0,"0,00%",Liiketoiminnan_kulut_yhteensä/Myynnin_kokonaistuotto),"-")</f>
        <v>0,00%</v>
      </c>
      <c r="G17" s="15">
        <f>IFERROR(IF(C17=Liiketoiminnan_kulut_yhteensä,0,IF(Liiketoiminnan_kulut_yhteensä&gt;C17,ABS((Liiketoiminnan_kulut_yhteensä/C17)-1),IF(AND(Liiketoiminnan_kulut_yhteensä&lt;C17,C17&lt;0),-((Liiketoiminnan_kulut_yhteensä/C17)-1),(Liiketoiminnan_kulut_yhteensä/C17)-1))),"-")</f>
        <v>0</v>
      </c>
      <c r="H17" s="15">
        <f>IFERROR(IF(D17=Liiketoiminnan_kulut_yhteensä,0,IF(Liiketoiminnan_kulut_yhteensä&gt;D17,ABS((Liiketoiminnan_kulut_yhteensä/D17)-1),IF(AND(Liiketoiminnan_kulut_yhteensä&lt;D17,D17&lt;0),-((Liiketoiminnan_kulut_yhteensä/D17)-1),(Liiketoiminnan_kulut_yhteensä/D17)-1))),"-")</f>
        <v>0</v>
      </c>
    </row>
    <row r="18" spans="2:8" ht="30" customHeight="1" x14ac:dyDescent="0.25">
      <c r="B18" s="5" t="s">
        <v>16</v>
      </c>
      <c r="C18" s="8">
        <f>IFERROR(C16-C17,"-")</f>
        <v>0</v>
      </c>
      <c r="D18" s="8">
        <f>IFERROR(D16-D17,"-")</f>
        <v>0</v>
      </c>
      <c r="E18" s="8">
        <f>IFERROR(Bruttovoitto_summa-Liiketoiminnan_kulut_yhteensä,"-")</f>
        <v>0</v>
      </c>
      <c r="F18" s="15" t="str">
        <f>IFERROR(IF(Myynnin_kokonaistuotto=0,"0,00%",Liiketoiminnan_tulot/Myynnin_kokonaistuotto),"-")</f>
        <v>0,00%</v>
      </c>
      <c r="G18" s="15">
        <f>IFERROR(IF(C18=Liiketoiminnan_tulot,0,IF(Liiketoiminnan_tulot&gt;C18,ABS((Liiketoiminnan_tulot/C18)-1),IF(AND(Liiketoiminnan_tulot&lt;C18,C18&lt;0),-((Liiketoiminnan_tulot/C18)-1),(Liiketoiminnan_tulot/C18)-1))),"-")</f>
        <v>0</v>
      </c>
      <c r="H18" s="15">
        <f>IFERROR(IF(D18=Liiketoiminnan_tulot,0,IF(Liiketoiminnan_tulot&gt;D18,ABS((Liiketoiminnan_tulot/D18)-1),IF(AND(Liiketoiminnan_tulot&lt;D18,D18&lt;0),-((Liiketoiminnan_tulot/D18)-1),(Liiketoiminnan_tulot/D18)-1))),"-")</f>
        <v>0</v>
      </c>
    </row>
    <row r="19" spans="2:8" ht="30" customHeight="1" x14ac:dyDescent="0.25">
      <c r="B19" s="5" t="s">
        <v>17</v>
      </c>
      <c r="C19" s="8">
        <f>IFERROR(C18+C13-C14,"-")</f>
        <v>0</v>
      </c>
      <c r="D19" s="8">
        <f>IFERROR(D18+D13-D14,"-")</f>
        <v>0</v>
      </c>
      <c r="E19" s="8">
        <f>Liiketoiminnan_tulot+Kaikki_muut_tulot-Verot_yhteensä</f>
        <v>0</v>
      </c>
      <c r="F19" s="15" t="str">
        <f>IFERROR(IF(Myynnin_kokonaistuotto=0,"0,00%",Nettovoitto/Myynnin_kokonaistuotto),"-")</f>
        <v>0,00%</v>
      </c>
      <c r="G19" s="15">
        <f>IFERROR(IF(C19=Nettovoitto,0,IF(Nettovoitto&gt;C19,ABS((Nettovoitto/C19)-1),IF(AND(Nettovoitto&lt;C19,C19&lt;0),-((Nettovoitto/C19)-1),(Nettovoitto/C19)-1))),"-")</f>
        <v>0</v>
      </c>
      <c r="H19" s="15">
        <f>IFERROR(IF(D19=Nettovoitto,0,IF(Nettovoitto&gt;D19,ABS((Nettovoitto/D19)-1),IF(AND(Nettovoitto&lt;D19,D19&lt;0),-((Nettovoitto/D19)-1),(Nettovoitto/D19)-1))),"-")</f>
        <v>0</v>
      </c>
    </row>
  </sheetData>
  <mergeCells count="3">
    <mergeCell ref="C1:E1"/>
    <mergeCell ref="B5:H5"/>
    <mergeCell ref="G1:H4"/>
  </mergeCells>
  <phoneticPr fontId="0" type="noConversion"/>
  <dataValidations count="23">
    <dataValidation allowBlank="1" showInputMessage="1" showErrorMessage="1" prompt="Luo tiliote tähän työkirjaan. Nykyinen bruttokate ja nykyinen myyntituotto päivitetään automaattisesti tähän laskentataulukkoon muihin laskentataulukkoihin tehtyjen merkintöjen mukaan" sqref="A1"/>
    <dataValidation allowBlank="1" showInputMessage="1" showErrorMessage="1" prompt="Tämän laskentataulukon otsikko on tässä solussa. Kirjoita alkava ja loppuva kausi oikealla oleviin soluihin. Yrityksen logo alkaa solusta G1. Kirjoita yrityksen nimi alla olevaan soluun" sqref="B1"/>
    <dataValidation allowBlank="1" showInputMessage="1" showErrorMessage="1" prompt="Anna tässä solussa aloituspäivämäärä kuukautena tai vuotena ja sen jälkeen lopetuspäivämäärä kuukautena, päivänä ja vuotena sulkumerkeissä " sqref="C1:E1"/>
    <dataValidation allowBlank="1" showInputMessage="1" showErrorMessage="1" prompt="Kirjoita yrityksen nimi tähän soluun" sqref="B2"/>
    <dataValidation allowBlank="1" showInputMessage="1" showErrorMessage="1" prompt="Nykyinen bruttokate päivittyy automaattisesti soluun oikealla" sqref="B3"/>
    <dataValidation allowBlank="1" showInputMessage="1" showErrorMessage="1" prompt="Nykyiset myyntituotot päivittyvät automaattisesti soluun oikealla" sqref="B4"/>
    <dataValidation allowBlank="1" showInputMessage="1" showErrorMessage="1" prompt="Nykyinen bruttokate ja nykyisen kauden myyntituotot tuhansina päivittyvät automaattisesti alla oleviin soluihin" sqref="C2"/>
    <dataValidation allowBlank="1" showInputMessage="1" showErrorMessage="1" prompt="Nykyinen bruttokate päivittyy automaattisesti tähän soluun" sqref="C3"/>
    <dataValidation allowBlank="1" showInputMessage="1" showErrorMessage="1" prompt="Nykyiset myyntituotot päivittyvät automaattisesti tähän soluun" sqref="C4"/>
    <dataValidation allowBlank="1" showInputMessage="1" showErrorMessage="1" prompt="Yrityksen logon lisääminen tähän soluun" sqref="G1:H4"/>
    <dataValidation allowBlank="1" showInputMessage="1" showErrorMessage="1" prompt="Alla oleva taulukko päivittyy automaattisesti muiden laskentataulukoiden merkintöjen perusteella" sqref="B5:H5"/>
    <dataValidation allowBlank="1" showInputMessage="1" showErrorMessage="1" prompt="Kaikkien laskentataulukoiden summien yhteenveto on tässä sarakkeessa tämän otsikon alla. Tähän sarakkeeseen tehdyt muutokset voivat häiritä tämän laskentataulukon kaavojen toimintaa" sqref="B6"/>
    <dataValidation allowBlank="1" showInputMessage="1" showErrorMessage="1" prompt="Edellisen kauden kokonaissumma päivittyy automaattisesti tähän sarakkeeseen tämän otsikon alle toisten laskentataulukoiden merkintöjen perusteella" sqref="C6"/>
    <dataValidation allowBlank="1" showInputMessage="1" showErrorMessage="1" prompt="Budjettikokonaissumma päivittyy automaattisesti tähän sarakkeeseen tämän otsikon alle toisten laskentataulukoiden merkintöjen perusteella" sqref="D6"/>
    <dataValidation allowBlank="1" showInputMessage="1" showErrorMessage="1" prompt="Nykyisen kauden kokonaissumma päivittyy automaattisesti tähän sarakkeeseen tämän otsikon alle toisten laskentataulukoiden merkintöjen perusteella" sqref="E6"/>
    <dataValidation allowBlank="1" showInputMessage="1" showErrorMessage="1" prompt="Nykyisen kauden summa myyntiprosentteina lasketaan automaattisesti tähän sarakkeeseen tämän otsikon alle" sqref="F6"/>
    <dataValidation allowBlank="1" showInputMessage="1" showErrorMessage="1" prompt="Prosenttimuutossumma edellisestä kaudesta lasketaan automaattisesti tähän sarakkeeseen tämän otsikon alle" sqref="G6"/>
    <dataValidation allowBlank="1" showInputMessage="1" showErrorMessage="1" prompt="Prosenttimuutossumma budjetista lasketaan automaattisesti tähän sarakkeeseen tämän otsikon alle" sqref="H6"/>
    <dataValidation allowBlank="1" showInputMessage="1" showErrorMessage="1" prompt="Bruttovoitto, liiketoimintakulujen summa, liiketoimintatulot ja nettovoitto päivittyvät automaattisesti alla oleviin soluihin" sqref="B15"/>
    <dataValidation allowBlank="1" showInputMessage="1" showErrorMessage="1" prompt="Bruttovoitto päivittyy automaattisesti oikealla oleviin soluihin" sqref="B16"/>
    <dataValidation allowBlank="1" showInputMessage="1" showErrorMessage="1" prompt=" Liiketoiminnan kokonaiskulut päivitetään automaattisesti oikealla oleviin soluihin" sqref="B17"/>
    <dataValidation allowBlank="1" showInputMessage="1" showErrorMessage="1" prompt="Liiketoiminnan tulot päivitetään automaattisesti oikealla oleviin soluihin" sqref="B18"/>
    <dataValidation allowBlank="1" showInputMessage="1" showErrorMessage="1" prompt="Nettovoitto lasketaan automaattisesti oikealla oleviin soluihin" sqref="B19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1" fitToHeight="0" orientation="portrait" r:id="rId1"/>
  <headerFooter differentFirst="1">
    <oddFooter>Page &amp;P of &amp;N</oddFooter>
  </headerFooter>
  <ignoredErrors>
    <ignoredError sqref="C16:D16 C18:D19 C17:D1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I13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9" width="23.28515625" customWidth="1"/>
    <col min="10" max="10" width="2.7109375" customWidth="1"/>
  </cols>
  <sheetData>
    <row r="1" spans="2:9" ht="21" x14ac:dyDescent="0.25">
      <c r="B1" s="11" t="str">
        <f>Työkirjan_otsikko</f>
        <v>Tuloslaskelma</v>
      </c>
      <c r="C1" s="19"/>
      <c r="D1" s="19"/>
      <c r="E1" s="19"/>
      <c r="H1" s="31"/>
      <c r="I1" s="31"/>
    </row>
    <row r="2" spans="2:9" ht="16.5" x14ac:dyDescent="0.25">
      <c r="B2" s="1" t="str">
        <f>Yrityksen_nimi</f>
        <v>Yrityksen nimi</v>
      </c>
      <c r="C2" t="s">
        <v>18</v>
      </c>
      <c r="H2" s="31"/>
      <c r="I2" s="31"/>
    </row>
    <row r="3" spans="2:9" ht="39" customHeight="1" x14ac:dyDescent="0.25">
      <c r="B3" s="2" t="s">
        <v>25</v>
      </c>
      <c r="C3" s="20">
        <f>IFERROR(Myyntituotto,"-")</f>
        <v>0</v>
      </c>
      <c r="H3" s="31"/>
      <c r="I3" s="31"/>
    </row>
    <row r="4" spans="2:9" ht="38.1" customHeight="1" x14ac:dyDescent="0.25">
      <c r="B4" t="s">
        <v>26</v>
      </c>
      <c r="C4" t="s">
        <v>29</v>
      </c>
      <c r="D4" t="s">
        <v>34</v>
      </c>
      <c r="E4" t="s">
        <v>35</v>
      </c>
      <c r="F4" t="s">
        <v>36</v>
      </c>
      <c r="G4" s="14" t="s">
        <v>37</v>
      </c>
      <c r="H4" s="14" t="s">
        <v>38</v>
      </c>
      <c r="I4" s="14" t="s">
        <v>39</v>
      </c>
    </row>
    <row r="5" spans="2:9" ht="30" customHeight="1" x14ac:dyDescent="0.25">
      <c r="B5" s="3" t="s">
        <v>25</v>
      </c>
      <c r="C5" s="16" t="s">
        <v>30</v>
      </c>
      <c r="D5" s="22"/>
      <c r="E5" s="22"/>
      <c r="F5" s="22"/>
      <c r="G5" s="18" t="str">
        <f>IFERROR(IF(Myyntituotto_1[[#Totals],[Nykyinen kausi]]=0,"-",Myyntituotto_1[Nykyinen kausi]/Myyntituotto),"-")</f>
        <v>-</v>
      </c>
      <c r="H5" s="18">
        <f>IFERROR(IF(Myyntituotto_1[[#This Row],[Edellinen kausi]]=Myyntituotto_1[[#This Row],[Nykyinen kausi]],0,IF(Myyntituotto_1[[#This Row],[Nykyinen kausi]]&gt;Myyntituotto_1[[#This Row],[Edellinen kausi]],ABS((Myyntituotto_1[[#This Row],[Nykyinen kausi]]/Myyntituotto_1[[#This Row],[Edellinen kausi]])-1),IF(AND(Myyntituotto_1[[#This Row],[Nykyinen kausi]]&lt;Myyntituotto_1[[#This Row],[Edellinen kausi]],Myyntituotto_1[[#This Row],[Edellinen kausi]]&lt;0),-((Myyntituotto_1[[#This Row],[Nykyinen kausi]]/Myyntituotto_1[[#This Row],[Edellinen kausi]])-1),(Myyntituotto_1[[#This Row],[Nykyinen kausi]]/Myyntituotto_1[[#This Row],[Edellinen kausi]])-1))),"-")</f>
        <v>0</v>
      </c>
      <c r="I5" s="18">
        <f>IFERROR(IF(Myyntituotto_1[[#This Row],[Budjetti]]=Myyntituotto_1[[#This Row],[Nykyinen kausi]],0,IF(Myyntituotto_1[[#This Row],[Nykyinen kausi]]&gt;Myyntituotto_1[[#This Row],[Budjetti]],ABS((Myyntituotto_1[[#This Row],[Nykyinen kausi]]/Myyntituotto_1[[#This Row],[Budjetti]])-1),IF(AND(Myyntituotto_1[[#This Row],[Nykyinen kausi]]&lt;Myyntituotto_1[[#This Row],[Budjetti]],Myyntituotto_1[[#This Row],[Budjetti]]&lt;0),-((Myyntituotto_1[[#This Row],[Nykyinen kausi]]/Myyntituotto_1[[#This Row],[Budjetti]])-1),(Myyntituotto_1[[#This Row],[Nykyinen kausi]]/Myyntituotto_1[[#This Row],[Budjetti]])-1))),"-")</f>
        <v>0</v>
      </c>
    </row>
    <row r="6" spans="2:9" ht="30" customHeight="1" x14ac:dyDescent="0.25">
      <c r="B6" s="3" t="s">
        <v>25</v>
      </c>
      <c r="C6" s="16" t="s">
        <v>31</v>
      </c>
      <c r="D6" s="22"/>
      <c r="E6" s="22"/>
      <c r="F6" s="22"/>
      <c r="G6" s="18" t="str">
        <f>IFERROR(IF(Myyntituotto_1[[#Totals],[Nykyinen kausi]]=0,"-",Myyntituotto_1[Nykyinen kausi]/Myyntituotto),"-")</f>
        <v>-</v>
      </c>
      <c r="H6" s="18">
        <f>IFERROR(IF(Myyntituotto_1[[#This Row],[Edellinen kausi]]=Myyntituotto_1[[#This Row],[Nykyinen kausi]],0,IF(Myyntituotto_1[[#This Row],[Nykyinen kausi]]&gt;Myyntituotto_1[[#This Row],[Edellinen kausi]],ABS((Myyntituotto_1[[#This Row],[Nykyinen kausi]]/Myyntituotto_1[[#This Row],[Edellinen kausi]])-1),IF(AND(Myyntituotto_1[[#This Row],[Nykyinen kausi]]&lt;Myyntituotto_1[[#This Row],[Edellinen kausi]],Myyntituotto_1[[#This Row],[Edellinen kausi]]&lt;0),-((Myyntituotto_1[[#This Row],[Nykyinen kausi]]/Myyntituotto_1[[#This Row],[Edellinen kausi]])-1),(Myyntituotto_1[[#This Row],[Nykyinen kausi]]/Myyntituotto_1[[#This Row],[Edellinen kausi]])-1))),"-")</f>
        <v>0</v>
      </c>
      <c r="I6" s="18">
        <f>IFERROR(IF(Myyntituotto_1[[#This Row],[Budjetti]]=Myyntituotto_1[[#This Row],[Nykyinen kausi]],0,IF(Myyntituotto_1[[#This Row],[Nykyinen kausi]]&gt;Myyntituotto_1[[#This Row],[Budjetti]],ABS((Myyntituotto_1[[#This Row],[Nykyinen kausi]]/Myyntituotto_1[[#This Row],[Budjetti]])-1),IF(AND(Myyntituotto_1[[#This Row],[Nykyinen kausi]]&lt;Myyntituotto_1[[#This Row],[Budjetti]],Myyntituotto_1[[#This Row],[Budjetti]]&lt;0),-((Myyntituotto_1[[#This Row],[Nykyinen kausi]]/Myyntituotto_1[[#This Row],[Budjetti]])-1),(Myyntituotto_1[[#This Row],[Nykyinen kausi]]/Myyntituotto_1[[#This Row],[Budjetti]])-1))),"-")</f>
        <v>0</v>
      </c>
    </row>
    <row r="7" spans="2:9" ht="30" customHeight="1" x14ac:dyDescent="0.25">
      <c r="B7" s="3" t="s">
        <v>25</v>
      </c>
      <c r="C7" s="16" t="s">
        <v>32</v>
      </c>
      <c r="D7" s="22"/>
      <c r="E7" s="22"/>
      <c r="F7" s="22"/>
      <c r="G7" s="18" t="str">
        <f>IFERROR(IF(Myyntituotto_1[[#Totals],[Nykyinen kausi]]=0,"-",Myyntituotto_1[Nykyinen kausi]/Myyntituotto),"-")</f>
        <v>-</v>
      </c>
      <c r="H7" s="18">
        <f>IFERROR(IF(Myyntituotto_1[[#This Row],[Edellinen kausi]]=Myyntituotto_1[[#This Row],[Nykyinen kausi]],0,IF(Myyntituotto_1[[#This Row],[Nykyinen kausi]]&gt;Myyntituotto_1[[#This Row],[Edellinen kausi]],ABS((Myyntituotto_1[[#This Row],[Nykyinen kausi]]/Myyntituotto_1[[#This Row],[Edellinen kausi]])-1),IF(AND(Myyntituotto_1[[#This Row],[Nykyinen kausi]]&lt;Myyntituotto_1[[#This Row],[Edellinen kausi]],Myyntituotto_1[[#This Row],[Edellinen kausi]]&lt;0),-((Myyntituotto_1[[#This Row],[Nykyinen kausi]]/Myyntituotto_1[[#This Row],[Edellinen kausi]])-1),(Myyntituotto_1[[#This Row],[Nykyinen kausi]]/Myyntituotto_1[[#This Row],[Edellinen kausi]])-1))),"-")</f>
        <v>0</v>
      </c>
      <c r="I7" s="18">
        <f>IFERROR(IF(Myyntituotto_1[[#This Row],[Budjetti]]=Myyntituotto_1[[#This Row],[Nykyinen kausi]],0,IF(Myyntituotto_1[[#This Row],[Nykyinen kausi]]&gt;Myyntituotto_1[[#This Row],[Budjetti]],ABS((Myyntituotto_1[[#This Row],[Nykyinen kausi]]/Myyntituotto_1[[#This Row],[Budjetti]])-1),IF(AND(Myyntituotto_1[[#This Row],[Nykyinen kausi]]&lt;Myyntituotto_1[[#This Row],[Budjetti]],Myyntituotto_1[[#This Row],[Budjetti]]&lt;0),-((Myyntituotto_1[[#This Row],[Nykyinen kausi]]/Myyntituotto_1[[#This Row],[Budjetti]])-1),(Myyntituotto_1[[#This Row],[Nykyinen kausi]]/Myyntituotto_1[[#This Row],[Budjetti]])-1))),"-")</f>
        <v>0</v>
      </c>
    </row>
    <row r="8" spans="2:9" ht="30" customHeight="1" x14ac:dyDescent="0.25">
      <c r="B8" s="3" t="s">
        <v>25</v>
      </c>
      <c r="C8" s="16" t="s">
        <v>33</v>
      </c>
      <c r="D8" s="22"/>
      <c r="E8" s="22"/>
      <c r="F8" s="22"/>
      <c r="G8" s="18" t="str">
        <f>IFERROR(IF(Myyntituotto_1[[#Totals],[Nykyinen kausi]]=0,"-",Myyntituotto_1[Nykyinen kausi]/Myyntituotto),"-")</f>
        <v>-</v>
      </c>
      <c r="H8" s="18">
        <f>IFERROR(IF(Myyntituotto_1[[#This Row],[Edellinen kausi]]=Myyntituotto_1[[#This Row],[Nykyinen kausi]],0,IF(Myyntituotto_1[[#This Row],[Nykyinen kausi]]&gt;Myyntituotto_1[[#This Row],[Edellinen kausi]],ABS((Myyntituotto_1[[#This Row],[Nykyinen kausi]]/Myyntituotto_1[[#This Row],[Edellinen kausi]])-1),IF(AND(Myyntituotto_1[[#This Row],[Nykyinen kausi]]&lt;Myyntituotto_1[[#This Row],[Edellinen kausi]],Myyntituotto_1[[#This Row],[Edellinen kausi]]&lt;0),-((Myyntituotto_1[[#This Row],[Nykyinen kausi]]/Myyntituotto_1[[#This Row],[Edellinen kausi]])-1),(Myyntituotto_1[[#This Row],[Nykyinen kausi]]/Myyntituotto_1[[#This Row],[Edellinen kausi]])-1))),"-")</f>
        <v>0</v>
      </c>
      <c r="I8" s="18">
        <f>IFERROR(IF(Myyntituotto_1[[#This Row],[Budjetti]]=Myyntituotto_1[[#This Row],[Nykyinen kausi]],0,IF(Myyntituotto_1[[#This Row],[Nykyinen kausi]]&gt;Myyntituotto_1[[#This Row],[Budjetti]],ABS((Myyntituotto_1[[#This Row],[Nykyinen kausi]]/Myyntituotto_1[[#This Row],[Budjetti]])-1),IF(AND(Myyntituotto_1[[#This Row],[Nykyinen kausi]]&lt;Myyntituotto_1[[#This Row],[Budjetti]],Myyntituotto_1[[#This Row],[Budjetti]]&lt;0),-((Myyntituotto_1[[#This Row],[Nykyinen kausi]]/Myyntituotto_1[[#This Row],[Budjetti]])-1),(Myyntituotto_1[[#This Row],[Nykyinen kausi]]/Myyntituotto_1[[#This Row],[Budjetti]])-1))),"-")</f>
        <v>0</v>
      </c>
    </row>
    <row r="9" spans="2:9" ht="30" customHeight="1" x14ac:dyDescent="0.25">
      <c r="B9" s="3" t="s">
        <v>27</v>
      </c>
      <c r="C9" s="16" t="s">
        <v>30</v>
      </c>
      <c r="D9" s="22"/>
      <c r="E9" s="22"/>
      <c r="F9" s="22"/>
      <c r="G9" s="18" t="str">
        <f>IFERROR(IF(Myyntituotto_1[[#Totals],[Nykyinen kausi]]=0,"-",Myyntituotto_1[Nykyinen kausi]/Myyntituotto),"-")</f>
        <v>-</v>
      </c>
      <c r="H9" s="18">
        <f>IFERROR(IF(Myyntituotto_1[[#This Row],[Edellinen kausi]]=Myyntituotto_1[[#This Row],[Nykyinen kausi]],0,IF(Myyntituotto_1[[#This Row],[Nykyinen kausi]]&gt;Myyntituotto_1[[#This Row],[Edellinen kausi]],ABS((Myyntituotto_1[[#This Row],[Nykyinen kausi]]/Myyntituotto_1[[#This Row],[Edellinen kausi]])-1),IF(AND(Myyntituotto_1[[#This Row],[Nykyinen kausi]]&lt;Myyntituotto_1[[#This Row],[Edellinen kausi]],Myyntituotto_1[[#This Row],[Edellinen kausi]]&lt;0),-((Myyntituotto_1[[#This Row],[Nykyinen kausi]]/Myyntituotto_1[[#This Row],[Edellinen kausi]])-1),(Myyntituotto_1[[#This Row],[Nykyinen kausi]]/Myyntituotto_1[[#This Row],[Edellinen kausi]])-1))),"-")</f>
        <v>0</v>
      </c>
      <c r="I9" s="18">
        <f>IFERROR(IF(Myyntituotto_1[[#This Row],[Budjetti]]=Myyntituotto_1[[#This Row],[Nykyinen kausi]],0,IF(Myyntituotto_1[[#This Row],[Nykyinen kausi]]&gt;Myyntituotto_1[[#This Row],[Budjetti]],ABS((Myyntituotto_1[[#This Row],[Nykyinen kausi]]/Myyntituotto_1[[#This Row],[Budjetti]])-1),IF(AND(Myyntituotto_1[[#This Row],[Nykyinen kausi]]&lt;Myyntituotto_1[[#This Row],[Budjetti]],Myyntituotto_1[[#This Row],[Budjetti]]&lt;0),-((Myyntituotto_1[[#This Row],[Nykyinen kausi]]/Myyntituotto_1[[#This Row],[Budjetti]])-1),(Myyntituotto_1[[#This Row],[Nykyinen kausi]]/Myyntituotto_1[[#This Row],[Budjetti]])-1))),"-")</f>
        <v>0</v>
      </c>
    </row>
    <row r="10" spans="2:9" ht="30" customHeight="1" x14ac:dyDescent="0.25">
      <c r="B10" s="3" t="s">
        <v>27</v>
      </c>
      <c r="C10" s="16" t="s">
        <v>31</v>
      </c>
      <c r="D10" s="22"/>
      <c r="E10" s="22"/>
      <c r="F10" s="22"/>
      <c r="G10" s="18" t="str">
        <f>IFERROR(IF(Myyntituotto_1[[#Totals],[Nykyinen kausi]]=0,"-",Myyntituotto_1[Nykyinen kausi]/Myyntituotto),"-")</f>
        <v>-</v>
      </c>
      <c r="H10" s="18">
        <f>IFERROR(IF(Myyntituotto_1[[#This Row],[Edellinen kausi]]=Myyntituotto_1[[#This Row],[Nykyinen kausi]],0,IF(Myyntituotto_1[[#This Row],[Nykyinen kausi]]&gt;Myyntituotto_1[[#This Row],[Edellinen kausi]],ABS((Myyntituotto_1[[#This Row],[Nykyinen kausi]]/Myyntituotto_1[[#This Row],[Edellinen kausi]])-1),IF(AND(Myyntituotto_1[[#This Row],[Nykyinen kausi]]&lt;Myyntituotto_1[[#This Row],[Edellinen kausi]],Myyntituotto_1[[#This Row],[Edellinen kausi]]&lt;0),-((Myyntituotto_1[[#This Row],[Nykyinen kausi]]/Myyntituotto_1[[#This Row],[Edellinen kausi]])-1),(Myyntituotto_1[[#This Row],[Nykyinen kausi]]/Myyntituotto_1[[#This Row],[Edellinen kausi]])-1))),"-")</f>
        <v>0</v>
      </c>
      <c r="I10" s="18">
        <f>IFERROR(IF(Myyntituotto_1[[#This Row],[Budjetti]]=Myyntituotto_1[[#This Row],[Nykyinen kausi]],0,IF(Myyntituotto_1[[#This Row],[Nykyinen kausi]]&gt;Myyntituotto_1[[#This Row],[Budjetti]],ABS((Myyntituotto_1[[#This Row],[Nykyinen kausi]]/Myyntituotto_1[[#This Row],[Budjetti]])-1),IF(AND(Myyntituotto_1[[#This Row],[Nykyinen kausi]]&lt;Myyntituotto_1[[#This Row],[Budjetti]],Myyntituotto_1[[#This Row],[Budjetti]]&lt;0),-((Myyntituotto_1[[#This Row],[Nykyinen kausi]]/Myyntituotto_1[[#This Row],[Budjetti]])-1),(Myyntituotto_1[[#This Row],[Nykyinen kausi]]/Myyntituotto_1[[#This Row],[Budjetti]])-1))),"-")</f>
        <v>0</v>
      </c>
    </row>
    <row r="11" spans="2:9" ht="30" customHeight="1" x14ac:dyDescent="0.25">
      <c r="B11" s="3" t="s">
        <v>27</v>
      </c>
      <c r="C11" s="16" t="s">
        <v>32</v>
      </c>
      <c r="D11" s="22"/>
      <c r="E11" s="22"/>
      <c r="F11" s="22"/>
      <c r="G11" s="18" t="str">
        <f>IFERROR(IF(Myyntituotto_1[[#Totals],[Nykyinen kausi]]=0,"-",Myyntituotto_1[Nykyinen kausi]/Myyntituotto),"-")</f>
        <v>-</v>
      </c>
      <c r="H11" s="18">
        <f>IFERROR(IF(Myyntituotto_1[[#This Row],[Edellinen kausi]]=Myyntituotto_1[[#This Row],[Nykyinen kausi]],0,IF(Myyntituotto_1[[#This Row],[Nykyinen kausi]]&gt;Myyntituotto_1[[#This Row],[Edellinen kausi]],ABS((Myyntituotto_1[[#This Row],[Nykyinen kausi]]/Myyntituotto_1[[#This Row],[Edellinen kausi]])-1),IF(AND(Myyntituotto_1[[#This Row],[Nykyinen kausi]]&lt;Myyntituotto_1[[#This Row],[Edellinen kausi]],Myyntituotto_1[[#This Row],[Edellinen kausi]]&lt;0),-((Myyntituotto_1[[#This Row],[Nykyinen kausi]]/Myyntituotto_1[[#This Row],[Edellinen kausi]])-1),(Myyntituotto_1[[#This Row],[Nykyinen kausi]]/Myyntituotto_1[[#This Row],[Edellinen kausi]])-1))),"-")</f>
        <v>0</v>
      </c>
      <c r="I11" s="18">
        <f>IFERROR(IF(Myyntituotto_1[[#This Row],[Budjetti]]=Myyntituotto_1[[#This Row],[Nykyinen kausi]],0,IF(Myyntituotto_1[[#This Row],[Nykyinen kausi]]&gt;Myyntituotto_1[[#This Row],[Budjetti]],ABS((Myyntituotto_1[[#This Row],[Nykyinen kausi]]/Myyntituotto_1[[#This Row],[Budjetti]])-1),IF(AND(Myyntituotto_1[[#This Row],[Nykyinen kausi]]&lt;Myyntituotto_1[[#This Row],[Budjetti]],Myyntituotto_1[[#This Row],[Budjetti]]&lt;0),-((Myyntituotto_1[[#This Row],[Nykyinen kausi]]/Myyntituotto_1[[#This Row],[Budjetti]])-1),(Myyntituotto_1[[#This Row],[Nykyinen kausi]]/Myyntituotto_1[[#This Row],[Budjetti]])-1))),"-")</f>
        <v>0</v>
      </c>
    </row>
    <row r="12" spans="2:9" ht="30" customHeight="1" x14ac:dyDescent="0.25">
      <c r="B12" s="3" t="s">
        <v>27</v>
      </c>
      <c r="C12" s="16" t="s">
        <v>33</v>
      </c>
      <c r="D12" s="22"/>
      <c r="E12" s="22"/>
      <c r="F12" s="22"/>
      <c r="G12" s="18" t="str">
        <f>IFERROR(IF(Myyntituotto_1[[#Totals],[Nykyinen kausi]]=0,"-",Myyntituotto_1[Nykyinen kausi]/Myyntituotto),"-")</f>
        <v>-</v>
      </c>
      <c r="H12" s="18">
        <f>IFERROR(IF(Myyntituotto_1[[#This Row],[Edellinen kausi]]=Myyntituotto_1[[#This Row],[Nykyinen kausi]],0,IF(Myyntituotto_1[[#This Row],[Nykyinen kausi]]&gt;Myyntituotto_1[[#This Row],[Edellinen kausi]],ABS((Myyntituotto_1[[#This Row],[Nykyinen kausi]]/Myyntituotto_1[[#This Row],[Edellinen kausi]])-1),IF(AND(Myyntituotto_1[[#This Row],[Nykyinen kausi]]&lt;Myyntituotto_1[[#This Row],[Edellinen kausi]],Myyntituotto_1[[#This Row],[Edellinen kausi]]&lt;0),-((Myyntituotto_1[[#This Row],[Nykyinen kausi]]/Myyntituotto_1[[#This Row],[Edellinen kausi]])-1),(Myyntituotto_1[[#This Row],[Nykyinen kausi]]/Myyntituotto_1[[#This Row],[Edellinen kausi]])-1))),"-")</f>
        <v>0</v>
      </c>
      <c r="I12" s="18">
        <f>IFERROR(IF(Myyntituotto_1[[#This Row],[Budjetti]]=Myyntituotto_1[[#This Row],[Nykyinen kausi]],0,IF(Myyntituotto_1[[#This Row],[Nykyinen kausi]]&gt;Myyntituotto_1[[#This Row],[Budjetti]],ABS((Myyntituotto_1[[#This Row],[Nykyinen kausi]]/Myyntituotto_1[[#This Row],[Budjetti]])-1),IF(AND(Myyntituotto_1[[#This Row],[Nykyinen kausi]]&lt;Myyntituotto_1[[#This Row],[Budjetti]],Myyntituotto_1[[#This Row],[Budjetti]]&lt;0),-((Myyntituotto_1[[#This Row],[Nykyinen kausi]]/Myyntituotto_1[[#This Row],[Budjetti]])-1),(Myyntituotto_1[[#This Row],[Nykyinen kausi]]/Myyntituotto_1[[#This Row],[Budjetti]])-1))),"-")</f>
        <v>0</v>
      </c>
    </row>
    <row r="13" spans="2:9" ht="30" customHeight="1" x14ac:dyDescent="0.25">
      <c r="B13" t="s">
        <v>28</v>
      </c>
      <c r="D13" s="23">
        <f>SUBTOTAL(109,Myyntituotto_1[Edellinen kausi])</f>
        <v>0</v>
      </c>
      <c r="E13" s="23">
        <f>SUBTOTAL(109,Myyntituotto_1[Budjetti])</f>
        <v>0</v>
      </c>
      <c r="F13" s="23">
        <f>SUBTOTAL(109,Myyntituotto_1[Nykyinen kausi])</f>
        <v>0</v>
      </c>
      <c r="G13" s="21">
        <f>SUBTOTAL(109,Myyntituotto_1[Nykyinen kausi myyntiprosentteina])</f>
        <v>0</v>
      </c>
      <c r="H13" s="21">
        <f>SUBTOTAL(109,Myyntituotto_1[Muutos edellisestä kaudesta prosentteina])</f>
        <v>0</v>
      </c>
      <c r="I13" s="21">
        <f>SUBTOTAL(109,Myyntituotto_1[Muutos budjetista prosentteina])</f>
        <v>0</v>
      </c>
    </row>
  </sheetData>
  <mergeCells count="1">
    <mergeCell ref="H1:I3"/>
  </mergeCells>
  <dataValidations count="16">
    <dataValidation allowBlank="1" showInputMessage="1" showErrorMessage="1" prompt="Prosenttimuutos budjetista lasketaan automaattisesti tähän sarakkeeseen tämän otsikon alle" sqref="I4"/>
    <dataValidation allowBlank="1" showInputMessage="1" showErrorMessage="1" prompt="Prosenttimuutos edellisestä kaudesta lasketaan automaattisesti tähän sarakkeeseen tämän otsikon alle" sqref="H4"/>
    <dataValidation allowBlank="1" showInputMessage="1" showErrorMessage="1" prompt="Nykyinen kausi prosentteina myynnistä lasketaan automaattisesti tähän sarakkeeseen tämän otsikon alle" sqref="G4"/>
    <dataValidation allowBlank="1" showInputMessage="1" showErrorMessage="1" prompt="Kirjoita nykyisen kauden summa tähän sarakkeeseen tämän otsikon alle" sqref="F4"/>
    <dataValidation allowBlank="1" showInputMessage="1" showErrorMessage="1" prompt="Kirjoita budjettisumma tähän sarakkeeseen tämän otsikon alle" sqref="E4"/>
    <dataValidation allowBlank="1" showInputMessage="1" showErrorMessage="1" prompt="Kirjoita edellisen kauden summa tähän sarakkeeseen tämän otsikon alle" sqref="D4"/>
    <dataValidation allowBlank="1" showInputMessage="1" showErrorMessage="1" prompt="Kirjoita kuvaus tähän sarakkeeseen tämän otsikon alle" sqref="C4"/>
    <dataValidation allowBlank="1" showInputMessage="1" showErrorMessage="1" prompt="Valitse tyyppi tässä sarakkeessa tämän otsikon alla Avaa avattava luettelo painamalla ALT+ALANUOLI ja valitse sitten haluamasi painamalla ENTERIÄ. Voit etsiä tiettyjä merkintöjä otsikkosuodattimien avulla" sqref="B4"/>
    <dataValidation allowBlank="1" showInputMessage="1" showErrorMessage="1" prompt="Yrityksen nimi päivittyy automaattisesti tähän soluun" sqref="B2"/>
    <dataValidation allowBlank="1" showInputMessage="1" showErrorMessage="1" prompt="Yrityksen logon lisääminen tähän soluun" sqref="H1:I3"/>
    <dataValidation allowBlank="1" showInputMessage="1" showErrorMessage="1" prompt="Tämän laskentataulukon otsikko päivittyy automaattisesti tähän soluun. Yrityksen logo alkaa solusta H1" sqref="B1"/>
    <dataValidation allowBlank="1" showInputMessage="1" showErrorMessage="1" prompt="Luo tähän laskentataulukkoon myyntituottokohteiden luettelo. Kokonaismyyntituotto lasketaan automaattisesti myyntituottotaulukon loppuun" sqref="A1"/>
    <dataValidation allowBlank="1" showInputMessage="1" showErrorMessage="1" prompt="Nykyisen kauden kokonaismyyntituotto päivittyy automaattisesti oikeanpuoleiseen soluun" sqref="B3"/>
    <dataValidation allowBlank="1" showInputMessage="1" showErrorMessage="1" prompt="Nykyisen kauden yhteenlasketut myyntituotot päivittyvät automaattisesti alla olevaan soluun tuhansina" sqref="C2"/>
    <dataValidation allowBlank="1" showInputMessage="1" showErrorMessage="1" prompt="Nykyisen kauden yhteenlasketut myyntituotot päivittyvät automaattisesti tähän soluun" sqref="C3"/>
    <dataValidation type="list" errorStyle="warning" allowBlank="1" showInputMessage="1" showErrorMessage="1" error="Valitse merkintä luettelosta. Valitse PERUUTA, avaa sitten avattava luettelo näppäinyhdistelmällä ALT+ALANUOLI ja valitse vaihtoehto painamalla ENTER-näppäintä" sqref="B5:B12">
      <formula1>INDIRECT("Luokat[Luokat]")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I7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9" width="23.28515625" customWidth="1"/>
    <col min="10" max="10" width="2.7109375" customWidth="1"/>
  </cols>
  <sheetData>
    <row r="1" spans="2:9" ht="21" x14ac:dyDescent="0.25">
      <c r="B1" s="11" t="str">
        <f>Työkirjan_otsikko</f>
        <v>Tuloslaskelma</v>
      </c>
      <c r="C1" s="19"/>
      <c r="D1" s="19"/>
      <c r="E1" s="19"/>
      <c r="H1" s="31"/>
      <c r="I1" s="31"/>
    </row>
    <row r="2" spans="2:9" ht="16.5" x14ac:dyDescent="0.25">
      <c r="B2" s="1" t="str">
        <f>Yrityksen_nimi</f>
        <v>Yrityksen nimi</v>
      </c>
      <c r="C2" t="s">
        <v>18</v>
      </c>
      <c r="H2" s="31"/>
      <c r="I2" s="31"/>
    </row>
    <row r="3" spans="2:9" ht="39.75" customHeight="1" x14ac:dyDescent="0.25">
      <c r="B3" s="2" t="s">
        <v>40</v>
      </c>
      <c r="C3" s="12">
        <f>IFERROR(Tulot[[#Totals],[Nykyinen kausi]],"-")</f>
        <v>0</v>
      </c>
      <c r="H3" s="31"/>
      <c r="I3" s="31"/>
    </row>
    <row r="4" spans="2:9" ht="38.1" customHeight="1" x14ac:dyDescent="0.25">
      <c r="B4" t="s">
        <v>41</v>
      </c>
      <c r="C4" t="s">
        <v>29</v>
      </c>
      <c r="D4" t="s">
        <v>34</v>
      </c>
      <c r="E4" t="s">
        <v>35</v>
      </c>
      <c r="F4" t="s">
        <v>36</v>
      </c>
      <c r="G4" s="14" t="s">
        <v>37</v>
      </c>
      <c r="H4" s="14" t="s">
        <v>38</v>
      </c>
      <c r="I4" s="14" t="s">
        <v>39</v>
      </c>
    </row>
    <row r="5" spans="2:9" ht="30" customHeight="1" x14ac:dyDescent="0.25">
      <c r="B5" s="3" t="s">
        <v>40</v>
      </c>
      <c r="C5" s="16" t="s">
        <v>43</v>
      </c>
      <c r="D5" s="22"/>
      <c r="E5" s="22"/>
      <c r="F5" s="22"/>
      <c r="G5" s="18" t="str">
        <f>IFERROR(IF(Myyntituotto=0,"-",Tulot[Nykyinen kausi]/Myyntituotto),"-")</f>
        <v>-</v>
      </c>
      <c r="H5" s="17">
        <f>IFERROR(IF(Tulot[[#This Row],[Edellinen kausi]]=Tulot[[#This Row],[Nykyinen kausi]],0,IF(Tulot[[#This Row],[Nykyinen kausi]]&gt;Tulot[[#This Row],[Edellinen kausi]],ABS((Tulot[[#This Row],[Nykyinen kausi]]/Tulot[[#This Row],[Edellinen kausi]])-1),IF(AND(Tulot[[#This Row],[Nykyinen kausi]]&lt;Tulot[[#This Row],[Edellinen kausi]],Tulot[[#This Row],[Edellinen kausi]]&lt;0),-((Tulot[[#This Row],[Nykyinen kausi]]/Tulot[[#This Row],[Edellinen kausi]])-1),(Tulot[[#This Row],[Nykyinen kausi]]/Tulot[[#This Row],[Edellinen kausi]])-1))),"-")</f>
        <v>0</v>
      </c>
      <c r="I5" s="17">
        <f>IFERROR(IF(Tulot[[#This Row],[Budjetti]]=Tulot[[#This Row],[Nykyinen kausi]],0,IF(Tulot[[#This Row],[Nykyinen kausi]]&gt;Tulot[[#This Row],[Budjetti]],ABS((Tulot[[#This Row],[Nykyinen kausi]]/Tulot[[#This Row],[Budjetti]])-1),IF(AND(Tulot[[#This Row],[Nykyinen kausi]]&lt;Tulot[[#This Row],[Budjetti]],Tulot[[#This Row],[Budjetti]]&lt;0),-((Tulot[[#This Row],[Nykyinen kausi]]/Tulot[[#This Row],[Budjetti]])-1),(Tulot[[#This Row],[Nykyinen kausi]]/Tulot[[#This Row],[Budjetti]])-1))),"-")</f>
        <v>0</v>
      </c>
    </row>
    <row r="6" spans="2:9" ht="30" customHeight="1" x14ac:dyDescent="0.25">
      <c r="B6" s="3"/>
      <c r="C6" s="16"/>
      <c r="D6" s="22"/>
      <c r="E6" s="22"/>
      <c r="F6" s="22"/>
      <c r="G6" s="18" t="str">
        <f>IFERROR(IF(Myyntituotto=0,"-",Tulot[Nykyinen kausi]/Myyntituotto),"-")</f>
        <v>-</v>
      </c>
      <c r="H6" s="17">
        <f>IFERROR(IF(Tulot[[#This Row],[Edellinen kausi]]=Tulot[[#This Row],[Nykyinen kausi]],0,IF(Tulot[[#This Row],[Nykyinen kausi]]&gt;Tulot[[#This Row],[Edellinen kausi]],ABS((Tulot[[#This Row],[Nykyinen kausi]]/Tulot[[#This Row],[Edellinen kausi]])-1),IF(AND(Tulot[[#This Row],[Nykyinen kausi]]&lt;Tulot[[#This Row],[Edellinen kausi]],Tulot[[#This Row],[Edellinen kausi]]&lt;0),-((Tulot[[#This Row],[Nykyinen kausi]]/Tulot[[#This Row],[Edellinen kausi]])-1),(Tulot[[#This Row],[Nykyinen kausi]]/Tulot[[#This Row],[Edellinen kausi]])-1))),"-")</f>
        <v>0</v>
      </c>
      <c r="I6" s="17">
        <f>IFERROR(IF(Tulot[[#This Row],[Budjetti]]=Tulot[[#This Row],[Nykyinen kausi]],0,IF(Tulot[[#This Row],[Nykyinen kausi]]&gt;Tulot[[#This Row],[Budjetti]],ABS((Tulot[[#This Row],[Nykyinen kausi]]/Tulot[[#This Row],[Budjetti]])-1),IF(AND(Tulot[[#This Row],[Nykyinen kausi]]&lt;Tulot[[#This Row],[Budjetti]],Tulot[[#This Row],[Budjetti]]&lt;0),-((Tulot[[#This Row],[Nykyinen kausi]]/Tulot[[#This Row],[Budjetti]])-1),(Tulot[[#This Row],[Nykyinen kausi]]/Tulot[[#This Row],[Budjetti]])-1))),"-")</f>
        <v>0</v>
      </c>
    </row>
    <row r="7" spans="2:9" ht="30" customHeight="1" x14ac:dyDescent="0.25">
      <c r="B7" s="13" t="s">
        <v>42</v>
      </c>
      <c r="C7" s="13"/>
      <c r="D7" s="23">
        <f>SUBTOTAL(109,Tulot[Edellinen kausi])</f>
        <v>0</v>
      </c>
      <c r="E7" s="23">
        <f>SUBTOTAL(109,Tulot[Budjetti])</f>
        <v>0</v>
      </c>
      <c r="F7" s="23">
        <f>SUBTOTAL(109,Tulot[Nykyinen kausi])</f>
        <v>0</v>
      </c>
      <c r="G7" s="21">
        <f>SUBTOTAL(109,Tulot[Nykyinen kausi myyntiprosentteina])</f>
        <v>0</v>
      </c>
      <c r="H7" s="21">
        <f>SUBTOTAL(109,Tulot[Muutos edellisestä kaudesta prosentteina])</f>
        <v>0</v>
      </c>
      <c r="I7" s="21">
        <f>SUBTOTAL(109,Tulot[Muutos budjetista prosentteina])</f>
        <v>0</v>
      </c>
    </row>
  </sheetData>
  <mergeCells count="1">
    <mergeCell ref="H1:I3"/>
  </mergeCells>
  <dataValidations count="16">
    <dataValidation allowBlank="1" showInputMessage="1" showErrorMessage="1" prompt="Prosenttimuutos budjetista lasketaan automaattisesti tähän sarakkeeseen tämän otsikon alle" sqref="I4"/>
    <dataValidation allowBlank="1" showInputMessage="1" showErrorMessage="1" prompt="Prosenttimuutos edellisestä kaudesta lasketaan automaattisesti tähän sarakkeeseen tämän otsikon alle" sqref="H4"/>
    <dataValidation allowBlank="1" showInputMessage="1" showErrorMessage="1" prompt="Nykyinen kausi prosentteina myynnistä lasketaan automaattisesti tähän sarakkeeseen tämän otsikon alle" sqref="G4"/>
    <dataValidation allowBlank="1" showInputMessage="1" showErrorMessage="1" prompt="Kirjoita nykyisen kauden summa tähän sarakkeeseen tämän otsikon alle" sqref="F4"/>
    <dataValidation allowBlank="1" showInputMessage="1" showErrorMessage="1" prompt="Kirjoita budjettisumma tähän sarakkeeseen tämän otsikon alle" sqref="E4"/>
    <dataValidation allowBlank="1" showInputMessage="1" showErrorMessage="1" prompt="Kirjoita edellisen kauden summa tähän sarakkeeseen tämän otsikon alle" sqref="D4"/>
    <dataValidation allowBlank="1" showInputMessage="1" showErrorMessage="1" prompt="Kirjoita kuvaus tähän sarakkeeseen tämän otsikon alle" sqref="C4"/>
    <dataValidation allowBlank="1" showInputMessage="1" showErrorMessage="1" prompt="Valitse tyyppi tässä sarakkeessa tämän otsikon alla Avaa avattava luettelo painamalla ALT+ALANUOLI ja valitse sitten haluamasi painamalla ENTERIÄ. Voit etsiä tiettyjä merkintöjä otsikkosuodattimien avulla" sqref="B4"/>
    <dataValidation allowBlank="1" showInputMessage="1" showErrorMessage="1" prompt="Yrityksen nimi päivittyy automaattisesti tähän soluun" sqref="B2"/>
    <dataValidation allowBlank="1" showInputMessage="1" showErrorMessage="1" prompt="Yrityksen logon lisääminen tähän soluun" sqref="H1:I3"/>
    <dataValidation allowBlank="1" showInputMessage="1" showErrorMessage="1" prompt="Tämän laskentataulukon otsikko päivittyy automaattisesti tähän soluun. Yrityksen logo alkaa solusta H1" sqref="B1"/>
    <dataValidation allowBlank="1" showInputMessage="1" showErrorMessage="1" prompt="Luo tähän laskentataulukkoon tulokohteiden luettelo. Myyntitulojen summa lasketaan automaattisesti tulotaulukon loppuun" sqref="A1"/>
    <dataValidation allowBlank="1" showInputMessage="1" showErrorMessage="1" prompt="Nykyisen kauden kokonaistulot päivittyvät automaattisesti oikeanpuoleiseen soluun" sqref="B3"/>
    <dataValidation allowBlank="1" showInputMessage="1" showErrorMessage="1" prompt="Nykyisen kauden kokonaistulot päivittyvät automaattisesti alla olevaan soluun tuhansina" sqref="C2"/>
    <dataValidation allowBlank="1" showInputMessage="1" showErrorMessage="1" prompt="Nykyisen kauden kokonaistulot päivittyvät automaattisesti tähän soluun tuhansina" sqref="C3"/>
    <dataValidation type="list" errorStyle="warning" allowBlank="1" showInputMessage="1" showErrorMessage="1" error="Valitse merkintä luettelosta. Valitse PERUUTA, avaa sitten avattava luettelo näppäinyhdistelmällä ALT+ALANUOLI ja valitse vaihtoehto painamalla ENTER-näppäintä" sqref="B5:B6">
      <formula1>INDIRECT("Luokat[Luokat]")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I2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9" width="23.28515625" customWidth="1"/>
    <col min="10" max="10" width="2.7109375" customWidth="1"/>
  </cols>
  <sheetData>
    <row r="1" spans="2:9" ht="21" x14ac:dyDescent="0.25">
      <c r="B1" s="11" t="str">
        <f>Työkirjan_otsikko</f>
        <v>Tuloslaskelma</v>
      </c>
      <c r="C1" s="19"/>
      <c r="D1" s="19"/>
      <c r="E1" s="19"/>
      <c r="H1" s="31"/>
      <c r="I1" s="31"/>
    </row>
    <row r="2" spans="2:9" ht="16.5" x14ac:dyDescent="0.25">
      <c r="B2" s="1" t="str">
        <f>Yrityksen_nimi</f>
        <v>Yrityksen nimi</v>
      </c>
      <c r="C2" t="s">
        <v>18</v>
      </c>
      <c r="H2" s="31"/>
      <c r="I2" s="31"/>
    </row>
    <row r="3" spans="2:9" ht="39.75" customHeight="1" x14ac:dyDescent="0.25">
      <c r="B3" s="2" t="s">
        <v>44</v>
      </c>
      <c r="C3" s="12">
        <f>IFERROR(Liiketoiminnankulut[[#Totals],[Nykyinen kausi]],"-")</f>
        <v>0</v>
      </c>
      <c r="H3" s="31"/>
      <c r="I3" s="31"/>
    </row>
    <row r="4" spans="2:9" ht="38.1" customHeight="1" x14ac:dyDescent="0.25">
      <c r="B4" t="s">
        <v>45</v>
      </c>
      <c r="C4" t="s">
        <v>29</v>
      </c>
      <c r="D4" t="s">
        <v>34</v>
      </c>
      <c r="E4" t="s">
        <v>35</v>
      </c>
      <c r="F4" t="s">
        <v>36</v>
      </c>
      <c r="G4" s="14" t="s">
        <v>37</v>
      </c>
      <c r="H4" s="14" t="s">
        <v>38</v>
      </c>
      <c r="I4" s="14" t="s">
        <v>39</v>
      </c>
    </row>
    <row r="5" spans="2:9" ht="30" customHeight="1" x14ac:dyDescent="0.25">
      <c r="B5" s="3" t="s">
        <v>46</v>
      </c>
      <c r="C5" s="16" t="s">
        <v>50</v>
      </c>
      <c r="D5" s="25"/>
      <c r="E5" s="25"/>
      <c r="F5" s="25"/>
      <c r="G5" s="17" t="str">
        <f>IFERROR(IF(Myyntituotto=0,"-",Liiketoiminnankulut[Nykyinen kausi]/Myyntituotto),"-")</f>
        <v>-</v>
      </c>
      <c r="H5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5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6" spans="2:9" ht="30" customHeight="1" x14ac:dyDescent="0.25">
      <c r="B6" s="3" t="s">
        <v>46</v>
      </c>
      <c r="C6" s="16" t="s">
        <v>51</v>
      </c>
      <c r="D6" s="25"/>
      <c r="E6" s="25"/>
      <c r="F6" s="25"/>
      <c r="G6" s="17" t="str">
        <f>IFERROR(IF(Myyntituotto=0,"-",Liiketoiminnankulut[Nykyinen kausi]/Myyntituotto),"-")</f>
        <v>-</v>
      </c>
      <c r="H6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6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7" spans="2:9" ht="30" customHeight="1" x14ac:dyDescent="0.25">
      <c r="B7" s="3" t="s">
        <v>46</v>
      </c>
      <c r="C7" s="16" t="s">
        <v>52</v>
      </c>
      <c r="D7" s="25"/>
      <c r="E7" s="25"/>
      <c r="F7" s="25"/>
      <c r="G7" s="17" t="str">
        <f>IFERROR(IF(Myyntituotto=0,"-",Liiketoiminnankulut[Nykyinen kausi]/Myyntituotto),"-")</f>
        <v>-</v>
      </c>
      <c r="H7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7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8" spans="2:9" ht="30" customHeight="1" x14ac:dyDescent="0.25">
      <c r="B8" s="3" t="s">
        <v>46</v>
      </c>
      <c r="C8" s="16" t="s">
        <v>52</v>
      </c>
      <c r="D8" s="25"/>
      <c r="E8" s="25"/>
      <c r="F8" s="25"/>
      <c r="G8" s="17" t="str">
        <f>IFERROR(IF(Myyntituotto=0,"-",Liiketoiminnankulut[Nykyinen kausi]/Myyntituotto),"-")</f>
        <v>-</v>
      </c>
      <c r="H8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8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9" spans="2:9" ht="30" customHeight="1" x14ac:dyDescent="0.25">
      <c r="B9" s="3" t="s">
        <v>47</v>
      </c>
      <c r="C9" s="16" t="s">
        <v>53</v>
      </c>
      <c r="D9" s="25"/>
      <c r="E9" s="25"/>
      <c r="F9" s="25"/>
      <c r="G9" s="18" t="str">
        <f>IFERROR(IF(Myyntituotto=0,"-",Liiketoiminnankulut[Nykyinen kausi]/Myyntituotto),"-")</f>
        <v>-</v>
      </c>
      <c r="H9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9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10" spans="2:9" ht="30" customHeight="1" x14ac:dyDescent="0.25">
      <c r="B10" s="3" t="s">
        <v>47</v>
      </c>
      <c r="C10" s="16" t="s">
        <v>54</v>
      </c>
      <c r="D10" s="25"/>
      <c r="E10" s="25"/>
      <c r="F10" s="25"/>
      <c r="G10" s="18" t="str">
        <f>IFERROR(IF(Myyntituotto=0,"-",Liiketoiminnankulut[Nykyinen kausi]/Myyntituotto),"-")</f>
        <v>-</v>
      </c>
      <c r="H10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10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11" spans="2:9" ht="30" customHeight="1" x14ac:dyDescent="0.25">
      <c r="B11" s="3" t="s">
        <v>47</v>
      </c>
      <c r="C11" s="16" t="s">
        <v>52</v>
      </c>
      <c r="D11" s="25"/>
      <c r="E11" s="25"/>
      <c r="F11" s="25"/>
      <c r="G11" s="18" t="str">
        <f>IFERROR(IF(Myyntituotto=0,"-",Liiketoiminnankulut[Nykyinen kausi]/Myyntituotto),"-")</f>
        <v>-</v>
      </c>
      <c r="H11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11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12" spans="2:9" ht="30" customHeight="1" x14ac:dyDescent="0.25">
      <c r="B12" s="3" t="s">
        <v>47</v>
      </c>
      <c r="C12" s="16" t="s">
        <v>52</v>
      </c>
      <c r="D12" s="25"/>
      <c r="E12" s="25"/>
      <c r="F12" s="25"/>
      <c r="G12" s="18" t="str">
        <f>IFERROR(IF(Myyntituotto=0,"-",Liiketoiminnankulut[Nykyinen kausi]/Myyntituotto),"-")</f>
        <v>-</v>
      </c>
      <c r="H12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12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13" spans="2:9" ht="30" customHeight="1" x14ac:dyDescent="0.25">
      <c r="B13" s="3" t="s">
        <v>48</v>
      </c>
      <c r="C13" s="16" t="s">
        <v>55</v>
      </c>
      <c r="D13" s="25"/>
      <c r="E13" s="25"/>
      <c r="F13" s="25"/>
      <c r="G13" s="18" t="str">
        <f>IFERROR(IF(Myyntituotto=0,"-",Liiketoiminnankulut[Nykyinen kausi]/Myyntituotto),"-")</f>
        <v>-</v>
      </c>
      <c r="H13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13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14" spans="2:9" ht="30" customHeight="1" x14ac:dyDescent="0.25">
      <c r="B14" s="3" t="s">
        <v>48</v>
      </c>
      <c r="C14" s="16" t="s">
        <v>56</v>
      </c>
      <c r="D14" s="25"/>
      <c r="E14" s="25"/>
      <c r="F14" s="25"/>
      <c r="G14" s="18" t="str">
        <f>IFERROR(IF(Myyntituotto=0,"-",Liiketoiminnankulut[Nykyinen kausi]/Myyntituotto),"-")</f>
        <v>-</v>
      </c>
      <c r="H14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14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15" spans="2:9" ht="30" customHeight="1" x14ac:dyDescent="0.25">
      <c r="B15" s="3" t="s">
        <v>48</v>
      </c>
      <c r="C15" s="16" t="s">
        <v>57</v>
      </c>
      <c r="D15" s="25"/>
      <c r="E15" s="25"/>
      <c r="F15" s="25"/>
      <c r="G15" s="18" t="str">
        <f>IFERROR(IF(Myyntituotto=0,"-",Liiketoiminnankulut[Nykyinen kausi]/Myyntituotto),"-")</f>
        <v>-</v>
      </c>
      <c r="H15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15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16" spans="2:9" ht="30" customHeight="1" x14ac:dyDescent="0.25">
      <c r="B16" s="3" t="s">
        <v>48</v>
      </c>
      <c r="C16" s="16" t="s">
        <v>58</v>
      </c>
      <c r="D16" s="25"/>
      <c r="E16" s="25"/>
      <c r="F16" s="25"/>
      <c r="G16" s="18" t="str">
        <f>IFERROR(IF(Myyntituotto=0,"-",Liiketoiminnankulut[Nykyinen kausi]/Myyntituotto),"-")</f>
        <v>-</v>
      </c>
      <c r="H16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16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17" spans="2:9" ht="30" customHeight="1" x14ac:dyDescent="0.25">
      <c r="B17" s="3" t="s">
        <v>48</v>
      </c>
      <c r="C17" s="16" t="s">
        <v>59</v>
      </c>
      <c r="D17" s="25"/>
      <c r="E17" s="25"/>
      <c r="F17" s="25"/>
      <c r="G17" s="18" t="str">
        <f>IFERROR(IF(Myyntituotto=0,"-",Liiketoiminnankulut[Nykyinen kausi]/Myyntituotto),"-")</f>
        <v>-</v>
      </c>
      <c r="H17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17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18" spans="2:9" ht="30" customHeight="1" x14ac:dyDescent="0.25">
      <c r="B18" s="3" t="s">
        <v>48</v>
      </c>
      <c r="C18" s="16" t="s">
        <v>60</v>
      </c>
      <c r="D18" s="25"/>
      <c r="E18" s="25"/>
      <c r="F18" s="25"/>
      <c r="G18" s="18" t="str">
        <f>IFERROR(IF(Myyntituotto=0,"-",Liiketoiminnankulut[Nykyinen kausi]/Myyntituotto),"-")</f>
        <v>-</v>
      </c>
      <c r="H18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18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19" spans="2:9" ht="30" customHeight="1" x14ac:dyDescent="0.25">
      <c r="B19" s="3" t="s">
        <v>48</v>
      </c>
      <c r="C19" s="16" t="s">
        <v>61</v>
      </c>
      <c r="D19" s="25"/>
      <c r="E19" s="25"/>
      <c r="F19" s="25"/>
      <c r="G19" s="18" t="str">
        <f>IFERROR(IF(Myyntituotto=0,"-",Liiketoiminnankulut[Nykyinen kausi]/Myyntituotto),"-")</f>
        <v>-</v>
      </c>
      <c r="H19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19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20" spans="2:9" ht="30" customHeight="1" x14ac:dyDescent="0.25">
      <c r="B20" s="3" t="s">
        <v>48</v>
      </c>
      <c r="C20" s="16" t="s">
        <v>62</v>
      </c>
      <c r="D20" s="25"/>
      <c r="E20" s="25"/>
      <c r="F20" s="25"/>
      <c r="G20" s="18" t="str">
        <f>IFERROR(IF(Myyntituotto=0,"-",Liiketoiminnankulut[Nykyinen kausi]/Myyntituotto),"-")</f>
        <v>-</v>
      </c>
      <c r="H20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20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21" spans="2:9" ht="30" customHeight="1" x14ac:dyDescent="0.25">
      <c r="B21" s="3" t="s">
        <v>48</v>
      </c>
      <c r="C21" s="16" t="s">
        <v>63</v>
      </c>
      <c r="D21" s="25"/>
      <c r="E21" s="25"/>
      <c r="F21" s="25"/>
      <c r="G21" s="18" t="str">
        <f>IFERROR(IF(Myyntituotto=0,"-",Liiketoiminnankulut[Nykyinen kausi]/Myyntituotto),"-")</f>
        <v>-</v>
      </c>
      <c r="H21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21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22" spans="2:9" ht="30" customHeight="1" x14ac:dyDescent="0.25">
      <c r="B22" s="3" t="s">
        <v>48</v>
      </c>
      <c r="C22" s="16" t="s">
        <v>64</v>
      </c>
      <c r="D22" s="25"/>
      <c r="E22" s="25"/>
      <c r="F22" s="25"/>
      <c r="G22" s="18" t="str">
        <f>IFERROR(IF(Myyntituotto=0,"-",Liiketoiminnankulut[Nykyinen kausi]/Myyntituotto),"-")</f>
        <v>-</v>
      </c>
      <c r="H22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22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23" spans="2:9" ht="30" customHeight="1" x14ac:dyDescent="0.25">
      <c r="B23" s="3" t="s">
        <v>48</v>
      </c>
      <c r="C23" s="16" t="s">
        <v>52</v>
      </c>
      <c r="D23" s="25"/>
      <c r="E23" s="25"/>
      <c r="F23" s="25"/>
      <c r="G23" s="18" t="str">
        <f>IFERROR(IF(Myyntituotto=0,"-",Liiketoiminnankulut[Nykyinen kausi]/Myyntituotto),"-")</f>
        <v>-</v>
      </c>
      <c r="H23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23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24" spans="2:9" ht="30" customHeight="1" x14ac:dyDescent="0.25">
      <c r="B24" s="3" t="s">
        <v>48</v>
      </c>
      <c r="C24" s="16" t="s">
        <v>52</v>
      </c>
      <c r="D24" s="25"/>
      <c r="E24" s="25"/>
      <c r="F24" s="25"/>
      <c r="G24" s="18" t="str">
        <f>IFERROR(IF(Myyntituotto=0,"-",Liiketoiminnankulut[Nykyinen kausi]/Myyntituotto),"-")</f>
        <v>-</v>
      </c>
      <c r="H24" s="17">
        <f>IFERROR(IF(Liiketoiminnankulut[[#This Row],[Edellinen kausi]]=Liiketoiminnankulut[[#This Row],[Nykyinen kausi]],0,IF(Liiketoiminnankulut[[#This Row],[Nykyinen kausi]]&gt;Liiketoiminnankulut[[#This Row],[Edellinen kausi]],ABS((Liiketoiminnankulut[[#This Row],[Nykyinen kausi]]/Liiketoiminnankulut[[#This Row],[Edellinen kausi]])-1),IF(AND(Liiketoiminnankulut[[#This Row],[Nykyinen kausi]]&lt;Liiketoiminnankulut[[#This Row],[Edellinen kausi]],Liiketoiminnankulut[[#This Row],[Edellinen kausi]]&lt;0),-((Liiketoiminnankulut[[#This Row],[Nykyinen kausi]]/Liiketoiminnankulut[[#This Row],[Edellinen kausi]])-1),(Liiketoiminnankulut[[#This Row],[Nykyinen kausi]]/Liiketoiminnankulut[[#This Row],[Edellinen kausi]])-1))),"-")</f>
        <v>0</v>
      </c>
      <c r="I24" s="17">
        <f>IFERROR(IF(Liiketoiminnankulut[[#This Row],[Budjetti]]=Liiketoiminnankulut[[#This Row],[Nykyinen kausi]],0,IF(Liiketoiminnankulut[[#This Row],[Nykyinen kausi]]&gt;Liiketoiminnankulut[[#This Row],[Budjetti]],ABS((Liiketoiminnankulut[[#This Row],[Nykyinen kausi]]/Liiketoiminnankulut[[#This Row],[Budjetti]])-1),IF(AND(Liiketoiminnankulut[[#This Row],[Nykyinen kausi]]&lt;Liiketoiminnankulut[[#This Row],[Budjetti]],Liiketoiminnankulut[[#This Row],[Budjetti]]&lt;0),-((Liiketoiminnankulut[[#This Row],[Nykyinen kausi]]/Liiketoiminnankulut[[#This Row],[Budjetti]])-1),(Liiketoiminnankulut[[#This Row],[Nykyinen kausi]]/Liiketoiminnankulut[[#This Row],[Budjetti]])-1))),"-")</f>
        <v>0</v>
      </c>
    </row>
    <row r="25" spans="2:9" ht="30" customHeight="1" x14ac:dyDescent="0.25">
      <c r="B25" s="4" t="s">
        <v>49</v>
      </c>
      <c r="C25" s="4"/>
      <c r="D25" s="26">
        <f>SUBTOTAL(109,Liiketoiminnankulut[Edellinen kausi])</f>
        <v>0</v>
      </c>
      <c r="E25" s="26">
        <f>SUBTOTAL(109,Liiketoiminnankulut[Budjetti])</f>
        <v>0</v>
      </c>
      <c r="F25" s="26">
        <f>SUBTOTAL(109,Liiketoiminnankulut[Nykyinen kausi])</f>
        <v>0</v>
      </c>
      <c r="G25" s="24">
        <f>SUBTOTAL(109,Liiketoiminnankulut[Nykyinen kausi myyntiprosentteina])</f>
        <v>0</v>
      </c>
      <c r="H25" s="24">
        <f>SUBTOTAL(109,Liiketoiminnankulut[Muutos edellisestä kaudesta prosentteina])</f>
        <v>0</v>
      </c>
      <c r="I25" s="24">
        <f>SUBTOTAL(109,Liiketoiminnankulut[Muutos budjetista prosentteina])</f>
        <v>0</v>
      </c>
    </row>
  </sheetData>
  <mergeCells count="1">
    <mergeCell ref="H1:I3"/>
  </mergeCells>
  <dataValidations count="16">
    <dataValidation allowBlank="1" showInputMessage="1" showErrorMessage="1" prompt="Prosenttimuutos budjetista lasketaan automaattisesti tähän sarakkeeseen tämän otsikon alle" sqref="I4"/>
    <dataValidation allowBlank="1" showInputMessage="1" showErrorMessage="1" prompt="Prosenttimuutos edellisestä kaudesta lasketaan automaattisesti tähän sarakkeeseen tämän otsikon alle" sqref="H4"/>
    <dataValidation allowBlank="1" showInputMessage="1" showErrorMessage="1" prompt="Nykyinen kausi prosentteina myynnistä lasketaan automaattisesti tähän sarakkeeseen tämän otsikon alle" sqref="G4"/>
    <dataValidation allowBlank="1" showInputMessage="1" showErrorMessage="1" prompt="Kirjoita nykyisen kauden summa tähän sarakkeeseen tämän otsikon alle" sqref="F4"/>
    <dataValidation allowBlank="1" showInputMessage="1" showErrorMessage="1" prompt="Kirjoita budjettisumma tähän sarakkeeseen tämän otsikon alle" sqref="E4"/>
    <dataValidation allowBlank="1" showInputMessage="1" showErrorMessage="1" prompt="Kirjoita edellisen kauden summa tähän sarakkeeseen tämän otsikon alle" sqref="D4"/>
    <dataValidation allowBlank="1" showInputMessage="1" showErrorMessage="1" prompt="Kirjoita kuvaus tähän sarakkeeseen tämän otsikon alle" sqref="C4"/>
    <dataValidation allowBlank="1" showInputMessage="1" showErrorMessage="1" prompt="Valitse tyyppi tässä sarakkeessa tämän otsikon alla Avaa avattava luettelo painamalla ALT+ALANUOLI ja valitse sitten haluamasi painamalla ENTERIÄ. Voit etsiä tiettyjä merkintöjä otsikkosuodattimien avulla" sqref="B4"/>
    <dataValidation allowBlank="1" showInputMessage="1" showErrorMessage="1" prompt="Yrityksen logon lisääminen tähän soluun" sqref="H1:I3"/>
    <dataValidation allowBlank="1" showInputMessage="1" showErrorMessage="1" prompt="Nykyisen kauden liiketoiminnan kokonaiskulut päivittyvät automaattisesti tähän soluun tuhansina" sqref="C3"/>
    <dataValidation allowBlank="1" showInputMessage="1" showErrorMessage="1" prompt="Nykyisen kauden liiketoiminnan kokonaiskulut päivittyvät automaattisesti alla olevaan soluun tuhansina" sqref="C2"/>
    <dataValidation allowBlank="1" showInputMessage="1" showErrorMessage="1" prompt="Nykyisen kauden liiketoiminnan kokonaiskulut päivittyvät automaattisesti oikealla olevaan soluun alla olevan taulukon tietojen mukaan" sqref="B3"/>
    <dataValidation allowBlank="1" showInputMessage="1" showErrorMessage="1" prompt="Yrityksen nimi päivittyy automaattisesti tähän soluun" sqref="B2"/>
    <dataValidation allowBlank="1" showInputMessage="1" showErrorMessage="1" prompt="Tämän laskentataulukon otsikko päivittyy automaattisesti tähän soluun. Yrityksen logo alkaa solusta H1" sqref="B1"/>
    <dataValidation allowBlank="1" showInputMessage="1" showErrorMessage="1" prompt="Luo tähän laskentataulukkoon kulukohteiden luettelo. Liiketoiminnan kokonaiskulut lasketaan automaattisesti liiketoimintakulutaulukon loppuun" sqref="A1"/>
    <dataValidation type="list" errorStyle="warning" allowBlank="1" showInputMessage="1" showErrorMessage="1" error="Valitse merkintä luettelosta. Valitse PERUUTA, avaa sitten avattava luettelo näppäinyhdistelmällä ALT+ALANUOLI ja valitse vaihtoehto painamalla ENTER-näppäintä" sqref="B5:B24">
      <formula1>INDIRECT("Luokat[Luokat]")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I10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9" width="23.28515625" customWidth="1"/>
    <col min="10" max="10" width="2.7109375" customWidth="1"/>
  </cols>
  <sheetData>
    <row r="1" spans="2:9" ht="21" x14ac:dyDescent="0.25">
      <c r="B1" s="11" t="str">
        <f>Työkirjan_otsikko</f>
        <v>Tuloslaskelma</v>
      </c>
      <c r="C1" s="19"/>
      <c r="D1" s="19"/>
      <c r="E1" s="19"/>
      <c r="H1" s="31"/>
      <c r="I1" s="31"/>
    </row>
    <row r="2" spans="2:9" ht="16.5" x14ac:dyDescent="0.25">
      <c r="B2" s="1" t="str">
        <f>Yrityksen_nimi</f>
        <v>Yrityksen nimi</v>
      </c>
      <c r="C2" t="s">
        <v>18</v>
      </c>
      <c r="H2" s="31"/>
      <c r="I2" s="31"/>
    </row>
    <row r="3" spans="2:9" ht="39.75" customHeight="1" x14ac:dyDescent="0.25">
      <c r="B3" s="2" t="s">
        <v>65</v>
      </c>
      <c r="C3" s="12">
        <f>IFERROR(Verot[[#Totals],[Nykyinen kausi]],"-")</f>
        <v>0</v>
      </c>
      <c r="H3" s="31"/>
      <c r="I3" s="31"/>
    </row>
    <row r="4" spans="2:9" ht="38.1" customHeight="1" x14ac:dyDescent="0.25">
      <c r="B4" t="s">
        <v>66</v>
      </c>
      <c r="C4" t="s">
        <v>29</v>
      </c>
      <c r="D4" t="s">
        <v>34</v>
      </c>
      <c r="E4" t="s">
        <v>35</v>
      </c>
      <c r="F4" t="s">
        <v>36</v>
      </c>
      <c r="G4" s="14" t="s">
        <v>37</v>
      </c>
      <c r="H4" s="14" t="s">
        <v>38</v>
      </c>
      <c r="I4" s="14" t="s">
        <v>39</v>
      </c>
    </row>
    <row r="5" spans="2:9" ht="30" customHeight="1" x14ac:dyDescent="0.25">
      <c r="B5" s="3" t="s">
        <v>65</v>
      </c>
      <c r="C5" s="16" t="s">
        <v>68</v>
      </c>
      <c r="D5" s="27"/>
      <c r="E5" s="25"/>
      <c r="F5" s="25"/>
      <c r="G5" s="17" t="str">
        <f>IFERROR(IF(Myyntituotto=0,"-",Verot[Nykyinen kausi]/Myyntituotto),"-")</f>
        <v>-</v>
      </c>
      <c r="H5" s="17">
        <f>IFERROR(IF(Verot[[#This Row],[Edellinen kausi]]=Verot[[#This Row],[Nykyinen kausi]],0,IF(Verot[[#This Row],[Nykyinen kausi]]&gt;Verot[[#This Row],[Edellinen kausi]],ABS((Verot[[#This Row],[Nykyinen kausi]]/Verot[[#This Row],[Edellinen kausi]])-1),IF(AND(Verot[[#This Row],[Nykyinen kausi]]&lt;Verot[[#This Row],[Edellinen kausi]],Verot[[#This Row],[Edellinen kausi]]&lt;0),-((Verot[[#This Row],[Nykyinen kausi]]/Verot[[#This Row],[Edellinen kausi]])-1),(Verot[[#This Row],[Nykyinen kausi]]/Verot[[#This Row],[Edellinen kausi]])-1))),"-")</f>
        <v>0</v>
      </c>
      <c r="I5" s="17">
        <f>IFERROR(IF(Verot[[#This Row],[Budjetti]]=Verot[[#This Row],[Nykyinen kausi]],0,IF(Verot[[#This Row],[Nykyinen kausi]]&gt;Verot[[#This Row],[Budjetti]],ABS((Verot[[#This Row],[Nykyinen kausi]]/Verot[[#This Row],[Budjetti]])-1),IF(AND(Verot[[#This Row],[Nykyinen kausi]]&lt;Verot[[#This Row],[Budjetti]],Verot[[#This Row],[Budjetti]]&lt;0),-((Verot[[#This Row],[Nykyinen kausi]]/Verot[[#This Row],[Budjetti]])-1),(Verot[[#This Row],[Nykyinen kausi]]/Verot[[#This Row],[Budjetti]])-1))),"-")</f>
        <v>0</v>
      </c>
    </row>
    <row r="6" spans="2:9" ht="30" customHeight="1" x14ac:dyDescent="0.25">
      <c r="B6" s="3" t="s">
        <v>65</v>
      </c>
      <c r="C6" s="16" t="s">
        <v>69</v>
      </c>
      <c r="D6" s="27"/>
      <c r="E6" s="25"/>
      <c r="F6" s="25"/>
      <c r="G6" s="17" t="str">
        <f>IFERROR(IF(Myyntituotto=0,"-",Verot[Nykyinen kausi]/Myyntituotto),"-")</f>
        <v>-</v>
      </c>
      <c r="H6" s="17">
        <f>IFERROR(IF(Verot[[#This Row],[Edellinen kausi]]=Verot[[#This Row],[Nykyinen kausi]],0,IF(Verot[[#This Row],[Nykyinen kausi]]&gt;Verot[[#This Row],[Edellinen kausi]],ABS((Verot[[#This Row],[Nykyinen kausi]]/Verot[[#This Row],[Edellinen kausi]])-1),IF(AND(Verot[[#This Row],[Nykyinen kausi]]&lt;Verot[[#This Row],[Edellinen kausi]],Verot[[#This Row],[Edellinen kausi]]&lt;0),-((Verot[[#This Row],[Nykyinen kausi]]/Verot[[#This Row],[Edellinen kausi]])-1),(Verot[[#This Row],[Nykyinen kausi]]/Verot[[#This Row],[Edellinen kausi]])-1))),"-")</f>
        <v>0</v>
      </c>
      <c r="I6" s="17">
        <f>IFERROR(IF(Verot[[#This Row],[Budjetti]]=Verot[[#This Row],[Nykyinen kausi]],0,IF(Verot[[#This Row],[Nykyinen kausi]]&gt;Verot[[#This Row],[Budjetti]],ABS((Verot[[#This Row],[Nykyinen kausi]]/Verot[[#This Row],[Budjetti]])-1),IF(AND(Verot[[#This Row],[Nykyinen kausi]]&lt;Verot[[#This Row],[Budjetti]],Verot[[#This Row],[Budjetti]]&lt;0),-((Verot[[#This Row],[Nykyinen kausi]]/Verot[[#This Row],[Budjetti]])-1),(Verot[[#This Row],[Nykyinen kausi]]/Verot[[#This Row],[Budjetti]])-1))),"-")</f>
        <v>0</v>
      </c>
    </row>
    <row r="7" spans="2:9" ht="30" customHeight="1" x14ac:dyDescent="0.25">
      <c r="B7" s="3" t="s">
        <v>65</v>
      </c>
      <c r="C7" s="16" t="s">
        <v>70</v>
      </c>
      <c r="D7" s="27"/>
      <c r="E7" s="25"/>
      <c r="F7" s="25"/>
      <c r="G7" s="17" t="str">
        <f>IFERROR(IF(Myyntituotto=0,"-",Verot[Nykyinen kausi]/Myyntituotto),"-")</f>
        <v>-</v>
      </c>
      <c r="H7" s="17">
        <f>IFERROR(IF(Verot[[#This Row],[Edellinen kausi]]=Verot[[#This Row],[Nykyinen kausi]],0,IF(Verot[[#This Row],[Nykyinen kausi]]&gt;Verot[[#This Row],[Edellinen kausi]],ABS((Verot[[#This Row],[Nykyinen kausi]]/Verot[[#This Row],[Edellinen kausi]])-1),IF(AND(Verot[[#This Row],[Nykyinen kausi]]&lt;Verot[[#This Row],[Edellinen kausi]],Verot[[#This Row],[Edellinen kausi]]&lt;0),-((Verot[[#This Row],[Nykyinen kausi]]/Verot[[#This Row],[Edellinen kausi]])-1),(Verot[[#This Row],[Nykyinen kausi]]/Verot[[#This Row],[Edellinen kausi]])-1))),"-")</f>
        <v>0</v>
      </c>
      <c r="I7" s="17">
        <f>IFERROR(IF(Verot[[#This Row],[Budjetti]]=Verot[[#This Row],[Nykyinen kausi]],0,IF(Verot[[#This Row],[Nykyinen kausi]]&gt;Verot[[#This Row],[Budjetti]],ABS((Verot[[#This Row],[Nykyinen kausi]]/Verot[[#This Row],[Budjetti]])-1),IF(AND(Verot[[#This Row],[Nykyinen kausi]]&lt;Verot[[#This Row],[Budjetti]],Verot[[#This Row],[Budjetti]]&lt;0),-((Verot[[#This Row],[Nykyinen kausi]]/Verot[[#This Row],[Budjetti]])-1),(Verot[[#This Row],[Nykyinen kausi]]/Verot[[#This Row],[Budjetti]])-1))),"-")</f>
        <v>0</v>
      </c>
    </row>
    <row r="8" spans="2:9" ht="30" customHeight="1" x14ac:dyDescent="0.25">
      <c r="B8" s="3" t="s">
        <v>65</v>
      </c>
      <c r="C8" s="16" t="s">
        <v>71</v>
      </c>
      <c r="D8" s="27"/>
      <c r="E8" s="25"/>
      <c r="F8" s="25"/>
      <c r="G8" s="17" t="str">
        <f>IFERROR(IF(Myyntituotto=0,"-",Verot[Nykyinen kausi]/Myyntituotto),"-")</f>
        <v>-</v>
      </c>
      <c r="H8" s="17">
        <f>IFERROR(IF(Verot[[#This Row],[Edellinen kausi]]=Verot[[#This Row],[Nykyinen kausi]],0,IF(Verot[[#This Row],[Nykyinen kausi]]&gt;Verot[[#This Row],[Edellinen kausi]],ABS((Verot[[#This Row],[Nykyinen kausi]]/Verot[[#This Row],[Edellinen kausi]])-1),IF(AND(Verot[[#This Row],[Nykyinen kausi]]&lt;Verot[[#This Row],[Edellinen kausi]],Verot[[#This Row],[Edellinen kausi]]&lt;0),-((Verot[[#This Row],[Nykyinen kausi]]/Verot[[#This Row],[Edellinen kausi]])-1),(Verot[[#This Row],[Nykyinen kausi]]/Verot[[#This Row],[Edellinen kausi]])-1))),"-")</f>
        <v>0</v>
      </c>
      <c r="I8" s="17">
        <f>IFERROR(IF(Verot[[#This Row],[Budjetti]]=Verot[[#This Row],[Nykyinen kausi]],0,IF(Verot[[#This Row],[Nykyinen kausi]]&gt;Verot[[#This Row],[Budjetti]],ABS((Verot[[#This Row],[Nykyinen kausi]]/Verot[[#This Row],[Budjetti]])-1),IF(AND(Verot[[#This Row],[Nykyinen kausi]]&lt;Verot[[#This Row],[Budjetti]],Verot[[#This Row],[Budjetti]]&lt;0),-((Verot[[#This Row],[Nykyinen kausi]]/Verot[[#This Row],[Budjetti]])-1),(Verot[[#This Row],[Nykyinen kausi]]/Verot[[#This Row],[Budjetti]])-1))),"-")</f>
        <v>0</v>
      </c>
    </row>
    <row r="9" spans="2:9" ht="30" customHeight="1" x14ac:dyDescent="0.25">
      <c r="B9" s="3" t="s">
        <v>65</v>
      </c>
      <c r="C9" s="16" t="s">
        <v>71</v>
      </c>
      <c r="D9" s="27"/>
      <c r="E9" s="25"/>
      <c r="F9" s="25"/>
      <c r="G9" s="17" t="str">
        <f>IFERROR(IF(Myyntituotto=0,"-",Verot[Nykyinen kausi]/Myyntituotto),"-")</f>
        <v>-</v>
      </c>
      <c r="H9" s="17">
        <f>IFERROR(IF(Verot[[#This Row],[Edellinen kausi]]=Verot[[#This Row],[Nykyinen kausi]],0,IF(Verot[[#This Row],[Nykyinen kausi]]&gt;Verot[[#This Row],[Edellinen kausi]],ABS((Verot[[#This Row],[Nykyinen kausi]]/Verot[[#This Row],[Edellinen kausi]])-1),IF(AND(Verot[[#This Row],[Nykyinen kausi]]&lt;Verot[[#This Row],[Edellinen kausi]],Verot[[#This Row],[Edellinen kausi]]&lt;0),-((Verot[[#This Row],[Nykyinen kausi]]/Verot[[#This Row],[Edellinen kausi]])-1),(Verot[[#This Row],[Nykyinen kausi]]/Verot[[#This Row],[Edellinen kausi]])-1))),"-")</f>
        <v>0</v>
      </c>
      <c r="I9" s="17">
        <f>IFERROR(IF(Verot[[#This Row],[Budjetti]]=Verot[[#This Row],[Nykyinen kausi]],0,IF(Verot[[#This Row],[Nykyinen kausi]]&gt;Verot[[#This Row],[Budjetti]],ABS((Verot[[#This Row],[Nykyinen kausi]]/Verot[[#This Row],[Budjetti]])-1),IF(AND(Verot[[#This Row],[Nykyinen kausi]]&lt;Verot[[#This Row],[Budjetti]],Verot[[#This Row],[Budjetti]]&lt;0),-((Verot[[#This Row],[Nykyinen kausi]]/Verot[[#This Row],[Budjetti]])-1),(Verot[[#This Row],[Nykyinen kausi]]/Verot[[#This Row],[Budjetti]])-1))),"-")</f>
        <v>0</v>
      </c>
    </row>
    <row r="10" spans="2:9" ht="30" customHeight="1" x14ac:dyDescent="0.25">
      <c r="B10" s="4" t="s">
        <v>67</v>
      </c>
      <c r="C10" s="4"/>
      <c r="D10" s="28">
        <f>SUBTOTAL(109,Verot[Edellinen kausi])</f>
        <v>0</v>
      </c>
      <c r="E10" s="28">
        <f>SUBTOTAL(109,Verot[Budjetti])</f>
        <v>0</v>
      </c>
      <c r="F10" s="28">
        <f>SUBTOTAL(109,Verot[Nykyinen kausi])</f>
        <v>0</v>
      </c>
      <c r="G10" s="24">
        <f>IFERROR(SUBTOTAL(109,Verot[Nykyinen kausi myyntiprosentteina]),"-")</f>
        <v>0</v>
      </c>
      <c r="H10" s="24">
        <f>SUBTOTAL(109,Verot[Muutos edellisestä kaudesta prosentteina])</f>
        <v>0</v>
      </c>
      <c r="I10" s="24">
        <f>SUBTOTAL(109,Verot[Muutos budjetista prosentteina])</f>
        <v>0</v>
      </c>
    </row>
  </sheetData>
  <mergeCells count="1">
    <mergeCell ref="H1:I3"/>
  </mergeCells>
  <dataValidations count="16">
    <dataValidation allowBlank="1" showInputMessage="1" showErrorMessage="1" prompt="Prosenttimuutos budjetista lasketaan automaattisesti tähän sarakkeeseen tämän otsikon alle" sqref="I4"/>
    <dataValidation allowBlank="1" showInputMessage="1" showErrorMessage="1" prompt="Prosenttimuutos edellisestä kaudesta lasketaan automaattisesti tähän sarakkeeseen tämän otsikon alle" sqref="H4"/>
    <dataValidation allowBlank="1" showInputMessage="1" showErrorMessage="1" prompt="Nykyinen kausi prosentteina myynnistä lasketaan automaattisesti tähän sarakkeeseen tämän otsikon alle" sqref="G4"/>
    <dataValidation allowBlank="1" showInputMessage="1" showErrorMessage="1" prompt="Kirjoita nykyisen kauden summa tähän sarakkeeseen tämän otsikon alle" sqref="F4"/>
    <dataValidation allowBlank="1" showInputMessage="1" showErrorMessage="1" prompt="Kirjoita budjettisumma tähän sarakkeeseen tämän otsikon alle" sqref="E4"/>
    <dataValidation allowBlank="1" showInputMessage="1" showErrorMessage="1" prompt="Kirjoita edellisen kauden summa tähän sarakkeeseen tämän otsikon alle" sqref="D4"/>
    <dataValidation allowBlank="1" showInputMessage="1" showErrorMessage="1" prompt="Kirjoita kuvaus tähän sarakkeeseen tämän otsikon alle" sqref="C4"/>
    <dataValidation allowBlank="1" showInputMessage="1" showErrorMessage="1" prompt="Valitse tyyppi tässä sarakkeessa tämän otsikon alla Avaa avattava luettelo painamalla ALT+ALANUOLI ja valitse sitten haluamasi painamalla ENTERIÄ. Voit etsiä tiettyjä merkintöjä otsikkosuodattimien avulla" sqref="B4"/>
    <dataValidation allowBlank="1" showInputMessage="1" showErrorMessage="1" prompt="Luo tähän laskentataulukkoon verotuskohteiden luettelo. Verojen yhteissumma lasketaan automaattisesti Verot-taulukon lopussa" sqref="A1"/>
    <dataValidation allowBlank="1" showInputMessage="1" showErrorMessage="1" prompt="Tämän laskentataulukon otsikko päivittyy automaattisesti tähän soluun. Yrityksen logo alkaa solusta H1" sqref="B1"/>
    <dataValidation allowBlank="1" showInputMessage="1" showErrorMessage="1" prompt="Yrityksen nimi päivittyy automaattisesti tähän soluun" sqref="B2"/>
    <dataValidation allowBlank="1" showInputMessage="1" showErrorMessage="1" prompt="Nykyisen kauden verot yhteensä päivittyvät oikeanpuoleiseen soluun alla olevan taulukon tietojen perusteella" sqref="B3"/>
    <dataValidation allowBlank="1" showInputMessage="1" showErrorMessage="1" prompt="Nykyisen kauden verot yhteensä päivittyvät automaattisesti alla olevaan soluun tuhansina" sqref="C2"/>
    <dataValidation allowBlank="1" showInputMessage="1" showErrorMessage="1" prompt="Nykyisen kauden verot yhteensä päivittyvät automaattisesti tähän soluun tuhansina" sqref="C3"/>
    <dataValidation allowBlank="1" showInputMessage="1" showErrorMessage="1" prompt="Yrityksen logon lisääminen tähän soluun" sqref="H1:I3"/>
    <dataValidation type="list" errorStyle="warning" allowBlank="1" showInputMessage="1" showErrorMessage="1" error="Valitse merkintä luettelosta. Valitse PERUUTA, avaa sitten avattava luettelo näppäinyhdistelmällä ALT+ALANUOLI ja valitse vaihtoehto painamalla ENTER-näppäintä" sqref="B5:B9">
      <formula1>INDIRECT("Luokat[Luokat]")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B8"/>
  <sheetViews>
    <sheetView showGridLines="0" zoomScaleNormal="100" workbookViewId="0"/>
  </sheetViews>
  <sheetFormatPr defaultRowHeight="17.25" customHeight="1" x14ac:dyDescent="0.25"/>
  <cols>
    <col min="1" max="1" width="2.7109375" customWidth="1"/>
    <col min="2" max="2" width="46.7109375" customWidth="1"/>
    <col min="3" max="3" width="2.7109375" customWidth="1"/>
  </cols>
  <sheetData>
    <row r="1" spans="2:2" ht="39.75" customHeight="1" x14ac:dyDescent="0.25">
      <c r="B1" t="s">
        <v>72</v>
      </c>
    </row>
    <row r="2" spans="2:2" ht="17.25" customHeight="1" x14ac:dyDescent="0.25">
      <c r="B2" s="4" t="s">
        <v>25</v>
      </c>
    </row>
    <row r="3" spans="2:2" ht="17.25" customHeight="1" x14ac:dyDescent="0.25">
      <c r="B3" s="4" t="s">
        <v>27</v>
      </c>
    </row>
    <row r="4" spans="2:2" ht="17.25" customHeight="1" x14ac:dyDescent="0.25">
      <c r="B4" s="4" t="s">
        <v>40</v>
      </c>
    </row>
    <row r="5" spans="2:2" ht="17.25" customHeight="1" x14ac:dyDescent="0.25">
      <c r="B5" s="4" t="s">
        <v>46</v>
      </c>
    </row>
    <row r="6" spans="2:2" ht="17.25" customHeight="1" x14ac:dyDescent="0.25">
      <c r="B6" s="4" t="s">
        <v>47</v>
      </c>
    </row>
    <row r="7" spans="2:2" ht="17.25" customHeight="1" x14ac:dyDescent="0.25">
      <c r="B7" s="4" t="s">
        <v>48</v>
      </c>
    </row>
    <row r="8" spans="2:2" ht="17.25" customHeight="1" x14ac:dyDescent="0.25">
      <c r="B8" s="4" t="s">
        <v>65</v>
      </c>
    </row>
  </sheetData>
  <dataValidations count="2">
    <dataValidation allowBlank="1" showInputMessage="1" showErrorMessage="1" prompt="Luo tässä laskentataulukossa luokkien luettelo tuotoille, tuloille, kustannuksille ja verotyypeille. Näillä arvoilla merkitään kuvaukset parempaa kirjanpitoa varten koontinäkymän laskentataulukossa" sqref="A1"/>
    <dataValidation allowBlank="1" showInputMessage="1" showErrorMessage="1" prompt="Kirjoita luokat tähän sarakkeeseen tämän otsikon alle Voit etsiä tiettyjä merkintöjä otsikkosuodattimien avulla" sqref="B1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33</vt:i4>
      </vt:variant>
    </vt:vector>
  </HeadingPairs>
  <TitlesOfParts>
    <vt:vector size="39" baseType="lpstr">
      <vt:lpstr>Koontinäkymä</vt:lpstr>
      <vt:lpstr>Myynti</vt:lpstr>
      <vt:lpstr>Tulot</vt:lpstr>
      <vt:lpstr>Kulut</vt:lpstr>
      <vt:lpstr>Verot</vt:lpstr>
      <vt:lpstr>Luokat</vt:lpstr>
      <vt:lpstr>Bruttovoitto_summa</vt:lpstr>
      <vt:lpstr>Kaikki_muut_kulut</vt:lpstr>
      <vt:lpstr>Kaikki_muut_tulot</vt:lpstr>
      <vt:lpstr>Liiketoiminnan_kulut_yhteensä</vt:lpstr>
      <vt:lpstr>Liiketoiminnan_tulot</vt:lpstr>
      <vt:lpstr>Myynnin_kokonaistuotto</vt:lpstr>
      <vt:lpstr>Myynti_ja_markkinointi</vt:lpstr>
      <vt:lpstr>Myyntikustannukset_summa</vt:lpstr>
      <vt:lpstr>Nettovoitto</vt:lpstr>
      <vt:lpstr>Otsikko_1</vt:lpstr>
      <vt:lpstr>Otsikko_2</vt:lpstr>
      <vt:lpstr>Otsikko_3</vt:lpstr>
      <vt:lpstr>Otsikko_4</vt:lpstr>
      <vt:lpstr>Otsikko_5</vt:lpstr>
      <vt:lpstr>Otsikko_6</vt:lpstr>
      <vt:lpstr>RowTitleRegion1..C3</vt:lpstr>
      <vt:lpstr>RowTitleRegion1..C3.3</vt:lpstr>
      <vt:lpstr>RowTitleRegion1..C3.4</vt:lpstr>
      <vt:lpstr>RowTitleRegion1..C3.5</vt:lpstr>
      <vt:lpstr>RowTitleRegion1..C4</vt:lpstr>
      <vt:lpstr>RowTitleRegion2..H20</vt:lpstr>
      <vt:lpstr>Koontinäkymä!Tulostusotsikot</vt:lpstr>
      <vt:lpstr>Kulut!Tulostusotsikot</vt:lpstr>
      <vt:lpstr>Luokat!Tulostusotsikot</vt:lpstr>
      <vt:lpstr>Myynti!Tulostusotsikot</vt:lpstr>
      <vt:lpstr>Tulot!Tulostusotsikot</vt:lpstr>
      <vt:lpstr>Verot!Tulostusotsikot</vt:lpstr>
      <vt:lpstr>Tutkimus_ja_kehitys</vt:lpstr>
      <vt:lpstr>Työkirjan_otsikko</vt:lpstr>
      <vt:lpstr>Työkirjan_päivämäärät</vt:lpstr>
      <vt:lpstr>Verot_yhteensä</vt:lpstr>
      <vt:lpstr>Yleiset_ja_hallinto</vt:lpstr>
      <vt:lpstr>Yrityksen_nimi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2017-03-06T04:09:35Z</dcterms:created>
  <dcterms:modified xsi:type="dcterms:W3CDTF">2018-05-04T08:25:15Z</dcterms:modified>
  <cp:version/>
</cp:coreProperties>
</file>