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workbookPr codeName="ThisWorkbook" hidePivotFieldList="1"/>
  <mc:AlternateContent xmlns:mc="http://schemas.openxmlformats.org/markup-compatibility/2006">
    <mc:Choice Requires="x15">
      <x15ac:absPath xmlns:x15ac="http://schemas.microsoft.com/office/spreadsheetml/2010/11/ac" url="\\Deli\projects\Office_Online\technicians\IMartisek\Bugs\bugfixing\puf\fi-FI\target\"/>
    </mc:Choice>
  </mc:AlternateContent>
  <bookViews>
    <workbookView xWindow="0" yWindow="0" windowWidth="20490" windowHeight="7425" tabRatio="784" activeTab="1"/>
  </bookViews>
  <sheets>
    <sheet name="vihjeitä" sheetId="16" r:id="rId1"/>
    <sheet name="yhteenveto" sheetId="2" r:id="rId2"/>
    <sheet name="tam" sheetId="3" r:id="rId3"/>
    <sheet name="hel" sheetId="4" r:id="rId4"/>
    <sheet name="maa" sheetId="5" r:id="rId5"/>
    <sheet name="huh" sheetId="6" r:id="rId6"/>
    <sheet name="toukokuu" sheetId="7" r:id="rId7"/>
    <sheet name="kes" sheetId="8" r:id="rId8"/>
    <sheet name="hei" sheetId="9" r:id="rId9"/>
    <sheet name="elo" sheetId="10" r:id="rId10"/>
    <sheet name="syy" sheetId="11" r:id="rId11"/>
    <sheet name="lok" sheetId="12" r:id="rId12"/>
    <sheet name="mar" sheetId="13" r:id="rId13"/>
    <sheet name="jou" sheetId="14" r:id="rId14"/>
  </sheets>
  <definedNames>
    <definedName name="ColumnTitle3">MenotTam[[#Headers],[Päivämäärä]]</definedName>
    <definedName name="ColumnTitle4">MenotHel[[#Headers],[Päivämäärä]]</definedName>
    <definedName name="ColumnTitle5">MenotMaa[[#Headers],[Päivämäärä]]</definedName>
    <definedName name="Menoluokat">MenojenYhteenveto[Menot]</definedName>
    <definedName name="Sarakeotsikko10">MenotElo[[#Headers],[Päivämäärä]]</definedName>
    <definedName name="Sarakeotsikko11">MenotSyy[[#Headers],[Päivämäärä]]</definedName>
    <definedName name="Sarakeotsikko12">MenotLok[[#Headers],[Päivämäärä]]</definedName>
    <definedName name="Sarakeotsikko13">MenotMar[[#Headers],[Päivämäärä]]</definedName>
    <definedName name="Sarakeotsikko14">MenotJou[[#Headers],[Päivämäärä]]</definedName>
    <definedName name="Sarakeotsikko2">MenojenYhteenveto[[#Headers],[Menot]]</definedName>
    <definedName name="Sarakeotsikko6">MenotHuh[[#Headers],[Päivämäärä]]</definedName>
    <definedName name="Sarakeotsikko7">MenotTou[[#Headers],[Päivämäärä]]</definedName>
    <definedName name="Sarakeotsikko8">MenotKes[[#Headers],[Päivämäärä]]</definedName>
    <definedName name="Sarakeotsikko9">MenotHei[[#Headers],[Päivämäärä]]</definedName>
    <definedName name="_xlnm.Print_Titles" localSheetId="9">elo!$2:$2</definedName>
    <definedName name="_xlnm.Print_Titles" localSheetId="8">hei!$2:$2</definedName>
    <definedName name="_xlnm.Print_Titles" localSheetId="3">hel!$2:$2</definedName>
    <definedName name="_xlnm.Print_Titles" localSheetId="5">huh!$2:$2</definedName>
    <definedName name="_xlnm.Print_Titles" localSheetId="13">jou!$2:$2</definedName>
    <definedName name="_xlnm.Print_Titles" localSheetId="7">kes!$2:$2</definedName>
    <definedName name="_xlnm.Print_Titles" localSheetId="11">lok!$2:$2</definedName>
    <definedName name="_xlnm.Print_Titles" localSheetId="4">mar!$2:$2</definedName>
    <definedName name="_xlnm.Print_Titles" localSheetId="12">mar!$2:$2</definedName>
    <definedName name="_xlnm.Print_Titles" localSheetId="10">syy!$2:$2</definedName>
    <definedName name="_xlnm.Print_Titles" localSheetId="2">tam!$2:$2</definedName>
    <definedName name="_xlnm.Print_Titles" localSheetId="6">toukokuu!$2:$2</definedName>
    <definedName name="_xlnm.Print_Titles" localSheetId="1">yhteenveto!$4:$4</definedName>
  </definedNames>
  <calcPr calcId="171027"/>
</workbook>
</file>

<file path=xl/calcChain.xml><?xml version="1.0" encoding="utf-8"?>
<calcChain xmlns="http://schemas.openxmlformats.org/spreadsheetml/2006/main">
  <c r="A18" i="16" l="1"/>
  <c r="A14" i="16"/>
  <c r="A17" i="16" l="1"/>
  <c r="A16" i="16"/>
  <c r="A15" i="16"/>
  <c r="A10" i="16"/>
  <c r="A9" i="16"/>
  <c r="A8" i="16"/>
  <c r="A7" i="16"/>
  <c r="B6" i="2" l="1"/>
  <c r="C6" i="2"/>
  <c r="D6" i="2"/>
  <c r="E6" i="2"/>
  <c r="F6" i="2"/>
  <c r="G6" i="2"/>
  <c r="H6" i="2"/>
  <c r="I6" i="2"/>
  <c r="J6" i="2"/>
  <c r="K6" i="2"/>
  <c r="L6" i="2"/>
  <c r="M6" i="2"/>
  <c r="B7" i="2"/>
  <c r="C7" i="2"/>
  <c r="D7" i="2"/>
  <c r="E7" i="2"/>
  <c r="F7" i="2"/>
  <c r="G7" i="2"/>
  <c r="H7" i="2"/>
  <c r="I7" i="2"/>
  <c r="J7" i="2"/>
  <c r="K7" i="2"/>
  <c r="L7" i="2"/>
  <c r="M7" i="2"/>
  <c r="B8" i="2"/>
  <c r="C8" i="2"/>
  <c r="D8" i="2"/>
  <c r="E8" i="2"/>
  <c r="F8" i="2"/>
  <c r="G8" i="2"/>
  <c r="H8" i="2"/>
  <c r="I8" i="2"/>
  <c r="J8" i="2"/>
  <c r="K8" i="2"/>
  <c r="L8" i="2"/>
  <c r="M8" i="2"/>
  <c r="N8" i="2"/>
  <c r="B9" i="2"/>
  <c r="C9" i="2"/>
  <c r="D9" i="2"/>
  <c r="E9" i="2"/>
  <c r="F9" i="2"/>
  <c r="G9" i="2"/>
  <c r="H9" i="2"/>
  <c r="I9" i="2"/>
  <c r="J9" i="2"/>
  <c r="K9" i="2"/>
  <c r="L9" i="2"/>
  <c r="M9" i="2"/>
  <c r="M5" i="2"/>
  <c r="L5" i="2"/>
  <c r="L10" i="2" s="1"/>
  <c r="K5" i="2"/>
  <c r="J5" i="2"/>
  <c r="J10" i="2" s="1"/>
  <c r="I5" i="2"/>
  <c r="I10" i="2" s="1"/>
  <c r="H5" i="2"/>
  <c r="H10" i="2" s="1"/>
  <c r="G5" i="2"/>
  <c r="G10" i="2" s="1"/>
  <c r="F5" i="2"/>
  <c r="F10" i="2" s="1"/>
  <c r="E5" i="2"/>
  <c r="E10" i="2" s="1"/>
  <c r="D5" i="2"/>
  <c r="D10" i="2" s="1"/>
  <c r="C5" i="2"/>
  <c r="C10" i="2" s="1"/>
  <c r="B5" i="2"/>
  <c r="B10" i="2" s="1"/>
  <c r="C9" i="3"/>
  <c r="C9" i="4"/>
  <c r="C9" i="5"/>
  <c r="C9" i="6"/>
  <c r="C9" i="7"/>
  <c r="C9" i="8"/>
  <c r="C9" i="9"/>
  <c r="C9" i="10"/>
  <c r="C9" i="11"/>
  <c r="C9" i="12"/>
  <c r="C9" i="13"/>
  <c r="C9" i="14"/>
  <c r="K10" i="2" l="1"/>
  <c r="M10" i="2"/>
  <c r="N9" i="2"/>
  <c r="N6" i="2"/>
  <c r="N5" i="2"/>
  <c r="N7" i="2"/>
  <c r="N10" i="2" l="1"/>
  <c r="A4" i="14"/>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<sst xmlns="http://schemas.openxmlformats.org/spreadsheetml/2006/main" count="260" uniqueCount="51">
  <si>
    <t>Onko olemassa helppoa tapaa siirtyä Menotrendit-yhteenvetotaulukosta kuukausimenotietoihin ja päinvastoin?</t>
  </si>
  <si>
    <r>
      <t xml:space="preserve">Voit palata vihjelaskentataulukkoon valitsemalla yhteenvetolaskentataulukossa solun </t>
    </r>
    <r>
      <rPr>
        <b/>
        <sz val="11"/>
        <color theme="1"/>
        <rFont val="Calibri"/>
        <family val="2"/>
        <scheme val="minor"/>
      </rPr>
      <t>N2</t>
    </r>
    <r>
      <rPr>
        <sz val="11"/>
        <color theme="1"/>
        <rFont val="Calibri"/>
        <family val="2"/>
        <scheme val="minor"/>
      </rPr>
      <t xml:space="preserve">. Valitse kaikissa kuukausilaskentataulukoissa solu </t>
    </r>
    <r>
      <rPr>
        <b/>
        <sz val="11"/>
        <color theme="1"/>
        <rFont val="Calibri"/>
        <family val="2"/>
        <scheme val="minor"/>
      </rPr>
      <t>E1</t>
    </r>
    <r>
      <rPr>
        <sz val="11"/>
        <color theme="1"/>
        <rFont val="Calibri"/>
        <family val="2"/>
        <scheme val="minor"/>
      </rPr>
      <t>.</t>
    </r>
  </si>
  <si>
    <t>Miten lisään uuden menotyypin Menoyhteenvetoon tai uusiin kuukausimenoihin?</t>
  </si>
  <si>
    <t>Kaavion alapuolella oleva Menoyhteenveto ja jokaisen kuukauden menotiedot ovat Excel-taulukoita. Voit lisätä uusia rivejä Excel-taulukko seuraavilla tavoilla:</t>
  </si>
  <si>
    <t>Lisää jokaisen menotyypin menon summa sen kuukauden laskentataulukkoon, johon meno liittyy.</t>
  </si>
  <si>
    <t>MENOTRENDIT</t>
  </si>
  <si>
    <t>Menot</t>
  </si>
  <si>
    <t>Meno 1</t>
  </si>
  <si>
    <t>Meno 2</t>
  </si>
  <si>
    <t>Meno 3</t>
  </si>
  <si>
    <t>Meno 4</t>
  </si>
  <si>
    <t>Meno 5</t>
  </si>
  <si>
    <t>Tammi</t>
  </si>
  <si>
    <t>Helmi</t>
  </si>
  <si>
    <t>Maalis</t>
  </si>
  <si>
    <t>Huhti</t>
  </si>
  <si>
    <t>Touko</t>
  </si>
  <si>
    <t>Kesä</t>
  </si>
  <si>
    <t>Heinä</t>
  </si>
  <si>
    <t>Elo</t>
  </si>
  <si>
    <t>Syys</t>
  </si>
  <si>
    <t>Loka</t>
  </si>
  <si>
    <t>Marras</t>
  </si>
  <si>
    <t>Joulu</t>
  </si>
  <si>
    <t>Vihjeitä</t>
  </si>
  <si>
    <t>Trendi</t>
  </si>
  <si>
    <t>TAMMIKUUN MENOT</t>
  </si>
  <si>
    <t>Päivämäärä</t>
  </si>
  <si>
    <t>OSTOTIL.NRO</t>
  </si>
  <si>
    <t>A-12345</t>
  </si>
  <si>
    <t>A-12346</t>
  </si>
  <si>
    <t>Summa</t>
  </si>
  <si>
    <t>Yhteenveto</t>
  </si>
  <si>
    <t>Luokka</t>
  </si>
  <si>
    <t>Kuvaus</t>
  </si>
  <si>
    <t>Tarvikkeet</t>
  </si>
  <si>
    <t>HELMIKUUN MENOT</t>
  </si>
  <si>
    <t>MAALISKUUN MENOT</t>
  </si>
  <si>
    <t>HUHTIKUUN MENOT</t>
  </si>
  <si>
    <t>TOUKOKUUN MENOT</t>
  </si>
  <si>
    <t>KESÄKUUN MENOT</t>
  </si>
  <si>
    <t>HEINÄKUUN MENOT</t>
  </si>
  <si>
    <t>ELOKUUN MENOT</t>
  </si>
  <si>
    <t>SYYSKUUN MENOT</t>
  </si>
  <si>
    <t>LOKAKUUN MENOT</t>
  </si>
  <si>
    <t>MARRASKUUN MENOT</t>
  </si>
  <si>
    <t>JOULUKUUN MENOT</t>
  </si>
  <si>
    <r>
      <t>Voit siirtyä nopeasti tietyn kuukauden menoihin valitsemalla asianmukaisen siirtymislinkin kaavion yläpuolella, kuten</t>
    </r>
    <r>
      <rPr>
        <b/>
        <sz val="11"/>
        <color theme="1"/>
        <rFont val="Calibri"/>
        <family val="2"/>
        <scheme val="minor"/>
      </rPr>
      <t xml:space="preserve"> Tam</t>
    </r>
    <r>
      <rPr>
        <sz val="11"/>
        <color theme="1"/>
        <rFont val="Calibri"/>
        <family val="2"/>
        <scheme val="minor"/>
      </rPr>
      <t xml:space="preserve">-siirtymislinkin solussa </t>
    </r>
    <r>
      <rPr>
        <b/>
        <sz val="11"/>
        <color theme="1"/>
        <rFont val="Calibri"/>
        <family val="2"/>
        <scheme val="minor"/>
      </rPr>
      <t>B2</t>
    </r>
    <r>
      <rPr>
        <sz val="11"/>
        <color theme="1"/>
        <rFont val="Calibri"/>
        <family val="2"/>
        <scheme val="minor"/>
      </rPr>
      <t xml:space="preserve">. Voit sen jälkeen palata Menotrendit-taulukkoon valitsemalla </t>
    </r>
    <r>
      <rPr>
        <b/>
        <sz val="11"/>
        <color theme="1"/>
        <rFont val="Calibri"/>
        <family val="2"/>
        <scheme val="minor"/>
      </rPr>
      <t>Yhteenveto</t>
    </r>
    <r>
      <rPr>
        <sz val="11"/>
        <color theme="1"/>
        <rFont val="Calibri"/>
        <family val="2"/>
        <scheme val="minor"/>
      </rPr>
      <t xml:space="preserve">-siirtymislinkin solussa </t>
    </r>
    <r>
      <rPr>
        <b/>
        <sz val="11"/>
        <color theme="1"/>
        <rFont val="Calibri"/>
        <family val="2"/>
        <scheme val="minor"/>
      </rPr>
      <t>D1</t>
    </r>
    <r>
      <rPr>
        <sz val="11"/>
        <color theme="1"/>
        <rFont val="Calibri"/>
        <family val="2"/>
        <scheme val="minor"/>
      </rPr>
      <t xml:space="preserve">. </t>
    </r>
  </si>
  <si>
    <r>
      <t xml:space="preserve">Anna meno </t>
    </r>
    <r>
      <rPr>
        <b/>
        <sz val="11"/>
        <color theme="1"/>
        <rFont val="Calibri"/>
        <family val="2"/>
        <scheme val="minor"/>
      </rPr>
      <t>Yhteenveto</t>
    </r>
    <r>
      <rPr>
        <sz val="11"/>
        <color theme="1"/>
        <rFont val="Calibri"/>
        <family val="2"/>
        <scheme val="minor"/>
      </rPr>
      <t xml:space="preserve">-laskentataulukon </t>
    </r>
    <r>
      <rPr>
        <b/>
        <sz val="11"/>
        <color theme="1"/>
        <rFont val="Calibri"/>
        <family val="2"/>
        <scheme val="minor"/>
      </rPr>
      <t>Menoyhteenveto</t>
    </r>
    <r>
      <rPr>
        <sz val="11"/>
        <color theme="1"/>
        <rFont val="Calibri"/>
        <family val="2"/>
        <scheme val="minor"/>
      </rPr>
      <t xml:space="preserve">-taulukon </t>
    </r>
    <r>
      <rPr>
        <b/>
        <sz val="11"/>
        <color theme="1"/>
        <rFont val="Calibri"/>
        <family val="2"/>
        <scheme val="minor"/>
      </rPr>
      <t>Menot</t>
    </r>
    <r>
      <rPr>
        <sz val="11"/>
        <color theme="1"/>
        <rFont val="Calibri"/>
        <family val="2"/>
        <scheme val="minor"/>
      </rPr>
      <t>-sarakkeeseen.</t>
    </r>
  </si>
  <si>
    <t>MALLIVIHJEET</t>
  </si>
  <si>
    <t xml:space="preserve">esimerkki: "Meno 1" liittyy kuukausiin tammikuusta kesäkuuhun sekä joulukuuhun.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</si>
</sst>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d\.m\.yy;@"/>
  </numFmts>
  <fonts count="10"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27">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0" fontId="8" fillId="0" borderId="0" xfId="3">
      <alignment horizontal="left" indent="1"/>
    </xf>
    <xf numFmtId="0" fontId="5" fillId="3" borderId="2" xfId="6" applyBorder="1" applyAlignment="1">
      <alignment horizontal="center" vertical="center"/>
    </xf>
    <xf numFmtId="0" fontId="0" fillId="0" borderId="0" xfId="11" applyFont="1">
      <alignment horizontal="left" vertical="center" wrapText="1" indent="6"/>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Font="1" applyFill="1" applyBorder="1"/>
    <xf numFmtId="4" fontId="9" fillId="0" borderId="0" xfId="9" applyNumberFormat="1">
      <alignment horizontal="right" indent="1"/>
    </xf>
    <xf numFmtId="165" fontId="9" fillId="0" borderId="0" xfId="10" applyNumberFormat="1">
      <alignment horizontal="left" indent="1"/>
    </xf>
    <xf numFmtId="0" fontId="9" fillId="0" borderId="0" xfId="0" applyNumberFormat="1" applyFont="1" applyFill="1" applyBorder="1" applyAlignment="1">
      <alignment horizontal="left" indent="1"/>
    </xf>
    <xf numFmtId="4" fontId="0" fillId="0" borderId="0" xfId="0" applyNumberFormat="1" applyAlignment="1">
      <alignment horizontal="right" indent="1"/>
    </xf>
    <xf numFmtId="0" fontId="0" fillId="0" borderId="0" xfId="0" applyAlignment="1">
      <alignment horizontal="left" indent="1"/>
    </xf>
    <xf numFmtId="0" fontId="3" fillId="0" borderId="0" xfId="1"/>
    <xf numFmtId="0" fontId="3" fillId="0" borderId="1" xfId="1" applyBorder="1"/>
  </cellXfs>
  <cellStyles count="13">
    <cellStyle name="Avattu hyperlinkki" xfId="7" builtinId="9" customBuiltin="1"/>
    <cellStyle name="Hyperlinkki" xfId="6" builtinId="8" customBuiltin="1"/>
    <cellStyle name="Normaali" xfId="0" builtinId="0" customBuiltin="1"/>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isennetty vihjeteksti" xfId="11"/>
    <cellStyle name="Taulukon luvut" xfId="9"/>
    <cellStyle name="Taulukon päivämäärä" xfId="10"/>
    <cellStyle name="Taulukon tiedot" xfId="8"/>
    <cellStyle name="Vihjeteksti" xfId="12"/>
  </cellStyles>
  <dxfs count="110">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diagonalUp="1" diagonalDown="0">
        <left/>
        <right/>
        <top style="thin">
          <color theme="0" tint="-0.14996795556505021"/>
        </top>
        <bottom style="thin">
          <color theme="1" tint="0.499984740745262"/>
        </bottom>
        <diagonal style="thin">
          <color theme="1" tint="0.499984740745262"/>
        </diagonal>
        <vertical style="thin">
          <color theme="0" tint="-0.14996795556505021"/>
        </vertical>
        <horizontal/>
      </border>
    </dxf>
    <dxf>
      <font>
        <b/>
        <i val="0"/>
        <color theme="1"/>
      </font>
      <fill>
        <patternFill patternType="none">
          <bgColor auto="1"/>
        </patternFill>
      </fill>
      <border diagonalUp="0" diagonalDown="0">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4.9989318521683403E-2"/>
        </diagonal>
        <vertical style="thin">
          <color theme="0" tint="-4.9989318521683403E-2"/>
        </vertical>
        <horizontal style="thin">
          <color theme="0" tint="-4.9989318521683403E-2"/>
        </horizontal>
      </border>
    </dxf>
  </dxfs>
  <tableStyles count="1" defaultTableStyle="Table Summary" defaultPivotStyle="PivotStyleLight16">
    <tableStyle name="Table Summary" pivot="0" count="6">
      <tableStyleElement type="wholeTable" dxfId="109"/>
      <tableStyleElement type="headerRow" dxfId="108"/>
      <tableStyleElement type="totalRow" dxfId="107"/>
      <tableStyleElement type="firstColumn" dxfId="106"/>
      <tableStyleElement type="lastColumn" dxfId="105"/>
      <tableStyleElement type="firstColumnStripe" dxfId="10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yhteenveto!$A$5</c:f>
              <c:strCache>
                <c:ptCount val="1"/>
                <c:pt idx="0">
                  <c:v>Meno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yhteenveto!$B$4:$O$4</c15:sqref>
                  </c15:fullRef>
                </c:ext>
              </c:extLst>
              <c:f>yhteenveto!$B$4:$M$4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extLst>
                <c:ext xmlns:c15="http://schemas.microsoft.com/office/drawing/2012/chart" uri="{02D57815-91ED-43cb-92C2-25804820EDAC}">
                  <c15:fullRef>
                    <c15:sqref>yhteenveto!$B$5:$O$5</c15:sqref>
                  </c15:fullRef>
                </c:ext>
              </c:extLst>
              <c:f>yhteenveto!$B$5:$M$5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yhteenveto!$A$6</c:f>
              <c:strCache>
                <c:ptCount val="1"/>
                <c:pt idx="0">
                  <c:v>Meno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yhteenveto!$B$4:$O$4</c15:sqref>
                  </c15:fullRef>
                </c:ext>
              </c:extLst>
              <c:f>yhteenveto!$B$4:$M$4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extLst>
                <c:ext xmlns:c15="http://schemas.microsoft.com/office/drawing/2012/chart" uri="{02D57815-91ED-43cb-92C2-25804820EDAC}">
                  <c15:fullRef>
                    <c15:sqref>yhteenveto!$B$6:$O$6</c15:sqref>
                  </c15:fullRef>
                </c:ext>
              </c:extLst>
              <c:f>yhteenveto!$B$6:$M$6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yhteenveto!$A$7</c:f>
              <c:strCache>
                <c:ptCount val="1"/>
                <c:pt idx="0">
                  <c:v>Meno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yhteenveto!$B$4:$O$4</c15:sqref>
                  </c15:fullRef>
                </c:ext>
              </c:extLst>
              <c:f>yhteenveto!$B$4:$M$4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extLst>
                <c:ext xmlns:c15="http://schemas.microsoft.com/office/drawing/2012/chart" uri="{02D57815-91ED-43cb-92C2-25804820EDAC}">
                  <c15:fullRef>
                    <c15:sqref>yhteenveto!$B$7:$O$7</c15:sqref>
                  </c15:fullRef>
                </c:ext>
              </c:extLst>
              <c:f>yhteenveto!$B$7:$M$7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yhteenveto!$A$8</c:f>
              <c:strCache>
                <c:ptCount val="1"/>
                <c:pt idx="0">
                  <c:v>Meno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yhteenveto!$B$4:$O$4</c15:sqref>
                  </c15:fullRef>
                </c:ext>
              </c:extLst>
              <c:f>yhteenveto!$B$4:$M$4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extLst>
                <c:ext xmlns:c15="http://schemas.microsoft.com/office/drawing/2012/chart" uri="{02D57815-91ED-43cb-92C2-25804820EDAC}">
                  <c15:fullRef>
                    <c15:sqref>yhteenveto!$B$8:$O$8</c15:sqref>
                  </c15:fullRef>
                </c:ext>
              </c:extLst>
              <c:f>yhteenveto!$B$8:$M$8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yhteenveto!$A$9</c:f>
              <c:strCache>
                <c:ptCount val="1"/>
                <c:pt idx="0">
                  <c:v>Meno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yhteenveto!$B$4:$O$4</c15:sqref>
                  </c15:fullRef>
                </c:ext>
              </c:extLst>
              <c:f>yhteenveto!$B$4:$M$4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extLst>
                <c:ext xmlns:c15="http://schemas.microsoft.com/office/drawing/2012/chart" uri="{02D57815-91ED-43cb-92C2-25804820EDAC}">
                  <c15:fullRef>
                    <c15:sqref>yhteenveto!$B$9:$O$9</c15:sqref>
                  </c15:fullRef>
                </c:ext>
              </c:extLst>
              <c:f>yhteenveto!$B$9:$M$9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fi-FI"/>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fi-FI"/>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2</xdr:row>
      <xdr:rowOff>88900</xdr:rowOff>
    </xdr:from>
    <xdr:to>
      <xdr:col>14</xdr:col>
      <xdr:colOff>828676</xdr:colOff>
      <xdr:row>2</xdr:row>
      <xdr:rowOff>2798761</xdr:rowOff>
    </xdr:to>
    <xdr:graphicFrame macro="">
      <xdr:nvGraphicFramePr>
        <xdr:cNvPr id="2" name="Menotrendit" descr="Pylväskaavio, jossa näkyvät kuukausimenot luokittai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MenojenYhteenveto" displayName="MenojenYhteenveto" ref="A4:O10" totalsRowCount="1">
  <autoFilter ref="A4:O9"/>
  <tableColumns count="15">
    <tableColumn id="1" name="Menot" totalsRowLabel="Summa" totalsRowDxfId="103"/>
    <tableColumn id="2" name="Tammi" totalsRowFunction="sum" dataDxfId="102" totalsRowDxfId="101">
      <calculatedColumnFormula>SUMIFS(MenotTam[Summa],MenotTam[Luokka],MenojenYhteenveto[Menot])</calculatedColumnFormula>
    </tableColumn>
    <tableColumn id="3" name="Helmi" totalsRowFunction="sum" dataDxfId="100" totalsRowDxfId="99">
      <calculatedColumnFormula>SUMIFS(MenotHel[Summa],MenotHel[Luokka],MenojenYhteenveto[Menot])</calculatedColumnFormula>
    </tableColumn>
    <tableColumn id="4" name="Maalis" totalsRowFunction="sum" dataDxfId="98" totalsRowDxfId="97">
      <calculatedColumnFormula>SUMIFS(MenotMaa[Summa],MenotMaa[Luokka],MenojenYhteenveto[Menot])</calculatedColumnFormula>
    </tableColumn>
    <tableColumn id="5" name="Huhti" totalsRowFunction="sum" dataDxfId="96" totalsRowDxfId="95">
      <calculatedColumnFormula>SUMIFS(MenotHuh[Summa],MenotHuh[Luokka],MenojenYhteenveto[Menot])</calculatedColumnFormula>
    </tableColumn>
    <tableColumn id="6" name="Touko" totalsRowFunction="sum" dataDxfId="94" totalsRowDxfId="93">
      <calculatedColumnFormula>SUMIFS(MenotTou[Summa],MenotTou[Luokka],MenojenYhteenveto[Menot])</calculatedColumnFormula>
    </tableColumn>
    <tableColumn id="7" name="Kesä" totalsRowFunction="sum" dataDxfId="92" totalsRowDxfId="91">
      <calculatedColumnFormula>SUMIFS(MenotKes[Summa],MenotKes[Luokka],MenojenYhteenveto[Menot])</calculatedColumnFormula>
    </tableColumn>
    <tableColumn id="8" name="Heinä" totalsRowFunction="sum" dataDxfId="90" totalsRowDxfId="89">
      <calculatedColumnFormula>SUMIFS(MenotHei[Summa],MenotHei[Luokka],MenojenYhteenveto[Menot])</calculatedColumnFormula>
    </tableColumn>
    <tableColumn id="9" name="Elo" totalsRowFunction="sum" dataDxfId="88" totalsRowDxfId="87">
      <calculatedColumnFormula>SUMIFS(MenotElo[Summa],MenotElo[Luokka],MenojenYhteenveto[Menot])</calculatedColumnFormula>
    </tableColumn>
    <tableColumn id="10" name="Syys" totalsRowFunction="sum" dataDxfId="86" totalsRowDxfId="85">
      <calculatedColumnFormula>SUMIFS(MenotSyy[Summa],MenotSyy[Luokka],MenojenYhteenveto[Menot])</calculatedColumnFormula>
    </tableColumn>
    <tableColumn id="11" name="Loka" totalsRowFunction="sum" dataDxfId="84" totalsRowDxfId="83">
      <calculatedColumnFormula>SUMIFS(MenotLok[Summa],MenotLok[Luokka],MenojenYhteenveto[Menot])</calculatedColumnFormula>
    </tableColumn>
    <tableColumn id="12" name="Marras" totalsRowFunction="sum" dataDxfId="82" totalsRowDxfId="81">
      <calculatedColumnFormula>SUMIFS(MenotMar[Summa],MenotMar[Luokka],MenojenYhteenveto[Menot])</calculatedColumnFormula>
    </tableColumn>
    <tableColumn id="13" name="Joulu" totalsRowFunction="sum" dataDxfId="80" totalsRowDxfId="79">
      <calculatedColumnFormula>SUMIFS(MenotJou[Summa],MenotJou[Luokka],MenojenYhteenveto[Menot])</calculatedColumnFormula>
    </tableColumn>
    <tableColumn id="14" name="Summa" totalsRowFunction="sum" dataDxfId="78" totalsRowDxfId="77">
      <calculatedColumnFormula>SUM(MenojenYhteenveto[[#This Row],[Tammi]:[Joulu]])</calculatedColumnFormula>
    </tableColumn>
    <tableColumn id="15" name="Trendi"/>
  </tableColumns>
  <tableStyleInfo name="Table Summary" showFirstColumn="0" showLastColumn="1" showRowStripes="0" showColumnStripes="1"/>
  <extLst>
    <ext xmlns:x14="http://schemas.microsoft.com/office/spreadsheetml/2009/9/main" uri="{504A1905-F514-4f6f-8877-14C23A59335A}">
      <x14:table altTextSummary="Taulukossa näkyvät kuukausimenot laskettuna yhteen luokittain vuoden jokaiselta kuukaudelta alkaen tammikuusta.  Taulukko on tasattu pystysuuntaisesti, ja kaavio näkyy välittömästi sen yläpuolella niin, että taulukon jokainen kuukausi on kaavion jokaisen kuukausiryhmän kohdalla"/>
    </ext>
  </extLst>
</table>
</file>

<file path=xl/tables/table10.xml><?xml version="1.0" encoding="utf-8"?>
<table xmlns="http://schemas.openxmlformats.org/spreadsheetml/2006/main" id="10" name="MenotSyy" displayName="MenotSyy" ref="A2:E9" totalsRowCount="1">
  <autoFilter ref="A2:E8"/>
  <tableColumns count="5">
    <tableColumn id="1" name="Päivämäärä" totalsRowLabel="Summa" dataDxfId="27" totalsRowDxfId="26"/>
    <tableColumn id="2" name="OSTOTIL.NRO" totalsRowDxfId="25"/>
    <tableColumn id="3" name="Summa" totalsRowFunction="sum" dataDxfId="24" totalsRowDxfId="23"/>
    <tableColumn id="4" name="Luokka" totalsRowDxfId="22"/>
    <tableColumn id="5" name="Kuvaus" totalsRowDxfId="21"/>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11.xml><?xml version="1.0" encoding="utf-8"?>
<table xmlns="http://schemas.openxmlformats.org/spreadsheetml/2006/main" id="11" name="MenotLok" displayName="MenotLok" ref="A2:E9" totalsRowCount="1">
  <autoFilter ref="A2:E8"/>
  <tableColumns count="5">
    <tableColumn id="1" name="Päivämäärä" totalsRowLabel="Summa" dataDxfId="20" totalsRowDxfId="19"/>
    <tableColumn id="2" name="OSTOTIL.NRO" totalsRowDxfId="18"/>
    <tableColumn id="3" name="Summa" totalsRowFunction="sum" dataDxfId="17" totalsRowDxfId="16"/>
    <tableColumn id="4" name="Luokka" totalsRowDxfId="15"/>
    <tableColumn id="5" name="Kuvaus" totalsRowDxfId="14"/>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12.xml><?xml version="1.0" encoding="utf-8"?>
<table xmlns="http://schemas.openxmlformats.org/spreadsheetml/2006/main" id="12" name="MenotMar" displayName="MenotMar" ref="A2:E9" totalsRowCount="1">
  <autoFilter ref="A2:E8"/>
  <tableColumns count="5">
    <tableColumn id="1" name="Päivämäärä" totalsRowLabel="Summa" dataDxfId="13" totalsRowDxfId="12"/>
    <tableColumn id="2" name="OSTOTIL.NRO" totalsRowDxfId="11"/>
    <tableColumn id="3" name="Summa" totalsRowFunction="sum" dataDxfId="10" totalsRowDxfId="9"/>
    <tableColumn id="4" name="Luokka" totalsRowDxfId="8"/>
    <tableColumn id="5" name="Kuvaus" totalsRowDxfId="7"/>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13.xml><?xml version="1.0" encoding="utf-8"?>
<table xmlns="http://schemas.openxmlformats.org/spreadsheetml/2006/main" id="13" name="MenotJou" displayName="MenotJou" ref="A2:E9" totalsRowCount="1">
  <autoFilter ref="A2:E8"/>
  <tableColumns count="5">
    <tableColumn id="1" name="Päivämäärä" totalsRowLabel="Summa" dataDxfId="6" totalsRowDxfId="5"/>
    <tableColumn id="2" name="OSTOTIL.NRO" totalsRowDxfId="4"/>
    <tableColumn id="3" name="Summa" totalsRowFunction="sum" dataDxfId="3" totalsRowDxfId="2"/>
    <tableColumn id="4" name="Luokka" totalsRowDxfId="1"/>
    <tableColumn id="5" name="Kuvaus" totalsRowDxfId="0"/>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2.xml><?xml version="1.0" encoding="utf-8"?>
<table xmlns="http://schemas.openxmlformats.org/spreadsheetml/2006/main" id="2" name="MenotTam" displayName="MenotTam" ref="A2:E9" totalsRowCount="1">
  <autoFilter ref="A2:E8"/>
  <tableColumns count="5">
    <tableColumn id="1" name="Päivämäärä" totalsRowLabel="Summa" dataDxfId="76" totalsRowDxfId="75"/>
    <tableColumn id="2" name="OSTOTIL.NRO"/>
    <tableColumn id="3" name="Summa" totalsRowFunction="sum" dataDxfId="74" totalsRowDxfId="73"/>
    <tableColumn id="4" name="Luokka"/>
    <tableColumn id="5" name="Kuvaus"/>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3.xml><?xml version="1.0" encoding="utf-8"?>
<table xmlns="http://schemas.openxmlformats.org/spreadsheetml/2006/main" id="3" name="MenotHel" displayName="MenotHel" ref="A2:E9" totalsRowCount="1">
  <autoFilter ref="A2:E8"/>
  <tableColumns count="5">
    <tableColumn id="1" name="Päivämäärä" totalsRowLabel="Summa" dataDxfId="72" totalsRowDxfId="71"/>
    <tableColumn id="2" name="OSTOTIL.NRO" totalsRowDxfId="70"/>
    <tableColumn id="3" name="Summa" totalsRowFunction="sum" dataDxfId="69" totalsRowDxfId="68"/>
    <tableColumn id="4" name="Luokka" totalsRowDxfId="67"/>
    <tableColumn id="5" name="Kuvaus" totalsRowDxfId="66"/>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4.xml><?xml version="1.0" encoding="utf-8"?>
<table xmlns="http://schemas.openxmlformats.org/spreadsheetml/2006/main" id="4" name="MenotMaa" displayName="MenotMaa" ref="A2:E9" totalsRowCount="1">
  <autoFilter ref="A2:E8"/>
  <tableColumns count="5">
    <tableColumn id="1" name="Päivämäärä" totalsRowLabel="Summa" dataDxfId="65" totalsRowDxfId="64"/>
    <tableColumn id="2" name="OSTOTIL.NRO" totalsRowDxfId="63"/>
    <tableColumn id="3" name="Summa" totalsRowFunction="sum" dataDxfId="62" totalsRowDxfId="61"/>
    <tableColumn id="4" name="Luokka" totalsRowDxfId="60"/>
    <tableColumn id="5" name="Kuvaus" totalsRowDxfId="59"/>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5.xml><?xml version="1.0" encoding="utf-8"?>
<table xmlns="http://schemas.openxmlformats.org/spreadsheetml/2006/main" id="5" name="MenotHuh" displayName="MenotHuh" ref="A2:E9" totalsRowCount="1">
  <autoFilter ref="A2:E8"/>
  <tableColumns count="5">
    <tableColumn id="1" name="Päivämäärä" totalsRowLabel="Summa" dataDxfId="58" totalsRowDxfId="57"/>
    <tableColumn id="2" name="OSTOTIL.NRO" totalsRowDxfId="56"/>
    <tableColumn id="3" name="Summa" totalsRowFunction="sum" dataDxfId="55" totalsRowDxfId="54"/>
    <tableColumn id="4" name="Luokka" totalsRowDxfId="53"/>
    <tableColumn id="5" name="Kuvaus" totalsRowDxfId="52"/>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6.xml><?xml version="1.0" encoding="utf-8"?>
<table xmlns="http://schemas.openxmlformats.org/spreadsheetml/2006/main" id="6" name="MenotTou" displayName="MenotTou" ref="A2:E9" totalsRowCount="1">
  <autoFilter ref="A2:E8"/>
  <tableColumns count="5">
    <tableColumn id="1" name="Päivämäärä" totalsRowLabel="Summa" dataDxfId="51" totalsRowDxfId="50"/>
    <tableColumn id="2" name="OSTOTIL.NRO"/>
    <tableColumn id="3" name="Summa" totalsRowFunction="sum" dataDxfId="49" totalsRowDxfId="48"/>
    <tableColumn id="4" name="Luokka"/>
    <tableColumn id="5" name="Kuvaus" totalsRowDxfId="47"/>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7.xml><?xml version="1.0" encoding="utf-8"?>
<table xmlns="http://schemas.openxmlformats.org/spreadsheetml/2006/main" id="7" name="MenotKes" displayName="MenotKes" ref="A2:E9" totalsRowCount="1">
  <autoFilter ref="A2:E8"/>
  <tableColumns count="5">
    <tableColumn id="1" name="Päivämäärä" totalsRowLabel="Summa" dataDxfId="46" totalsRowDxfId="45"/>
    <tableColumn id="2" name="OSTOTIL.NRO" totalsRowDxfId="44"/>
    <tableColumn id="3" name="Summa" totalsRowFunction="sum" dataDxfId="43" totalsRowDxfId="42"/>
    <tableColumn id="4" name="Luokka"/>
    <tableColumn id="5" name="Kuvaus"/>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8.xml><?xml version="1.0" encoding="utf-8"?>
<table xmlns="http://schemas.openxmlformats.org/spreadsheetml/2006/main" id="8" name="MenotHei" displayName="MenotHei" ref="A2:E9" totalsRowCount="1">
  <autoFilter ref="A2:E8"/>
  <tableColumns count="5">
    <tableColumn id="1" name="Päivämäärä" totalsRowLabel="Summa" dataDxfId="41" totalsRowDxfId="40"/>
    <tableColumn id="2" name="OSTOTIL.NRO" totalsRowDxfId="39"/>
    <tableColumn id="3" name="Summa" totalsRowFunction="sum" dataDxfId="38" totalsRowDxfId="37"/>
    <tableColumn id="4" name="Luokka" totalsRowDxfId="36"/>
    <tableColumn id="5" name="Kuvaus" totalsRowDxfId="35"/>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ables/table9.xml><?xml version="1.0" encoding="utf-8"?>
<table xmlns="http://schemas.openxmlformats.org/spreadsheetml/2006/main" id="9" name="MenotElo" displayName="MenotElo" ref="A2:E9" totalsRowCount="1">
  <autoFilter ref="A2:E8"/>
  <tableColumns count="5">
    <tableColumn id="1" name="Päivämäärä" totalsRowLabel="Summa" dataDxfId="34" totalsRowDxfId="33"/>
    <tableColumn id="2" name="OSTOTIL.NRO" totalsRowDxfId="32"/>
    <tableColumn id="3" name="Summa" totalsRowFunction="sum" dataDxfId="31" totalsRowDxfId="30"/>
    <tableColumn id="4" name="Luokka" totalsRowDxfId="29"/>
    <tableColumn id="5" name="Kuvaus" totalsRowDxfId="28"/>
  </tableColumns>
  <tableStyleInfo name="Table Summary" showFirstColumn="0" showLastColumn="0" showRowStripes="0" showColumnStripes="1"/>
  <extLst>
    <ext xmlns:x14="http://schemas.microsoft.com/office/spreadsheetml/2009/9/main" uri="{504A1905-F514-4f6f-8877-14C23A59335A}">
      <x14:table altTextSummary="Luettelo kuukausittaisten menojen tiedoista, kuten päivämäärä, ostotilausnumero, summa, luokka ja kuvaus"/>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1" customWidth="1"/>
    <col min="2" max="16384" width="9" style="11"/>
  </cols>
  <sheetData>
    <row r="1" spans="1:1" ht="35.1" customHeight="1" x14ac:dyDescent="0.4">
      <c r="A1" s="4" t="s">
        <v>49</v>
      </c>
    </row>
    <row r="2" spans="1:1" ht="30" customHeight="1" x14ac:dyDescent="0.25">
      <c r="A2" s="6" t="s">
        <v>0</v>
      </c>
    </row>
    <row r="3" spans="1:1" ht="30" customHeight="1" x14ac:dyDescent="0.25">
      <c r="A3" s="7" t="s">
        <v>47</v>
      </c>
    </row>
    <row r="4" spans="1:1" ht="30" customHeight="1" x14ac:dyDescent="0.25">
      <c r="A4" s="10" t="s">
        <v>1</v>
      </c>
    </row>
    <row r="5" spans="1:1" ht="30" customHeight="1" x14ac:dyDescent="0.25">
      <c r="A5" s="6" t="s">
        <v>2</v>
      </c>
    </row>
    <row r="6" spans="1:1" ht="30" customHeight="1" x14ac:dyDescent="0.25">
      <c r="A6" s="10" t="s">
        <v>3</v>
      </c>
    </row>
    <row r="7" spans="1:1" ht="30" customHeight="1" x14ac:dyDescent="0.25">
      <c r="A7" s="12" t="str">
        <f>ROW(A1)&amp;". Jos taulukossa ei ole summariviä, kirjoita taulukon alapuolelle. Taulukko laajenee automaattisesti, kun painat ENTER- tai SARKAIN-näppäintä."</f>
        <v>1. Jos taulukossa ei ole summariviä, kirjoita taulukon alapuolelle. Taulukko laajenee automaattisesti, kun painat ENTER- tai SARKAIN-näppäintä.</v>
      </c>
    </row>
    <row r="8" spans="1:1" ht="30" customHeight="1" x14ac:dyDescent="0.25">
      <c r="A8" s="16" t="str">
        <f>ROW(A2)&amp;". Aseta osoitin viimeiseen soluun summarivin yläpuolelle, esimerkiksi viimeisimmän menon summaan, ja paina sitten SARKAIN-näppäintä."</f>
        <v>2. Aseta osoitin viimeiseen soluun summarivin yläpuolelle, esimerkiksi viimeisimmän menon summaan, ja paina sitten SARKAIN-näppäintä.</v>
      </c>
    </row>
    <row r="9" spans="1:1" ht="30" customHeight="1" x14ac:dyDescent="0.25">
      <c r="A9" s="16" t="str">
        <f>ROW(A3)&amp;". Napsauta taulukkoa hiiren kakkospainikkeella, valitse valikosta Lisää ja valitse sitten Taulukon rivejä yläpuolelle tai Taulukon rivejä alapuolelle."</f>
        <v>3. Napsauta taulukkoa hiiren kakkospainikkeella, valitse valikosta Lisää ja valitse sitten Taulukon rivejä yläpuolelle tai Taulukon rivejä alapuolelle.</v>
      </c>
    </row>
    <row r="10" spans="1:1" ht="30" customHeight="1" x14ac:dyDescent="0.25">
      <c r="A10" s="13" t="str">
        <f>ROW(A4)&amp;". Aseta hiiren osoitin taulukon oikeassa alakulmassa olevan koonmuuttokahvan päälle ja lisää taulukon rivien määrää vetämällä."</f>
        <v>4. Aseta hiiren osoitin taulukon oikeassa alakulmassa olevan koonmuuttokahvan päälle ja lisää taulukon rivien määrää vetämällä.</v>
      </c>
    </row>
    <row r="11" spans="1:1" ht="30" customHeight="1" x14ac:dyDescent="0.25">
      <c r="A11" s="7" t="s">
        <v>48</v>
      </c>
    </row>
    <row r="12" spans="1:1" ht="30" customHeight="1" x14ac:dyDescent="0.25">
      <c r="A12" s="10" t="s">
        <v>4</v>
      </c>
    </row>
    <row r="13" spans="1:1" ht="30" customHeight="1" x14ac:dyDescent="0.25">
      <c r="A13" s="7" t="s">
        <v>50</v>
      </c>
    </row>
    <row r="14" spans="1:1" ht="30" customHeight="1" x14ac:dyDescent="0.25">
      <c r="A14" s="13" t="str">
        <f>ROW(A1)&amp;". Meno 1 lisätään yhteenvetolaskentataulukkoon Menot-kohdan alle MenojenYhteenveto-taulukossa (menotyypin otsikko)"</f>
        <v>1. Meno 1 lisätään yhteenvetolaskentataulukkoon Menot-kohdan alle MenojenYhteenveto-taulukossa (menotyypin otsikko)</v>
      </c>
    </row>
    <row r="15" spans="1:1" ht="30" customHeight="1" x14ac:dyDescent="0.25">
      <c r="A15" s="13" t="str">
        <f>ROW(A2)&amp;". Anna menoa vastaava summa jokaisen kuukauden kohdalla laskentataulukossa."</f>
        <v>2. Anna menoa vastaava summa jokaisen kuukauden kohdalla laskentataulukossa.</v>
      </c>
    </row>
    <row r="16" spans="1:1" ht="30" customHeight="1" x14ac:dyDescent="0.25">
      <c r="A16" s="5" t="str">
        <f>ROW(A3)&amp;". MenojenYhteenveto-laskentataulukon menotyyppi luo luettelon luokista jokaisen kuukauden Luokka-sarakkeelle."</f>
        <v>3. MenojenYhteenveto-laskentataulukon menotyyppi luo luettelon luokista jokaisen kuukauden Luokka-sarakkeelle.</v>
      </c>
    </row>
    <row r="17" spans="1:1" ht="30" customHeight="1" x14ac:dyDescent="0.25">
      <c r="A17" s="5" t="str">
        <f>ROW(A4)&amp;". Summaa vastaavan menotyypin voi valita Luokka-sarakkeen luettelosta."</f>
        <v>4. Summaa vastaavan menotyypin voi valita Luokka-sarakkeen luettelosta.</v>
      </c>
    </row>
    <row r="18" spans="1:1" ht="30" customHeight="1" x14ac:dyDescent="0.25">
      <c r="A18" s="5" t="str">
        <f>ROW(A5)&amp;". Lisää uusi meno kuukaudelle lisäämällä uusi rivi MenojenYhteenveto-taulukkoon yhteenvetolaskentataulukossa ja antamalla menon tiedot vastaavan kuukauden laskentataulukossa."</f>
        <v>5. Lisää uusi meno kuukaudelle lisäämällä uusi rivi MenojenYhteenveto-taulukkoon yhteenvetolaskentataulukossa ja antamalla menon tiedot vastaavan kuukauden laskentataulukossa.</v>
      </c>
    </row>
  </sheetData>
  <dataValidations count="1">
    <dataValidation allowBlank="1" showInputMessage="1" showErrorMessage="1" prompt="Vihjelaskentataulukko, joka sisältää ohjeita tämän työkirjan käyttöön" sqref="A1"/>
  </dataValidations>
  <printOptions horizontalCentered="1"/>
  <pageMargins left="0.7" right="0.7" top="0.75" bottom="0.75" header="0.3" footer="0.3"/>
  <pageSetup paperSize="9" fitToHeight="0"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42</v>
      </c>
      <c r="B1" s="25"/>
      <c r="C1" s="26"/>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DATE(YEAR(TODAY()),8,8)</f>
        <v>42955</v>
      </c>
      <c r="B3" s="2" t="s">
        <v>29</v>
      </c>
      <c r="C3" s="20"/>
      <c r="D3" s="2" t="s">
        <v>7</v>
      </c>
      <c r="E3" s="2" t="s">
        <v>35</v>
      </c>
    </row>
    <row r="4" spans="1:5" ht="30" customHeight="1" x14ac:dyDescent="0.25">
      <c r="A4" s="21">
        <f ca="1">DATE(YEAR(TODAY()),8,9)</f>
        <v>42956</v>
      </c>
      <c r="B4" s="2" t="s">
        <v>30</v>
      </c>
      <c r="C4" s="20"/>
      <c r="D4" s="2" t="s">
        <v>8</v>
      </c>
      <c r="E4" s="2"/>
    </row>
    <row r="5" spans="1:5" ht="30" customHeight="1" x14ac:dyDescent="0.25">
      <c r="A5" s="21"/>
      <c r="B5" s="2"/>
      <c r="C5" s="20"/>
      <c r="D5" s="2" t="s">
        <v>8</v>
      </c>
      <c r="E5" s="2"/>
    </row>
    <row r="6" spans="1:5" ht="30" customHeight="1" x14ac:dyDescent="0.25">
      <c r="A6" s="21"/>
      <c r="B6" s="2"/>
      <c r="C6" s="20"/>
      <c r="D6" s="2" t="s">
        <v>9</v>
      </c>
      <c r="E6" s="2"/>
    </row>
    <row r="7" spans="1:5" ht="30" customHeight="1" x14ac:dyDescent="0.25">
      <c r="A7" s="21"/>
      <c r="B7" s="2"/>
      <c r="C7" s="20"/>
      <c r="D7" s="2" t="s">
        <v>10</v>
      </c>
      <c r="E7" s="2"/>
    </row>
    <row r="8" spans="1:5" ht="30" customHeight="1" x14ac:dyDescent="0.25">
      <c r="A8" s="21"/>
      <c r="B8" s="2"/>
      <c r="C8" s="20"/>
      <c r="D8" s="2" t="s">
        <v>11</v>
      </c>
      <c r="E8" s="2"/>
    </row>
    <row r="9" spans="1:5" ht="30" customHeight="1" x14ac:dyDescent="0.25">
      <c r="A9" s="17" t="s">
        <v>31</v>
      </c>
      <c r="B9" s="17"/>
      <c r="C9" s="18">
        <f>SUBTOTAL(109,MenotElo[Summa])</f>
        <v>0</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elokuusta, jotta tämä meno voidaan lisätä Yhteenveto-taulukkoon" sqref="A3:A8">
      <formula1>MONTH($A3)=8</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43</v>
      </c>
      <c r="B1" s="25"/>
      <c r="C1" s="26"/>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DATE(YEAR(TODAY()),9,9)</f>
        <v>42987</v>
      </c>
      <c r="B3" s="2" t="s">
        <v>29</v>
      </c>
      <c r="C3" s="20"/>
      <c r="D3" s="2" t="s">
        <v>7</v>
      </c>
      <c r="E3" s="2" t="s">
        <v>35</v>
      </c>
    </row>
    <row r="4" spans="1:5" ht="30" customHeight="1" x14ac:dyDescent="0.25">
      <c r="A4" s="21">
        <f ca="1">DATE(YEAR(TODAY()),9,15)</f>
        <v>42993</v>
      </c>
      <c r="B4" s="2" t="s">
        <v>30</v>
      </c>
      <c r="C4" s="20"/>
      <c r="D4" s="2" t="s">
        <v>8</v>
      </c>
      <c r="E4" s="2"/>
    </row>
    <row r="5" spans="1:5" ht="30" customHeight="1" x14ac:dyDescent="0.25">
      <c r="A5" s="21"/>
      <c r="B5" s="2"/>
      <c r="C5" s="20"/>
      <c r="D5" s="2" t="s">
        <v>8</v>
      </c>
      <c r="E5" s="2"/>
    </row>
    <row r="6" spans="1:5" ht="30" customHeight="1" x14ac:dyDescent="0.25">
      <c r="A6" s="21"/>
      <c r="B6" s="2"/>
      <c r="C6" s="20"/>
      <c r="D6" s="2" t="s">
        <v>9</v>
      </c>
      <c r="E6" s="2"/>
    </row>
    <row r="7" spans="1:5" ht="30" customHeight="1" x14ac:dyDescent="0.25">
      <c r="A7" s="21"/>
      <c r="B7" s="2"/>
      <c r="C7" s="20"/>
      <c r="D7" s="2" t="s">
        <v>10</v>
      </c>
      <c r="E7" s="2"/>
    </row>
    <row r="8" spans="1:5" ht="30" customHeight="1" x14ac:dyDescent="0.25">
      <c r="A8" s="21"/>
      <c r="B8" s="2"/>
      <c r="C8" s="20"/>
      <c r="D8" s="2" t="s">
        <v>11</v>
      </c>
      <c r="E8" s="2"/>
    </row>
    <row r="9" spans="1:5" ht="30" customHeight="1" x14ac:dyDescent="0.25">
      <c r="A9" s="17" t="s">
        <v>31</v>
      </c>
      <c r="B9" s="17"/>
      <c r="C9" s="18">
        <f>SUBTOTAL(109,MenotSyy[Summa])</f>
        <v>0</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syyskuusta, jotta tämä meno voidaan lisätä Yhteenveto-taulukkoon" sqref="A3:A8">
      <formula1>MONTH($A3)=9</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44</v>
      </c>
      <c r="B1" s="25"/>
      <c r="C1" s="26"/>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DATE(YEAR(TODAY()),10,10)</f>
        <v>43018</v>
      </c>
      <c r="B3" s="2" t="s">
        <v>29</v>
      </c>
      <c r="C3" s="20"/>
      <c r="D3" s="2" t="s">
        <v>7</v>
      </c>
      <c r="E3" s="2" t="s">
        <v>35</v>
      </c>
    </row>
    <row r="4" spans="1:5" ht="30" customHeight="1" x14ac:dyDescent="0.25">
      <c r="A4" s="21">
        <f ca="1">DATE(YEAR(TODAY()),10,21)</f>
        <v>43029</v>
      </c>
      <c r="B4" s="2" t="s">
        <v>30</v>
      </c>
      <c r="C4" s="20"/>
      <c r="D4" s="2" t="s">
        <v>8</v>
      </c>
      <c r="E4" s="2"/>
    </row>
    <row r="5" spans="1:5" ht="30" customHeight="1" x14ac:dyDescent="0.25">
      <c r="A5" s="21"/>
      <c r="B5" s="2"/>
      <c r="C5" s="20"/>
      <c r="D5" s="2" t="s">
        <v>8</v>
      </c>
      <c r="E5" s="2"/>
    </row>
    <row r="6" spans="1:5" ht="30" customHeight="1" x14ac:dyDescent="0.25">
      <c r="A6" s="21"/>
      <c r="B6" s="2"/>
      <c r="C6" s="20"/>
      <c r="D6" s="2" t="s">
        <v>9</v>
      </c>
      <c r="E6" s="2"/>
    </row>
    <row r="7" spans="1:5" ht="30" customHeight="1" x14ac:dyDescent="0.25">
      <c r="A7" s="21"/>
      <c r="B7" s="2"/>
      <c r="C7" s="20"/>
      <c r="D7" s="2" t="s">
        <v>10</v>
      </c>
      <c r="E7" s="2"/>
    </row>
    <row r="8" spans="1:5" ht="30" customHeight="1" x14ac:dyDescent="0.25">
      <c r="A8" s="21"/>
      <c r="B8" s="2"/>
      <c r="C8" s="20"/>
      <c r="D8" s="2" t="s">
        <v>11</v>
      </c>
      <c r="E8" s="2"/>
    </row>
    <row r="9" spans="1:5" ht="30" customHeight="1" x14ac:dyDescent="0.25">
      <c r="A9" s="17" t="s">
        <v>31</v>
      </c>
      <c r="B9" s="17"/>
      <c r="C9" s="18">
        <f>SUBTOTAL(109,MenotLok[Summa])</f>
        <v>0</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lokakuusta, jotta tämä meno voidaan lisätä Yhteenveto-taulukkoon" sqref="A3:A8">
      <formula1>MONTH($A3)=10</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45</v>
      </c>
      <c r="B1" s="25"/>
      <c r="C1" s="26"/>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DATE(YEAR(TODAY()),11,14)</f>
        <v>43053</v>
      </c>
      <c r="B3" s="2" t="s">
        <v>29</v>
      </c>
      <c r="C3" s="20"/>
      <c r="D3" s="2" t="s">
        <v>7</v>
      </c>
      <c r="E3" s="2" t="s">
        <v>35</v>
      </c>
    </row>
    <row r="4" spans="1:5" ht="30" customHeight="1" x14ac:dyDescent="0.25">
      <c r="A4" s="21">
        <f ca="1">DATE(YEAR(TODAY()),11,21)</f>
        <v>43060</v>
      </c>
      <c r="B4" s="2" t="s">
        <v>30</v>
      </c>
      <c r="C4" s="20"/>
      <c r="D4" s="2" t="s">
        <v>8</v>
      </c>
      <c r="E4" s="2"/>
    </row>
    <row r="5" spans="1:5" ht="30" customHeight="1" x14ac:dyDescent="0.25">
      <c r="A5" s="21"/>
      <c r="B5" s="2"/>
      <c r="C5" s="20"/>
      <c r="D5" s="2" t="s">
        <v>8</v>
      </c>
      <c r="E5" s="2"/>
    </row>
    <row r="6" spans="1:5" ht="30" customHeight="1" x14ac:dyDescent="0.25">
      <c r="A6" s="21"/>
      <c r="B6" s="2"/>
      <c r="C6" s="20"/>
      <c r="D6" s="2" t="s">
        <v>9</v>
      </c>
      <c r="E6" s="2"/>
    </row>
    <row r="7" spans="1:5" ht="30" customHeight="1" x14ac:dyDescent="0.25">
      <c r="A7" s="21"/>
      <c r="B7" s="2"/>
      <c r="C7" s="20"/>
      <c r="D7" s="2" t="s">
        <v>10</v>
      </c>
      <c r="E7" s="2"/>
    </row>
    <row r="8" spans="1:5" ht="30" customHeight="1" x14ac:dyDescent="0.25">
      <c r="A8" s="21"/>
      <c r="B8" s="2"/>
      <c r="C8" s="20"/>
      <c r="D8" s="2" t="s">
        <v>11</v>
      </c>
      <c r="E8" s="2"/>
    </row>
    <row r="9" spans="1:5" ht="30" customHeight="1" x14ac:dyDescent="0.25">
      <c r="A9" s="17" t="s">
        <v>31</v>
      </c>
      <c r="B9" s="17"/>
      <c r="C9" s="18">
        <f>SUBTOTAL(109,MenotMar[Summa])</f>
        <v>0</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marraskuusta, jotta tämä meno voidaan lisätä Yhteenveto-taulukkoon" sqref="A3:A8">
      <formula1>MONTH($A3)=11</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46</v>
      </c>
      <c r="B1" s="25"/>
      <c r="C1" s="26"/>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DATE(YEAR(TODAY()),12,2)</f>
        <v>43071</v>
      </c>
      <c r="B3" s="2" t="s">
        <v>29</v>
      </c>
      <c r="C3" s="20">
        <v>201</v>
      </c>
      <c r="D3" s="2" t="s">
        <v>7</v>
      </c>
      <c r="E3" s="2" t="s">
        <v>35</v>
      </c>
    </row>
    <row r="4" spans="1:5" ht="30" customHeight="1" x14ac:dyDescent="0.25">
      <c r="A4" s="21">
        <f ca="1">DATE(YEAR(TODAY()),12,24)</f>
        <v>43093</v>
      </c>
      <c r="B4" s="2" t="s">
        <v>30</v>
      </c>
      <c r="C4" s="20">
        <v>98</v>
      </c>
      <c r="D4" s="2" t="s">
        <v>8</v>
      </c>
      <c r="E4" s="2"/>
    </row>
    <row r="5" spans="1:5" ht="30" customHeight="1" x14ac:dyDescent="0.25">
      <c r="A5" s="21"/>
      <c r="B5" s="2"/>
      <c r="C5" s="20">
        <v>342</v>
      </c>
      <c r="D5" s="2" t="s">
        <v>8</v>
      </c>
      <c r="E5" s="2"/>
    </row>
    <row r="6" spans="1:5" ht="30" customHeight="1" x14ac:dyDescent="0.25">
      <c r="A6" s="21"/>
      <c r="B6" s="2"/>
      <c r="C6" s="20">
        <v>122</v>
      </c>
      <c r="D6" s="2" t="s">
        <v>9</v>
      </c>
      <c r="E6" s="2"/>
    </row>
    <row r="7" spans="1:5" ht="30" customHeight="1" x14ac:dyDescent="0.25">
      <c r="A7" s="21"/>
      <c r="B7" s="2"/>
      <c r="C7" s="20">
        <v>187</v>
      </c>
      <c r="D7" s="2" t="s">
        <v>10</v>
      </c>
      <c r="E7" s="2"/>
    </row>
    <row r="8" spans="1:5" ht="30" customHeight="1" x14ac:dyDescent="0.25">
      <c r="A8" s="21"/>
      <c r="B8" s="2"/>
      <c r="C8" s="20">
        <v>99</v>
      </c>
      <c r="D8" s="2" t="s">
        <v>11</v>
      </c>
      <c r="E8" s="2"/>
    </row>
    <row r="9" spans="1:5" ht="30" customHeight="1" x14ac:dyDescent="0.25">
      <c r="A9" s="17" t="s">
        <v>31</v>
      </c>
      <c r="B9" s="17"/>
      <c r="C9" s="18">
        <f>SUBTOTAL(109,MenotJou[Summa])</f>
        <v>1049</v>
      </c>
      <c r="D9" s="17"/>
      <c r="E9" s="19"/>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joulukuusta, jotta tämä meno voidaan lisätä Yhteenveto-taulukkoon" sqref="A3:A8">
      <formula1>MONTH($A3)=12</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tabSelected="1" zoomScaleNormal="100" workbookViewId="0"/>
  </sheetViews>
  <sheetFormatPr defaultRowHeight="30" customHeight="1" x14ac:dyDescent="0.25"/>
  <cols>
    <col min="1" max="1" width="15.85546875" customWidth="1"/>
    <col min="2" max="13" width="12.5703125" customWidth="1"/>
    <col min="14" max="14" width="15" customWidth="1"/>
    <col min="15" max="15" width="12.7109375" customWidth="1"/>
    <col min="16" max="16" width="9.140625" customWidth="1"/>
    <col min="17" max="17" width="7.28515625" customWidth="1"/>
  </cols>
  <sheetData>
    <row r="1" spans="1:15" ht="35.1" customHeight="1" x14ac:dyDescent="0.4">
      <c r="A1" s="1" t="s">
        <v>5</v>
      </c>
      <c r="B1" s="1"/>
      <c r="C1" s="1"/>
    </row>
    <row r="2" spans="1:15" ht="17.100000000000001" customHeight="1" x14ac:dyDescent="0.25">
      <c r="B2" s="15" t="s">
        <v>12</v>
      </c>
      <c r="C2" s="15" t="s">
        <v>13</v>
      </c>
      <c r="D2" s="15" t="s">
        <v>14</v>
      </c>
      <c r="E2" s="15" t="s">
        <v>15</v>
      </c>
      <c r="F2" s="15" t="s">
        <v>16</v>
      </c>
      <c r="G2" s="15" t="s">
        <v>17</v>
      </c>
      <c r="H2" s="15" t="s">
        <v>18</v>
      </c>
      <c r="I2" s="15" t="s">
        <v>19</v>
      </c>
      <c r="J2" s="15" t="s">
        <v>20</v>
      </c>
      <c r="K2" s="15" t="s">
        <v>21</v>
      </c>
      <c r="L2" s="15" t="s">
        <v>22</v>
      </c>
      <c r="M2" s="15" t="s">
        <v>23</v>
      </c>
      <c r="N2" s="15" t="s">
        <v>24</v>
      </c>
    </row>
    <row r="3" spans="1:15" ht="224.1" customHeight="1" x14ac:dyDescent="0.25"/>
    <row r="4" spans="1:15" ht="17.100000000000001" customHeight="1" x14ac:dyDescent="0.25">
      <c r="A4" s="3" t="s">
        <v>6</v>
      </c>
      <c r="B4" s="3" t="s">
        <v>12</v>
      </c>
      <c r="C4" s="3" t="s">
        <v>13</v>
      </c>
      <c r="D4" s="3" t="s">
        <v>14</v>
      </c>
      <c r="E4" s="3" t="s">
        <v>15</v>
      </c>
      <c r="F4" s="3" t="s">
        <v>16</v>
      </c>
      <c r="G4" s="3" t="s">
        <v>17</v>
      </c>
      <c r="H4" s="3" t="s">
        <v>18</v>
      </c>
      <c r="I4" s="3" t="s">
        <v>19</v>
      </c>
      <c r="J4" s="3" t="s">
        <v>20</v>
      </c>
      <c r="K4" s="3" t="s">
        <v>21</v>
      </c>
      <c r="L4" s="3" t="s">
        <v>22</v>
      </c>
      <c r="M4" s="3" t="s">
        <v>23</v>
      </c>
      <c r="N4" s="3" t="s">
        <v>31</v>
      </c>
      <c r="O4" s="3" t="s">
        <v>25</v>
      </c>
    </row>
    <row r="5" spans="1:15" ht="30" customHeight="1" x14ac:dyDescent="0.25">
      <c r="A5" s="2" t="s">
        <v>7</v>
      </c>
      <c r="B5" s="20">
        <f>SUMIFS(MenotTam[Summa],MenotTam[Luokka],MenojenYhteenveto[Menot])</f>
        <v>33</v>
      </c>
      <c r="C5" s="20">
        <f>SUMIFS(MenotHel[Summa],MenotHel[Luokka],MenojenYhteenveto[Menot])</f>
        <v>375</v>
      </c>
      <c r="D5" s="20">
        <f>SUMIFS(MenotMaa[Summa],MenotMaa[Luokka],MenojenYhteenveto[Menot])</f>
        <v>33</v>
      </c>
      <c r="E5" s="20">
        <f>SUMIFS(MenotHuh[Summa],MenotHuh[Luokka],MenojenYhteenveto[Menot])</f>
        <v>45</v>
      </c>
      <c r="F5" s="20">
        <f>SUMIFS(MenotTou[Summa],MenotTou[Luokka],MenojenYhteenveto[Menot])</f>
        <v>375</v>
      </c>
      <c r="G5" s="20">
        <f>SUMIFS(MenotKes[Summa],MenotKes[Luokka],MenojenYhteenveto[Menot])</f>
        <v>201</v>
      </c>
      <c r="H5" s="20">
        <f>SUMIFS(MenotHei[Summa],MenotHei[Luokka],MenojenYhteenveto[Menot])</f>
        <v>0</v>
      </c>
      <c r="I5" s="20">
        <f>SUMIFS(MenotElo[Summa],MenotElo[Luokka],MenojenYhteenveto[Menot])</f>
        <v>0</v>
      </c>
      <c r="J5" s="20">
        <f>SUMIFS(MenotSyy[Summa],MenotSyy[Luokka],MenojenYhteenveto[Menot])</f>
        <v>0</v>
      </c>
      <c r="K5" s="20">
        <f>SUMIFS(MenotLok[Summa],MenotLok[Luokka],MenojenYhteenveto[Menot])</f>
        <v>0</v>
      </c>
      <c r="L5" s="20">
        <f>SUMIFS(MenotMar[Summa],MenotMar[Luokka],MenojenYhteenveto[Menot])</f>
        <v>0</v>
      </c>
      <c r="M5" s="20">
        <f>SUMIFS(MenotJou[Summa],MenotJou[Luokka],MenojenYhteenveto[Menot])</f>
        <v>201</v>
      </c>
      <c r="N5" s="20">
        <f>SUM(MenojenYhteenveto[[#This Row],[Tammi]:[Joulu]])</f>
        <v>1263</v>
      </c>
    </row>
    <row r="6" spans="1:15" ht="30" customHeight="1" x14ac:dyDescent="0.25">
      <c r="A6" s="2" t="s">
        <v>8</v>
      </c>
      <c r="B6" s="20">
        <f>SUMIFS(MenotTam[Summa],MenotTam[Luokka],MenojenYhteenveto[Menot])</f>
        <v>238</v>
      </c>
      <c r="C6" s="20">
        <f>SUMIFS(MenotHel[Summa],MenotHel[Luokka],MenojenYhteenveto[Menot])</f>
        <v>238</v>
      </c>
      <c r="D6" s="20">
        <f>SUMIFS(MenotMaa[Summa],MenotMaa[Luokka],MenojenYhteenveto[Menot])</f>
        <v>238</v>
      </c>
      <c r="E6" s="20">
        <f>SUMIFS(MenotHuh[Summa],MenotHuh[Luokka],MenojenYhteenveto[Menot])</f>
        <v>123</v>
      </c>
      <c r="F6" s="20">
        <f>SUMIFS(MenotTou[Summa],MenotTou[Luokka],MenojenYhteenveto[Menot])</f>
        <v>111</v>
      </c>
      <c r="G6" s="20">
        <f>SUMIFS(MenotKes[Summa],MenotKes[Luokka],MenojenYhteenveto[Menot])</f>
        <v>98</v>
      </c>
      <c r="H6" s="20">
        <f>SUMIFS(MenotHei[Summa],MenotHei[Luokka],MenojenYhteenveto[Menot])</f>
        <v>0</v>
      </c>
      <c r="I6" s="20">
        <f>SUMIFS(MenotElo[Summa],MenotElo[Luokka],MenojenYhteenveto[Menot])</f>
        <v>0</v>
      </c>
      <c r="J6" s="20">
        <f>SUMIFS(MenotSyy[Summa],MenotSyy[Luokka],MenojenYhteenveto[Menot])</f>
        <v>0</v>
      </c>
      <c r="K6" s="20">
        <f>SUMIFS(MenotLok[Summa],MenotLok[Luokka],MenojenYhteenveto[Menot])</f>
        <v>0</v>
      </c>
      <c r="L6" s="20">
        <f>SUMIFS(MenotMar[Summa],MenotMar[Luokka],MenojenYhteenveto[Menot])</f>
        <v>0</v>
      </c>
      <c r="M6" s="20">
        <f>SUMIFS(MenotJou[Summa],MenotJou[Luokka],MenojenYhteenveto[Menot])</f>
        <v>440</v>
      </c>
      <c r="N6" s="20">
        <f>SUM(MenojenYhteenveto[[#This Row],[Tammi]:[Joulu]])</f>
        <v>1486</v>
      </c>
    </row>
    <row r="7" spans="1:15" ht="30" customHeight="1" x14ac:dyDescent="0.25">
      <c r="A7" s="2" t="s">
        <v>9</v>
      </c>
      <c r="B7" s="20">
        <f>SUMIFS(MenotTam[Summa],MenotTam[Luokka],MenojenYhteenveto[Menot])</f>
        <v>110</v>
      </c>
      <c r="C7" s="20">
        <f>SUMIFS(MenotHel[Summa],MenotHel[Luokka],MenojenYhteenveto[Menot])</f>
        <v>110</v>
      </c>
      <c r="D7" s="20">
        <f>SUMIFS(MenotMaa[Summa],MenotMaa[Luokka],MenojenYhteenveto[Menot])</f>
        <v>110</v>
      </c>
      <c r="E7" s="20">
        <f>SUMIFS(MenotHuh[Summa],MenotHuh[Luokka],MenojenYhteenveto[Menot])</f>
        <v>125</v>
      </c>
      <c r="F7" s="20">
        <f>SUMIFS(MenotTou[Summa],MenotTou[Luokka],MenojenYhteenveto[Menot])</f>
        <v>333</v>
      </c>
      <c r="G7" s="20">
        <f>SUMIFS(MenotKes[Summa],MenotKes[Luokka],MenojenYhteenveto[Menot])</f>
        <v>122</v>
      </c>
      <c r="H7" s="20">
        <f>SUMIFS(MenotHei[Summa],MenotHei[Luokka],MenojenYhteenveto[Menot])</f>
        <v>0</v>
      </c>
      <c r="I7" s="20">
        <f>SUMIFS(MenotElo[Summa],MenotElo[Luokka],MenojenYhteenveto[Menot])</f>
        <v>0</v>
      </c>
      <c r="J7" s="20">
        <f>SUMIFS(MenotSyy[Summa],MenotSyy[Luokka],MenojenYhteenveto[Menot])</f>
        <v>0</v>
      </c>
      <c r="K7" s="20">
        <f>SUMIFS(MenotLok[Summa],MenotLok[Luokka],MenojenYhteenveto[Menot])</f>
        <v>0</v>
      </c>
      <c r="L7" s="20">
        <f>SUMIFS(MenotMar[Summa],MenotMar[Luokka],MenojenYhteenveto[Menot])</f>
        <v>0</v>
      </c>
      <c r="M7" s="20">
        <f>SUMIFS(MenotJou[Summa],MenotJou[Luokka],MenojenYhteenveto[Menot])</f>
        <v>122</v>
      </c>
      <c r="N7" s="20">
        <f>SUM(MenojenYhteenveto[[#This Row],[Tammi]:[Joulu]])</f>
        <v>1032</v>
      </c>
    </row>
    <row r="8" spans="1:15" ht="30" customHeight="1" x14ac:dyDescent="0.25">
      <c r="A8" s="2" t="s">
        <v>10</v>
      </c>
      <c r="B8" s="20">
        <f>SUMIFS(MenotTam[Summa],MenotTam[Luokka],MenojenYhteenveto[Menot])</f>
        <v>426</v>
      </c>
      <c r="C8" s="20">
        <f>SUMIFS(MenotHel[Summa],MenotHel[Luokka],MenojenYhteenveto[Menot])</f>
        <v>84</v>
      </c>
      <c r="D8" s="20">
        <f>SUMIFS(MenotMaa[Summa],MenotMaa[Luokka],MenojenYhteenveto[Menot])</f>
        <v>84</v>
      </c>
      <c r="E8" s="20">
        <f>SUMIFS(MenotHuh[Summa],MenotHuh[Luokka],MenojenYhteenveto[Menot])</f>
        <v>426</v>
      </c>
      <c r="F8" s="20">
        <f>SUMIFS(MenotTou[Summa],MenotTou[Luokka],MenojenYhteenveto[Menot])</f>
        <v>125</v>
      </c>
      <c r="G8" s="20">
        <f>SUMIFS(MenotKes[Summa],MenotKes[Luokka],MenojenYhteenveto[Menot])</f>
        <v>187</v>
      </c>
      <c r="H8" s="20">
        <f>SUMIFS(MenotHei[Summa],MenotHei[Luokka],MenojenYhteenveto[Menot])</f>
        <v>0</v>
      </c>
      <c r="I8" s="20">
        <f>SUMIFS(MenotElo[Summa],MenotElo[Luokka],MenojenYhteenveto[Menot])</f>
        <v>0</v>
      </c>
      <c r="J8" s="20">
        <f>SUMIFS(MenotSyy[Summa],MenotSyy[Luokka],MenojenYhteenveto[Menot])</f>
        <v>0</v>
      </c>
      <c r="K8" s="20">
        <f>SUMIFS(MenotLok[Summa],MenotLok[Luokka],MenojenYhteenveto[Menot])</f>
        <v>0</v>
      </c>
      <c r="L8" s="20">
        <f>SUMIFS(MenotMar[Summa],MenotMar[Luokka],MenojenYhteenveto[Menot])</f>
        <v>0</v>
      </c>
      <c r="M8" s="20">
        <f>SUMIFS(MenotJou[Summa],MenotJou[Luokka],MenojenYhteenveto[Menot])</f>
        <v>187</v>
      </c>
      <c r="N8" s="20">
        <f>SUM(MenojenYhteenveto[[#This Row],[Tammi]:[Joulu]])</f>
        <v>1519</v>
      </c>
    </row>
    <row r="9" spans="1:15" ht="30" customHeight="1" x14ac:dyDescent="0.25">
      <c r="A9" s="2" t="s">
        <v>11</v>
      </c>
      <c r="B9" s="20">
        <f>SUMIFS(MenotTam[Summa],MenotTam[Luokka],MenojenYhteenveto[Menot])</f>
        <v>54</v>
      </c>
      <c r="C9" s="20">
        <f>SUMIFS(MenotHel[Summa],MenotHel[Luokka],MenojenYhteenveto[Menot])</f>
        <v>54</v>
      </c>
      <c r="D9" s="20">
        <f>SUMIFS(MenotMaa[Summa],MenotMaa[Luokka],MenojenYhteenveto[Menot])</f>
        <v>109</v>
      </c>
      <c r="E9" s="20">
        <f>SUMIFS(MenotHuh[Summa],MenotHuh[Luokka],MenojenYhteenveto[Menot])</f>
        <v>98</v>
      </c>
      <c r="F9" s="20">
        <f>SUMIFS(MenotTou[Summa],MenotTou[Luokka],MenojenYhteenveto[Menot])</f>
        <v>33</v>
      </c>
      <c r="G9" s="20">
        <f>SUMIFS(MenotKes[Summa],MenotKes[Luokka],MenojenYhteenveto[Menot])</f>
        <v>441</v>
      </c>
      <c r="H9" s="20">
        <f>SUMIFS(MenotHei[Summa],MenotHei[Luokka],MenojenYhteenveto[Menot])</f>
        <v>0</v>
      </c>
      <c r="I9" s="20">
        <f>SUMIFS(MenotElo[Summa],MenotElo[Luokka],MenojenYhteenveto[Menot])</f>
        <v>0</v>
      </c>
      <c r="J9" s="20">
        <f>SUMIFS(MenotSyy[Summa],MenotSyy[Luokka],MenojenYhteenveto[Menot])</f>
        <v>0</v>
      </c>
      <c r="K9" s="20">
        <f>SUMIFS(MenotLok[Summa],MenotLok[Luokka],MenojenYhteenveto[Menot])</f>
        <v>0</v>
      </c>
      <c r="L9" s="20">
        <f>SUMIFS(MenotMar[Summa],MenotMar[Luokka],MenojenYhteenveto[Menot])</f>
        <v>0</v>
      </c>
      <c r="M9" s="20">
        <f>SUMIFS(MenotJou[Summa],MenotJou[Luokka],MenojenYhteenveto[Menot])</f>
        <v>99</v>
      </c>
      <c r="N9" s="20">
        <f>SUM(MenojenYhteenveto[[#This Row],[Tammi]:[Joulu]])</f>
        <v>888</v>
      </c>
    </row>
    <row r="10" spans="1:15" ht="30" customHeight="1" x14ac:dyDescent="0.25">
      <c r="A10" s="8" t="s">
        <v>31</v>
      </c>
      <c r="B10" s="9">
        <f>SUBTOTAL(109,MenojenYhteenveto[Tammi])</f>
        <v>861</v>
      </c>
      <c r="C10" s="9">
        <f>SUBTOTAL(109,MenojenYhteenveto[Helmi])</f>
        <v>861</v>
      </c>
      <c r="D10" s="9">
        <f>SUBTOTAL(109,MenojenYhteenveto[Maalis])</f>
        <v>574</v>
      </c>
      <c r="E10" s="9">
        <f>SUBTOTAL(109,MenojenYhteenveto[Huhti])</f>
        <v>817</v>
      </c>
      <c r="F10" s="9">
        <f>SUBTOTAL(109,MenojenYhteenveto[Touko])</f>
        <v>977</v>
      </c>
      <c r="G10" s="9">
        <f>SUBTOTAL(109,MenojenYhteenveto[Kesä])</f>
        <v>1049</v>
      </c>
      <c r="H10" s="9">
        <f>SUBTOTAL(109,MenojenYhteenveto[Heinä])</f>
        <v>0</v>
      </c>
      <c r="I10" s="9">
        <f>SUBTOTAL(109,MenojenYhteenveto[Elo])</f>
        <v>0</v>
      </c>
      <c r="J10" s="9">
        <f>SUBTOTAL(109,MenojenYhteenveto[Syys])</f>
        <v>0</v>
      </c>
      <c r="K10" s="9">
        <f>SUBTOTAL(109,MenojenYhteenveto[Loka])</f>
        <v>0</v>
      </c>
      <c r="L10" s="9">
        <f>SUBTOTAL(109,MenojenYhteenveto[Marras])</f>
        <v>0</v>
      </c>
      <c r="M10" s="9">
        <f>SUBTOTAL(109,MenojenYhteenveto[Joulu])</f>
        <v>1049</v>
      </c>
      <c r="N10" s="9">
        <f>SUBTOTAL(109,MenojenYhteenveto[Summa])</f>
        <v>6188</v>
      </c>
    </row>
  </sheetData>
  <dataConsolidate/>
  <dataValidations count="22">
    <dataValidation allowBlank="1" showInputMessage="1" showErrorMessage="1" prompt="Menotrendien työkirja, joka seuraa tiettyjä menoja 12 kuukauden ajanjaksona. Tämä työkirja sisältää vihjelaskentataulukon, tämän yhteenvetolaskentataulukon ja työkirjan jokaiselle kuukaudelle" sqref="A1"/>
    <dataValidation allowBlank="1" showInputMessage="1" showErrorMessage="1" prompt="Anna menon nimi tähän sarakkeeseen" sqref="A4"/>
    <dataValidation allowBlank="1" showInputMessage="1" showErrorMessage="1" prompt="12 kuukauden ajanjakson menojen summa näkyy automaattisesti tässä sarakkeessa" sqref="N4"/>
    <dataValidation allowBlank="1" showInputMessage="1" showErrorMessage="1" prompt="Tässä sarakkeessa näkyy sparkline-kaavio, joka esittää yhden menon menotrendiä 12 kuukauden ajanjaksolla" sqref="O4"/>
    <dataValidation allowBlank="1" showInputMessage="1" showErrorMessage="1" prompt="Soluissa B2–M2 on siirtymislinkit kalenterivuoden jokaisen kuukauden menojen yksityiskohtaiseen jäsennykseen, joka alkaa tammikuusta ja päättyy joulukuuhun.  Solu N2 sisältää siirtymislinkin vihjelaskentataulukkoon" sqref="A2"/>
    <dataValidation allowBlank="1" showInputMessage="1" showErrorMessage="1" prompt="Siirtymishyperlinkki tämän kuukauden menojen tietoihin" sqref="B2:M2"/>
    <dataValidation allowBlank="1" showInputMessage="1" showErrorMessage="1" prompt="Siirtymishyperlinkki vihjelaskentataulukkoon, jossa on ohjeet tämän työkirjan käyttöön" sqref="N2"/>
    <dataValidation allowBlank="1" showInputMessage="1" showErrorMessage="1" prompt="Tammi- ja helmikuun menoja vertaileva yhdistelmäpylväskaavio näkyy soluissa B3–M3. Hyperlinkki jokaiseen kuukauteen on yhdistelmäpylväskaavioiden yläpuolella soluissa B2–M2. Jokaisen kuukauden menojen yhteenveto on Menojen yhteenveto -taulukossa" sqref="A3"/>
    <dataValidation allowBlank="1" showInputMessage="1" showErrorMessage="1" prompt="Yhdistelmäpylväskaavio, joka esittää tammikuun menojen vertailun Valitsemalla siirtymislinkin solussa B2 voit tarkastella menojen tietoja. Siirtymällä Menojen yhteenveto -taulukkoon alkaen solusta B4 voit tarkastella jokaisen menosumman yhteenvetoa" sqref="B3"/>
    <dataValidation allowBlank="1" showInputMessage="1" showErrorMessage="1" prompt="Yhdistelmäpylväskaavio, joka esittää helmikuun menojen vertailun Valitsemalla siirtymislinkin solussa C2 voit tarkastella menojen tietoja. Siirtymällä Menojen yhteenveto -taulukkoon alkaen solusta C4 voit tarkastella jokaisen menosumman yhteenvetoa" sqref="C3"/>
    <dataValidation allowBlank="1" showInputMessage="1" showErrorMessage="1" prompt="Yhdistelmäpylväskaavio, joka esittää maaliskuun menojen vertailun Valitsemalla siirtymislinkin solussa D2 voit tarkastella menojen tietoja. Siirtymällä Menojen yhteenveto -taulukkoon alkaen solusta D4 voit tarkastella jokaisen menosumman yhteenvetoa" sqref="D3"/>
    <dataValidation allowBlank="1" showInputMessage="1" showErrorMessage="1" prompt="Yhdistelmäpylväskaavio, joka esittää huhtikuun menojen vertailun Valitsemalla siirtymislinkin solussa E2 voit tarkastella menojen tietoja. Siirtymällä Menojen yhteenveto -taulukkoon alkaen solusta E4 voit tarkastella jokaisen menosumman yhteenvetoa" sqref="E3"/>
    <dataValidation allowBlank="1" showInputMessage="1" showErrorMessage="1" prompt="Yhdistelmäpylväskaavio, joka esittää toukokuun menojen vertailun Valitsemalla siirtymislinkin solussa F2 voit tarkastella menojen tietoja. Siirtymällä Menojen yhteenveto -taulukkoon alkaen solusta F4 voit tarkastella jokaisen menosumman yhteenvetoa" sqref="F3"/>
    <dataValidation allowBlank="1" showInputMessage="1" showErrorMessage="1" prompt="Yhdistelmäpylväskaavio, joka esittää kesäkuun menojen vertailun Valitsemalla siirtymislinkin solussa G2 voit tarkastella menojen tietoja. Siirtymällä Menojen yhteenveto -taulukkoon alkaen solusta G4 voit tarkastella jokaisen menosumman yhteenvetoa" sqref="G3"/>
    <dataValidation allowBlank="1" showInputMessage="1" showErrorMessage="1" prompt="Yhdistelmäpylväskaavio, joka esittää heinäkuun menojen vertailun Valitsemalla siirtymislinkin solussa H2 voit tarkastella menojen tietoja. Siirtymällä Menojen yhteenveto -taulukkoon alkaen solusta H4 voit tarkastella jokaisen menosumman yhteenvetoa" sqref="H3"/>
    <dataValidation allowBlank="1" showInputMessage="1" showErrorMessage="1" prompt="Yhdistelmäpylväskaavio, joka esittää elokuun menojen vertailun Valitsemalla siirtymislinkin solussa I2 voit tarkastella menojen tietoja. Siirtymällä Menojen yhteenveto -taulukkoon alkaen solusta I4 voit tarkastella jokaisen menosumman yhteenvetoa" sqref="I3"/>
    <dataValidation allowBlank="1" showInputMessage="1" showErrorMessage="1" prompt="Yhdistelmäpylväskaavio, joka esittää syyskuun menojen vertailun Valitsemalla siirtymislinkin solussa J2 voit tarkastella menojen tietoja. Siirtymällä Menojen yhteenveto -taulukkoon alkaen solusta J4 voit tarkastella jokaisen menosumman yhteenvetoa" sqref="J3"/>
    <dataValidation allowBlank="1" showInputMessage="1" showErrorMessage="1" prompt="Yhdistelmäpylväskaavio, joka esittää lokakuun menojen vertailun Valitsemalla siirtymislinkin solussa K2 voit tarkastella menojen tietoja. Siirtymällä Menojen yhteenveto -taulukkoon alkaen solusta K4 voit tarkastella jokaisen menosumman yhteenvetoa" sqref="K3"/>
    <dataValidation allowBlank="1" showInputMessage="1" showErrorMessage="1" prompt="Yhdistelmäpylväskaavio, joka esittää marraskuun menojen vertailun Valitsemalla siirtymislinkin solussa L2 voit tarkastella menojen tietoja. Siirtymällä Menojen yhteenveto -taulukkoon alkaen solusta L4 voit tarkastella jokaisen menosumman yhteenvetoa" sqref="L3"/>
    <dataValidation allowBlank="1" showInputMessage="1" showErrorMessage="1" prompt="Yhdistelmäpylväskaavio, joka esittää joulukuun menojen vertailun Valitsemalla siirtymislinkin solussa M2 voit tarkastella menojen tietoja. Siirtymällä Menojen yhteenveto -taulukkoon alkaen solusta M4 voit tarkastella jokaisen menosumman yhteenvetoa" sqref="M3"/>
    <dataValidation allowBlank="1" showInputMessage="1" showErrorMessage="1" prompt="Yhdistelmäpylväskaavion selite" sqref="N3"/>
    <dataValidation allowBlank="1" showInputMessage="1" showErrorMessage="1" prompt="Menojen summa näkyy automaattisesti tässä sarakkeessa" sqref="B4:M4"/>
  </dataValidations>
  <hyperlinks>
    <hyperlink ref="B2" location="tam!A1" tooltip="Valitsemalla voit siirtyä tammikuuhun" display="Tammi"/>
    <hyperlink ref="C2" location="hel!A1" tooltip="Valitsemalla voit siirtyä helmikuuhun" display="Helmi"/>
    <hyperlink ref="D2" location="maa!A1" tooltip="Valitsemalla voit siirtyä maaliskuuhun" display="Maalis"/>
    <hyperlink ref="E2" location="huh!A1" tooltip="Valitsemalla voit siirtyä huhtikuuhun" display="Huhti"/>
    <hyperlink ref="F2" location="toukokuu!A1" tooltip="Valitsemalla voit siirtyä toukokuuhun" display="Touko"/>
    <hyperlink ref="G2" location="kes!A1" tooltip="Valitsemalla voit siirtyä kesäkuuhun" display="Kesä"/>
    <hyperlink ref="H2" location="hei!A1" tooltip="Valitsemalla voit siirtyä heinäkuuhun" display="Heinä"/>
    <hyperlink ref="I2" location="elo!A1" tooltip="Valitsemalla voit siirtyä elokuuhun" display="Elo"/>
    <hyperlink ref="J2" location="syy!A1" tooltip="Valitsemalla voit siirtyä syyskuuhun" display="Syys"/>
    <hyperlink ref="K2" location="lok!A1" tooltip="Valitsemalla voit siirtyä lokakuuhun" display="Loka"/>
    <hyperlink ref="L2" location="mar!A1" tooltip="Valitsemalla voit siirtyä marraskuuhun" display="Marras"/>
    <hyperlink ref="M2" location="jou!A1" tooltip="Valitsemalla voit siirtyä joulukuuhun" display="Joulu"/>
    <hyperlink ref="N2" location="vihjeitä!A1" tooltip="Valitsemalla voit siirtyä vihjeisiin" display="Vihjeitä"/>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yhteenveto!B5:M5</xm:f>
              <xm:sqref>O5</xm:sqref>
            </x14:sparkline>
            <x14:sparkline>
              <xm:f>yhteenveto!B6:M6</xm:f>
              <xm:sqref>O6</xm:sqref>
            </x14:sparkline>
            <x14:sparkline>
              <xm:f>yhteenveto!B7:M7</xm:f>
              <xm:sqref>O7</xm:sqref>
            </x14:sparkline>
            <x14:sparkline>
              <xm:f>yhteenveto!B8:M8</xm:f>
              <xm:sqref>O8</xm:sqref>
            </x14:sparkline>
            <x14:sparkline>
              <xm:f>yhteenveto!B9:M9</xm:f>
              <xm:sqref>O9</xm:sqref>
            </x14:sparkline>
          </x14:sparklines>
        </x14:sparklineGroup>
        <x14:sparklineGroup displayEmptyCellsAs="gap" markers="1" negative="1">
          <x14:colorSeries theme="0" tint="-0.499984740745262"/>
          <x14:colorNegative theme="5"/>
          <x14:colorAxis rgb="FF000000"/>
          <x14:colorMarkers theme="7"/>
          <x14:colorFirst theme="5" tint="-0.249977111117893"/>
          <x14:colorLast theme="7" tint="-0.499984740745262"/>
          <x14:colorHigh theme="5" tint="-0.249977111117893"/>
          <x14:colorLow theme="5" tint="-0.249977111117893"/>
          <x14:sparklines>
            <x14:sparkline>
              <xm:f>yhteenveto!B10:M10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26</v>
      </c>
      <c r="B1" s="25"/>
      <c r="C1" s="25"/>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DATE(YEAR(TODAY()),1,4)</f>
        <v>42739</v>
      </c>
      <c r="B3" s="2" t="s">
        <v>29</v>
      </c>
      <c r="C3" s="20">
        <v>33</v>
      </c>
      <c r="D3" s="2" t="s">
        <v>7</v>
      </c>
      <c r="E3" s="2" t="s">
        <v>35</v>
      </c>
    </row>
    <row r="4" spans="1:5" ht="30" customHeight="1" x14ac:dyDescent="0.25">
      <c r="A4" s="21">
        <f ca="1">DATE(YEAR(TODAY()),1,5)</f>
        <v>42740</v>
      </c>
      <c r="B4" s="2" t="s">
        <v>30</v>
      </c>
      <c r="C4" s="20">
        <v>238</v>
      </c>
      <c r="D4" s="2" t="s">
        <v>8</v>
      </c>
      <c r="E4" s="2"/>
    </row>
    <row r="5" spans="1:5" ht="30" customHeight="1" x14ac:dyDescent="0.25">
      <c r="A5" s="21"/>
      <c r="B5" s="2"/>
      <c r="C5" s="20">
        <v>342</v>
      </c>
      <c r="D5" s="2" t="s">
        <v>10</v>
      </c>
      <c r="E5" s="2"/>
    </row>
    <row r="6" spans="1:5" ht="30" customHeight="1" x14ac:dyDescent="0.25">
      <c r="A6" s="21"/>
      <c r="B6" s="2"/>
      <c r="C6" s="20">
        <v>110</v>
      </c>
      <c r="D6" s="2" t="s">
        <v>9</v>
      </c>
      <c r="E6" s="2"/>
    </row>
    <row r="7" spans="1:5" ht="30" customHeight="1" x14ac:dyDescent="0.25">
      <c r="A7" s="21"/>
      <c r="B7" s="2"/>
      <c r="C7" s="20">
        <v>84</v>
      </c>
      <c r="D7" s="2" t="s">
        <v>10</v>
      </c>
      <c r="E7" s="2"/>
    </row>
    <row r="8" spans="1:5" ht="30" customHeight="1" x14ac:dyDescent="0.25">
      <c r="A8" s="21"/>
      <c r="B8" s="2"/>
      <c r="C8" s="20">
        <v>54</v>
      </c>
      <c r="D8" s="2" t="s">
        <v>11</v>
      </c>
      <c r="E8" s="2"/>
    </row>
    <row r="9" spans="1:5" ht="30" customHeight="1" x14ac:dyDescent="0.25">
      <c r="A9" s="24" t="s">
        <v>31</v>
      </c>
      <c r="C9" s="23">
        <f>SUBTOTAL(109,MenotTam[Summa])</f>
        <v>861</v>
      </c>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tammikuusta, jotta tämä meno voidaan lisätä Yhteenveto-taulukkoon" sqref="A3:A8">
      <formula1>MONTH($A3)=1</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36</v>
      </c>
      <c r="B1" s="25"/>
      <c r="C1" s="25"/>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DATE(YEAR(TODAY()),2,3)</f>
        <v>42769</v>
      </c>
      <c r="B3" s="2" t="s">
        <v>29</v>
      </c>
      <c r="C3" s="20">
        <v>33</v>
      </c>
      <c r="D3" s="2" t="s">
        <v>7</v>
      </c>
      <c r="E3" s="2" t="s">
        <v>35</v>
      </c>
    </row>
    <row r="4" spans="1:5" ht="30" customHeight="1" x14ac:dyDescent="0.25">
      <c r="A4" s="21">
        <f ca="1">DATE(YEAR(TODAY()),2,4)</f>
        <v>42770</v>
      </c>
      <c r="B4" s="2" t="s">
        <v>30</v>
      </c>
      <c r="C4" s="20">
        <v>238</v>
      </c>
      <c r="D4" s="2" t="s">
        <v>8</v>
      </c>
      <c r="E4" s="2"/>
    </row>
    <row r="5" spans="1:5" ht="30" customHeight="1" x14ac:dyDescent="0.25">
      <c r="A5" s="21"/>
      <c r="B5" s="2"/>
      <c r="C5" s="20">
        <v>342</v>
      </c>
      <c r="D5" s="2" t="s">
        <v>7</v>
      </c>
      <c r="E5" s="2"/>
    </row>
    <row r="6" spans="1:5" ht="30" customHeight="1" x14ac:dyDescent="0.25">
      <c r="A6" s="21"/>
      <c r="B6" s="2"/>
      <c r="C6" s="20">
        <v>110</v>
      </c>
      <c r="D6" s="2" t="s">
        <v>9</v>
      </c>
      <c r="E6" s="2"/>
    </row>
    <row r="7" spans="1:5" ht="30" customHeight="1" x14ac:dyDescent="0.25">
      <c r="A7" s="21"/>
      <c r="B7" s="2"/>
      <c r="C7" s="20">
        <v>84</v>
      </c>
      <c r="D7" s="2" t="s">
        <v>10</v>
      </c>
      <c r="E7" s="2"/>
    </row>
    <row r="8" spans="1:5" ht="30" customHeight="1" x14ac:dyDescent="0.25">
      <c r="A8" s="21"/>
      <c r="B8" s="2"/>
      <c r="C8" s="20">
        <v>54</v>
      </c>
      <c r="D8" s="2" t="s">
        <v>11</v>
      </c>
      <c r="E8" s="2"/>
    </row>
    <row r="9" spans="1:5" ht="30" customHeight="1" x14ac:dyDescent="0.25">
      <c r="A9" s="22" t="s">
        <v>31</v>
      </c>
      <c r="B9" s="17"/>
      <c r="C9" s="18">
        <f>SUBTOTAL(109,MenotHel[Summa])</f>
        <v>861</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helmikuusta, jotta tämä meno voidaan lisätä Yhteenveto-taulukkoon" sqref="A3:A8">
      <formula1>MONTH($A3)=2</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37</v>
      </c>
      <c r="B1" s="25"/>
      <c r="C1" s="25"/>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DATE(YEAR(TODAY()),3,5)</f>
        <v>42799</v>
      </c>
      <c r="B3" s="2" t="s">
        <v>29</v>
      </c>
      <c r="C3" s="20">
        <v>33</v>
      </c>
      <c r="D3" s="2" t="s">
        <v>7</v>
      </c>
      <c r="E3" s="2" t="s">
        <v>35</v>
      </c>
    </row>
    <row r="4" spans="1:5" ht="30" customHeight="1" x14ac:dyDescent="0.25">
      <c r="A4" s="21">
        <f ca="1">DATE(YEAR(TODAY()),3,6)</f>
        <v>42800</v>
      </c>
      <c r="B4" s="2" t="s">
        <v>30</v>
      </c>
      <c r="C4" s="20">
        <v>238</v>
      </c>
      <c r="D4" s="2" t="s">
        <v>8</v>
      </c>
      <c r="E4" s="2"/>
    </row>
    <row r="5" spans="1:5" ht="30" customHeight="1" x14ac:dyDescent="0.25">
      <c r="A5" s="21"/>
      <c r="B5" s="2"/>
      <c r="C5" s="20">
        <v>55</v>
      </c>
      <c r="D5" s="2" t="s">
        <v>11</v>
      </c>
      <c r="E5" s="2"/>
    </row>
    <row r="6" spans="1:5" ht="30" customHeight="1" x14ac:dyDescent="0.25">
      <c r="A6" s="21"/>
      <c r="B6" s="2"/>
      <c r="C6" s="20">
        <v>110</v>
      </c>
      <c r="D6" s="2" t="s">
        <v>9</v>
      </c>
      <c r="E6" s="2"/>
    </row>
    <row r="7" spans="1:5" ht="30" customHeight="1" x14ac:dyDescent="0.25">
      <c r="A7" s="21"/>
      <c r="B7" s="2"/>
      <c r="C7" s="20">
        <v>84</v>
      </c>
      <c r="D7" s="2" t="s">
        <v>10</v>
      </c>
      <c r="E7" s="2"/>
    </row>
    <row r="8" spans="1:5" ht="30" customHeight="1" x14ac:dyDescent="0.25">
      <c r="A8" s="21"/>
      <c r="B8" s="2"/>
      <c r="C8" s="20">
        <v>54</v>
      </c>
      <c r="D8" s="2" t="s">
        <v>11</v>
      </c>
      <c r="E8" s="2"/>
    </row>
    <row r="9" spans="1:5" ht="30" customHeight="1" x14ac:dyDescent="0.25">
      <c r="A9" s="17" t="s">
        <v>31</v>
      </c>
      <c r="B9" s="17"/>
      <c r="C9" s="18">
        <f>SUBTOTAL(109,MenotMaa[Summa])</f>
        <v>574</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maaliskuusta, jotta tämä meno voidaan lisätä Yhteenveto-taulukkoon" sqref="A3:A8">
      <formula1>MONTH($A3)=3</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38</v>
      </c>
      <c r="B1" s="25"/>
      <c r="C1" s="26"/>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DATE(YEAR(TODAY()),4,4)</f>
        <v>42829</v>
      </c>
      <c r="B3" s="2" t="s">
        <v>29</v>
      </c>
      <c r="C3" s="20">
        <v>45</v>
      </c>
      <c r="D3" s="2" t="s">
        <v>7</v>
      </c>
      <c r="E3" s="2" t="s">
        <v>35</v>
      </c>
    </row>
    <row r="4" spans="1:5" ht="30" customHeight="1" x14ac:dyDescent="0.25">
      <c r="A4" s="21">
        <f ca="1">DATE(YEAR(TODAY()),4,8)</f>
        <v>42833</v>
      </c>
      <c r="B4" s="2" t="s">
        <v>30</v>
      </c>
      <c r="C4" s="20">
        <v>123</v>
      </c>
      <c r="D4" s="2" t="s">
        <v>8</v>
      </c>
      <c r="E4" s="2"/>
    </row>
    <row r="5" spans="1:5" ht="30" customHeight="1" x14ac:dyDescent="0.25">
      <c r="A5" s="21"/>
      <c r="B5" s="2"/>
      <c r="C5" s="20">
        <v>342</v>
      </c>
      <c r="D5" s="2" t="s">
        <v>10</v>
      </c>
      <c r="E5" s="2"/>
    </row>
    <row r="6" spans="1:5" ht="30" customHeight="1" x14ac:dyDescent="0.25">
      <c r="A6" s="21"/>
      <c r="B6" s="2"/>
      <c r="C6" s="20">
        <v>125</v>
      </c>
      <c r="D6" s="2" t="s">
        <v>9</v>
      </c>
      <c r="E6" s="2"/>
    </row>
    <row r="7" spans="1:5" ht="30" customHeight="1" x14ac:dyDescent="0.25">
      <c r="A7" s="21"/>
      <c r="B7" s="2"/>
      <c r="C7" s="20">
        <v>84</v>
      </c>
      <c r="D7" s="2" t="s">
        <v>10</v>
      </c>
      <c r="E7" s="2"/>
    </row>
    <row r="8" spans="1:5" ht="30" customHeight="1" x14ac:dyDescent="0.25">
      <c r="A8" s="21"/>
      <c r="B8" s="2"/>
      <c r="C8" s="20">
        <v>98</v>
      </c>
      <c r="D8" s="2" t="s">
        <v>11</v>
      </c>
      <c r="E8" s="2"/>
    </row>
    <row r="9" spans="1:5" ht="30" customHeight="1" x14ac:dyDescent="0.25">
      <c r="A9" s="17" t="s">
        <v>31</v>
      </c>
      <c r="B9" s="17"/>
      <c r="C9" s="18">
        <f>SUBTOTAL(109,MenotHuh[Summa])</f>
        <v>817</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huhtikuusta, jotta tämä meno voidaan lisätä Yhteenveto-taulukkoon" sqref="A3:A8">
      <formula1>MONTH($A3)=4</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39</v>
      </c>
      <c r="B1" s="25"/>
      <c r="C1" s="26"/>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DATE(YEAR(TODAY()),5,3)</f>
        <v>42858</v>
      </c>
      <c r="B3" s="2" t="s">
        <v>29</v>
      </c>
      <c r="C3" s="20">
        <v>33</v>
      </c>
      <c r="D3" s="2" t="s">
        <v>7</v>
      </c>
      <c r="E3" s="2" t="s">
        <v>35</v>
      </c>
    </row>
    <row r="4" spans="1:5" ht="30" customHeight="1" x14ac:dyDescent="0.25">
      <c r="A4" s="21">
        <f ca="1">DATE(YEAR(TODAY()),5,8)</f>
        <v>42863</v>
      </c>
      <c r="B4" s="2" t="s">
        <v>30</v>
      </c>
      <c r="C4" s="20">
        <v>111</v>
      </c>
      <c r="D4" s="2" t="s">
        <v>8</v>
      </c>
      <c r="E4" s="2"/>
    </row>
    <row r="5" spans="1:5" ht="30" customHeight="1" x14ac:dyDescent="0.25">
      <c r="A5" s="21"/>
      <c r="B5" s="2"/>
      <c r="C5" s="20">
        <v>342</v>
      </c>
      <c r="D5" s="2" t="s">
        <v>7</v>
      </c>
      <c r="E5" s="2"/>
    </row>
    <row r="6" spans="1:5" ht="30" customHeight="1" x14ac:dyDescent="0.25">
      <c r="A6" s="21"/>
      <c r="B6" s="2"/>
      <c r="C6" s="20">
        <v>333</v>
      </c>
      <c r="D6" s="2" t="s">
        <v>9</v>
      </c>
      <c r="E6" s="2"/>
    </row>
    <row r="7" spans="1:5" ht="30" customHeight="1" x14ac:dyDescent="0.25">
      <c r="A7" s="21"/>
      <c r="B7" s="2"/>
      <c r="C7" s="20">
        <v>125</v>
      </c>
      <c r="D7" s="2" t="s">
        <v>10</v>
      </c>
      <c r="E7" s="2"/>
    </row>
    <row r="8" spans="1:5" ht="30" customHeight="1" x14ac:dyDescent="0.25">
      <c r="A8" s="21"/>
      <c r="B8" s="2"/>
      <c r="C8" s="20">
        <v>33</v>
      </c>
      <c r="D8" s="2" t="s">
        <v>11</v>
      </c>
      <c r="E8" s="2"/>
    </row>
    <row r="9" spans="1:5" ht="30" customHeight="1" x14ac:dyDescent="0.25">
      <c r="A9" s="17" t="s">
        <v>31</v>
      </c>
      <c r="C9" s="18">
        <f>SUBTOTAL(109,MenotTou[Summa])</f>
        <v>977</v>
      </c>
      <c r="E9" s="17"/>
    </row>
  </sheetData>
  <mergeCells count="1">
    <mergeCell ref="A1:C1"/>
  </mergeCells>
  <dataValidations disablePrompts="1" count="11">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toukokuusta, jotta tämä meno voidaan lisätä Yhteenveto-taulukkoon" sqref="A3:A8">
      <formula1>MONTH($A3)=5</formula1>
    </dataValidation>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40</v>
      </c>
      <c r="B1" s="25"/>
      <c r="C1" s="26"/>
      <c r="D1" s="15" t="s">
        <v>32</v>
      </c>
      <c r="E1" s="15" t="s">
        <v>24</v>
      </c>
    </row>
    <row r="2" spans="1:5" ht="17.100000000000001" customHeight="1" x14ac:dyDescent="0.25">
      <c r="A2" s="3" t="s">
        <v>27</v>
      </c>
      <c r="B2" s="3" t="s">
        <v>28</v>
      </c>
      <c r="C2" s="3" t="s">
        <v>31</v>
      </c>
      <c r="D2" s="3" t="s">
        <v>33</v>
      </c>
      <c r="E2" s="3" t="s">
        <v>34</v>
      </c>
    </row>
    <row r="3" spans="1:5" ht="30" customHeight="1" x14ac:dyDescent="0.25">
      <c r="A3" s="21">
        <f ca="1">DATE(YEAR(TODAY()),6,7)</f>
        <v>42893</v>
      </c>
      <c r="B3" s="2" t="s">
        <v>29</v>
      </c>
      <c r="C3" s="20">
        <v>201</v>
      </c>
      <c r="D3" s="2" t="s">
        <v>7</v>
      </c>
      <c r="E3" s="2" t="s">
        <v>35</v>
      </c>
    </row>
    <row r="4" spans="1:5" ht="30" customHeight="1" x14ac:dyDescent="0.25">
      <c r="A4" s="21">
        <f ca="1">DATE(YEAR(TODAY()),6,8)</f>
        <v>42894</v>
      </c>
      <c r="B4" s="2" t="s">
        <v>30</v>
      </c>
      <c r="C4" s="20">
        <v>98</v>
      </c>
      <c r="D4" s="2" t="s">
        <v>8</v>
      </c>
      <c r="E4" s="2"/>
    </row>
    <row r="5" spans="1:5" ht="30" customHeight="1" x14ac:dyDescent="0.25">
      <c r="A5" s="21"/>
      <c r="B5" s="2"/>
      <c r="C5" s="20">
        <v>342</v>
      </c>
      <c r="D5" s="2" t="s">
        <v>11</v>
      </c>
      <c r="E5" s="2"/>
    </row>
    <row r="6" spans="1:5" ht="30" customHeight="1" x14ac:dyDescent="0.25">
      <c r="A6" s="21"/>
      <c r="B6" s="2"/>
      <c r="C6" s="20">
        <v>122</v>
      </c>
      <c r="D6" s="2" t="s">
        <v>9</v>
      </c>
      <c r="E6" s="2"/>
    </row>
    <row r="7" spans="1:5" ht="30" customHeight="1" x14ac:dyDescent="0.25">
      <c r="A7" s="21"/>
      <c r="B7" s="2"/>
      <c r="C7" s="20">
        <v>187</v>
      </c>
      <c r="D7" s="2" t="s">
        <v>10</v>
      </c>
      <c r="E7" s="2"/>
    </row>
    <row r="8" spans="1:5" ht="30" customHeight="1" x14ac:dyDescent="0.25">
      <c r="A8" s="21"/>
      <c r="B8" s="2"/>
      <c r="C8" s="20">
        <v>99</v>
      </c>
      <c r="D8" s="2" t="s">
        <v>11</v>
      </c>
      <c r="E8" s="2"/>
    </row>
    <row r="9" spans="1:5" ht="30" customHeight="1" x14ac:dyDescent="0.25">
      <c r="A9" s="17" t="s">
        <v>31</v>
      </c>
      <c r="B9" s="17"/>
      <c r="C9" s="18">
        <f>SUBTOTAL(109,MenotKes[Summa])</f>
        <v>1049</v>
      </c>
    </row>
  </sheetData>
  <mergeCells count="1">
    <mergeCell ref="A1:C1"/>
  </mergeCells>
  <dataValidations disablePrompts="1" count="11">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kesäkuusta, jotta tämä meno voidaan lisätä Yhteenveto-taulukkoon" sqref="A3:A8">
      <formula1>MONTH($A3)=6</formula1>
    </dataValidation>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defaultRowHeight="30" customHeight="1" x14ac:dyDescent="0.25"/>
  <cols>
    <col min="1" max="3" width="18.7109375" customWidth="1"/>
    <col min="4" max="5" width="30.5703125" customWidth="1"/>
  </cols>
  <sheetData>
    <row r="1" spans="1:5" ht="35.1" customHeight="1" x14ac:dyDescent="0.4">
      <c r="A1" s="25" t="s">
        <v>41</v>
      </c>
      <c r="B1" s="25"/>
      <c r="C1" s="26"/>
      <c r="D1" s="15" t="s">
        <v>32</v>
      </c>
      <c r="E1" s="15" t="s">
        <v>24</v>
      </c>
    </row>
    <row r="2" spans="1:5" ht="17.100000000000001" customHeight="1" x14ac:dyDescent="0.25">
      <c r="A2" s="14" t="s">
        <v>27</v>
      </c>
      <c r="B2" s="14" t="s">
        <v>28</v>
      </c>
      <c r="C2" s="14" t="s">
        <v>31</v>
      </c>
      <c r="D2" s="14" t="s">
        <v>33</v>
      </c>
      <c r="E2" s="14" t="s">
        <v>34</v>
      </c>
    </row>
    <row r="3" spans="1:5" ht="30" customHeight="1" x14ac:dyDescent="0.25">
      <c r="A3" s="21">
        <f ca="1">DATE(YEAR(TODAY()),7,9)</f>
        <v>42925</v>
      </c>
      <c r="B3" s="2" t="s">
        <v>29</v>
      </c>
      <c r="C3" s="20"/>
      <c r="D3" s="2" t="s">
        <v>7</v>
      </c>
      <c r="E3" s="2" t="s">
        <v>35</v>
      </c>
    </row>
    <row r="4" spans="1:5" ht="30" customHeight="1" x14ac:dyDescent="0.25">
      <c r="A4" s="21">
        <f ca="1">DATE(YEAR(TODAY()),7,14)</f>
        <v>42930</v>
      </c>
      <c r="B4" s="2" t="s">
        <v>30</v>
      </c>
      <c r="C4" s="20"/>
      <c r="D4" s="2" t="s">
        <v>8</v>
      </c>
      <c r="E4" s="2"/>
    </row>
    <row r="5" spans="1:5" ht="30" customHeight="1" x14ac:dyDescent="0.25">
      <c r="A5" s="21"/>
      <c r="B5" s="2"/>
      <c r="C5" s="20"/>
      <c r="D5" s="2" t="s">
        <v>8</v>
      </c>
      <c r="E5" s="2"/>
    </row>
    <row r="6" spans="1:5" ht="30" customHeight="1" x14ac:dyDescent="0.25">
      <c r="A6" s="21"/>
      <c r="B6" s="2"/>
      <c r="C6" s="20"/>
      <c r="D6" s="2" t="s">
        <v>9</v>
      </c>
      <c r="E6" s="2"/>
    </row>
    <row r="7" spans="1:5" ht="30" customHeight="1" x14ac:dyDescent="0.25">
      <c r="A7" s="21"/>
      <c r="B7" s="2"/>
      <c r="C7" s="20"/>
      <c r="D7" s="2" t="s">
        <v>10</v>
      </c>
      <c r="E7" s="2"/>
    </row>
    <row r="8" spans="1:5" ht="30" customHeight="1" x14ac:dyDescent="0.25">
      <c r="A8" s="21"/>
      <c r="B8" s="2"/>
      <c r="C8" s="20"/>
      <c r="D8" s="2" t="s">
        <v>11</v>
      </c>
      <c r="E8" s="2"/>
    </row>
    <row r="9" spans="1:5" ht="30" customHeight="1" x14ac:dyDescent="0.25">
      <c r="A9" s="17" t="s">
        <v>31</v>
      </c>
      <c r="B9" s="17"/>
      <c r="C9" s="18">
        <f>SUBTOTAL(109,MenotHei[Summa])</f>
        <v>0</v>
      </c>
      <c r="D9" s="17"/>
      <c r="E9" s="17"/>
    </row>
  </sheetData>
  <mergeCells count="1">
    <mergeCell ref="A1:C1"/>
  </mergeCells>
  <dataValidations disablePrompts="1" count="11">
    <dataValidation type="list" errorStyle="warning" allowBlank="1" showInputMessage="1" showErrorMessage="1" error="Valitse avattavasta luettelosta meno, jotta se voidaan lisätä Yhteenveto-taulukkoon" sqref="D3:D8">
      <formula1>Menoluokat</formula1>
    </dataValidation>
    <dataValidation allowBlank="1" showInputMessage="1" showErrorMessage="1" prompt="Yksityiskohtainen menojen jäsentely on tämän laskentataulukon taulukossa. Hyperlinkit siirtymiseen yhteenvetolaskentataulukkoon ja vastaavaan vihjelaskentataulukkoon ovat soluissa D1 ja E1" sqref="A1:C1"/>
    <dataValidation allowBlank="1" showInputMessage="1" showErrorMessage="1" prompt="Hyperlinkki siirtymiseen yhteenvetolaskentataulukkoon" sqref="D1"/>
    <dataValidation allowBlank="1" showInputMessage="1" showErrorMessage="1" prompt="Hyperlinkki siirtymiseen vihjelaskentataulukkoon" sqref="E1"/>
    <dataValidation allowBlank="1" showInputMessage="1" showErrorMessage="1" prompt="Anna menon päivämäärä tähän sarakkeeseen" sqref="A2"/>
    <dataValidation allowBlank="1" showInputMessage="1" showErrorMessage="1" prompt="Anna ostotilausnumero tähän sarakkeeseen" sqref="B2"/>
    <dataValidation allowBlank="1" showInputMessage="1" showErrorMessage="1" prompt="Anna menon summa tähän sarakkeeseen" sqref="C2"/>
    <dataValidation allowBlank="1" showInputMessage="1" showErrorMessage="1" prompt="Menoluokkien luettelo, joka täytetään automaattisesti yhteenvetolaskentataulukon Menojen yhteenveto -taulukon Menot-sarakkeesta. Siirry luettelossa painamalla ALT + ALANUOLI. Valitse luokka painamalla ENTER-näppäintä" sqref="D2"/>
    <dataValidation allowBlank="1" showInputMessage="1" showErrorMessage="1" prompt="Anna menon kuvaus tähän sarakkeeseen" sqref="E2"/>
    <dataValidation type="custom" errorStyle="warning" allowBlank="1" showInputMessage="1" showErrorMessage="1" errorTitle="Summan vahvistus" error="Summan pitää olla luku." sqref="C3:C8">
      <formula1>ISNUMBER($C3)</formula1>
    </dataValidation>
    <dataValidation type="custom" errorStyle="warning" allowBlank="1" showInputMessage="1" showErrorMessage="1" error="Anna päivämäärä heinäkuusta, jotta tämä meno voidaan lisätä Yhteenveto-taulukkoon" sqref="A3:A8">
      <formula1>MONTH($A3)=7</formula1>
    </dataValidation>
  </dataValidations>
  <hyperlinks>
    <hyperlink ref="D1" location="yhteenveto!A1" tooltip="Valitsemalla voit tarkastella yhteenvetoa" display="Yhteenveto"/>
    <hyperlink ref="E1" location="vihjeitä!A1" tooltip="Valitsemalla voit siirtyä vihjelaskentataulukkoon" display="Vihjeitä"/>
  </hyperlink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14</vt:i4>
      </vt:variant>
      <vt:variant>
        <vt:lpstr>Nimetyt alueet</vt:lpstr>
      </vt:variant>
      <vt:variant>
        <vt:i4>27</vt:i4>
      </vt:variant>
    </vt:vector>
  </HeadingPairs>
  <TitlesOfParts>
    <vt:vector size="41" baseType="lpstr">
      <vt:lpstr>vihjeitä</vt:lpstr>
      <vt:lpstr>yhteenveto</vt:lpstr>
      <vt:lpstr>tam</vt:lpstr>
      <vt:lpstr>hel</vt:lpstr>
      <vt:lpstr>maa</vt:lpstr>
      <vt:lpstr>huh</vt:lpstr>
      <vt:lpstr>toukokuu</vt:lpstr>
      <vt:lpstr>kes</vt:lpstr>
      <vt:lpstr>hei</vt:lpstr>
      <vt:lpstr>elo</vt:lpstr>
      <vt:lpstr>syy</vt:lpstr>
      <vt:lpstr>lok</vt:lpstr>
      <vt:lpstr>mar</vt:lpstr>
      <vt:lpstr>jou</vt:lpstr>
      <vt:lpstr>ColumnTitle3</vt:lpstr>
      <vt:lpstr>ColumnTitle4</vt:lpstr>
      <vt:lpstr>ColumnTitle5</vt:lpstr>
      <vt:lpstr>Menoluokat</vt:lpstr>
      <vt:lpstr>Sarakeotsikko10</vt:lpstr>
      <vt:lpstr>Sarakeotsikko11</vt:lpstr>
      <vt:lpstr>Sarakeotsikko12</vt:lpstr>
      <vt:lpstr>Sarakeotsikko13</vt:lpstr>
      <vt:lpstr>Sarakeotsikko14</vt:lpstr>
      <vt:lpstr>Sarakeotsikko2</vt:lpstr>
      <vt:lpstr>Sarakeotsikko6</vt:lpstr>
      <vt:lpstr>Sarakeotsikko7</vt:lpstr>
      <vt:lpstr>Sarakeotsikko8</vt:lpstr>
      <vt:lpstr>Sarakeotsikko9</vt:lpstr>
      <vt:lpstr>elo!Tulostusotsikot</vt:lpstr>
      <vt:lpstr>hei!Tulostusotsikot</vt:lpstr>
      <vt:lpstr>hel!Tulostusotsikot</vt:lpstr>
      <vt:lpstr>huh!Tulostusotsikot</vt:lpstr>
      <vt:lpstr>jou!Tulostusotsikot</vt:lpstr>
      <vt:lpstr>kes!Tulostusotsikot</vt:lpstr>
      <vt:lpstr>lok!Tulostusotsikot</vt:lpstr>
      <vt:lpstr>maa!Tulostusotsikot</vt:lpstr>
      <vt:lpstr>mar!Tulostusotsikot</vt:lpstr>
      <vt:lpstr>syy!Tulostusotsikot</vt:lpstr>
      <vt:lpstr>tam!Tulostusotsikot</vt:lpstr>
      <vt:lpstr>toukokuu!Tulostusotsikot</vt:lpstr>
      <vt:lpstr>yhteenveto!Tulostusotsikot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2016-09-19T01:00:44Z</dcterms:created>
  <dcterms:modified xsi:type="dcterms:W3CDTF">2017-11-16T11:29:39Z</dcterms:modified>
</cp:coreProperties>
</file>