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30"/>
  <workbookPr filterPrivacy="1" codeName="ThisWorkbook"/>
  <xr:revisionPtr revIDLastSave="0" documentId="13_ncr:3_{9EB8300C-CF1B-4052-994F-F8FC86C31388}" xr6:coauthVersionLast="45" xr6:coauthVersionMax="45" xr10:uidLastSave="{00000000-0000-0000-0000-000000000000}"/>
  <bookViews>
    <workbookView xWindow="-120" yWindow="-120" windowWidth="28950" windowHeight="14310" xr2:uid="{00000000-000D-0000-FFFF-FFFF00000000}"/>
  </bookViews>
  <sheets>
    <sheet name="Päivittäinen aikataulu" sheetId="4" r:id="rId1"/>
    <sheet name="Tapahtumien ajoitus" sheetId="3" r:id="rId2"/>
    <sheet name="Aikavälit" sheetId="2" r:id="rId3"/>
  </sheets>
  <definedNames>
    <definedName name="Aikaluettelo">Aika[Aika]</definedName>
    <definedName name="AikataulunKorostus">'Päivittäinen aikataulu'!$B$26</definedName>
    <definedName name="Alkamisaika">Aikavälit!$C$4</definedName>
    <definedName name="HakupäiväJaAika">TapahtumienAjoitus[PÄIVÄMÄÄRÄ]&amp;TapahtumienAjoitus[AIKA]</definedName>
    <definedName name="KuukaudenNimi">'Päivittäinen aikataulu'!$C$15</definedName>
    <definedName name="KuukaudenNumero">IF(KuukaudenNimi="",MONTH(TODAY()),MONTH(1&amp;LEFT(KuukaudenNimi,3)))</definedName>
    <definedName name="Lisäys">TIME(0,Minuuttiväli,0)</definedName>
    <definedName name="Minuuttiteksti">Aikavälit!$C$6</definedName>
    <definedName name="Minuuttiväli">--LEFT(Minuuttiteksti,2)</definedName>
    <definedName name="Otsikko1">'Päivittäinen aikataulu'!$E$2</definedName>
    <definedName name="PitkäMerkkijono">REPT("z",255)</definedName>
    <definedName name="PäivämääränArvo">IFERROR('Päivittäinen aikataulu'!$F$2,"")</definedName>
    <definedName name="PäivänArvo">'Päivittäinen aikataulu'!$C$17</definedName>
    <definedName name="Päättymisaika">Aikavälit!$C$8</definedName>
    <definedName name="RaportinKuukausi">IF(KuukaudenNimi="",TEXT(MONTH(TODAY()),"kkk"),KuukaudenNimi)</definedName>
    <definedName name="RaportinPäivä">IF(PäivänArvo="",DAY(TODAY()),'Päivittäinen aikataulu'!$C$17)</definedName>
    <definedName name="RaportinVuosi">IF(Vuosi="",YEAR(TODAY()),Vuosi)</definedName>
    <definedName name="Sarakeotsikko2">TapahtumienAjoitus[[#Headers],[PÄIVÄMÄÄRÄ]]</definedName>
    <definedName name="Sarakeotsikko3">Aika[[#Headers],[Aika]]</definedName>
    <definedName name="SuuriLuku">9.99E+307</definedName>
    <definedName name="Vuosi">'Päivittäinen aikataulu'!$C$13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B7" i="4" s="1"/>
  <c r="E3" i="2"/>
  <c r="B6" i="3" l="1"/>
  <c r="H16" i="4"/>
  <c r="H27" i="4"/>
  <c r="H10" i="4"/>
  <c r="H22" i="4"/>
  <c r="H32" i="4"/>
  <c r="H15" i="4"/>
  <c r="H26" i="4"/>
  <c r="H9" i="4"/>
  <c r="H21" i="4"/>
  <c r="H31" i="4"/>
  <c r="H4" i="4"/>
  <c r="H3" i="4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4" i="3" l="1"/>
  <c r="H6" i="3"/>
  <c r="H10" i="3"/>
  <c r="H7" i="3"/>
  <c r="H11" i="3"/>
  <c r="H4" i="3"/>
  <c r="H8" i="3"/>
  <c r="H12" i="3"/>
  <c r="H5" i="3"/>
  <c r="H9" i="3"/>
  <c r="H13" i="3"/>
  <c r="H15" i="3"/>
  <c r="B8" i="3" l="1"/>
  <c r="B2" i="4"/>
  <c r="H34" i="4"/>
  <c r="H29" i="4"/>
  <c r="H24" i="4"/>
  <c r="H18" i="4"/>
  <c r="H12" i="4"/>
  <c r="H6" i="4"/>
  <c r="E3" i="4" l="1"/>
  <c r="F3" i="4" l="1"/>
  <c r="B2" i="3"/>
  <c r="H3" i="3"/>
  <c r="J35" i="4" l="1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4" i="2"/>
  <c r="E4" i="4" l="1"/>
  <c r="F4" i="4" s="1"/>
  <c r="E5" i="2"/>
  <c r="E5" i="4" l="1"/>
  <c r="F5" i="4" s="1"/>
  <c r="E6" i="2"/>
  <c r="E6" i="4" l="1"/>
  <c r="F6" i="4" s="1"/>
  <c r="E7" i="2"/>
  <c r="E7" i="4" l="1"/>
  <c r="F7" i="4" s="1"/>
  <c r="E8" i="2"/>
  <c r="E8" i="4" l="1"/>
  <c r="F8" i="4" s="1"/>
  <c r="E9" i="2"/>
  <c r="E9" i="4" l="1"/>
  <c r="F9" i="4" s="1"/>
  <c r="E10" i="2"/>
  <c r="E10" i="4" l="1"/>
  <c r="F10" i="4" s="1"/>
  <c r="E11" i="2"/>
  <c r="E11" i="4" l="1"/>
  <c r="F11" i="4" s="1"/>
  <c r="E12" i="2"/>
  <c r="E12" i="4" l="1"/>
  <c r="F12" i="4" s="1"/>
  <c r="E13" i="2"/>
  <c r="E13" i="4" l="1"/>
  <c r="F13" i="4" s="1"/>
  <c r="E14" i="2"/>
  <c r="E14" i="4" l="1"/>
  <c r="F14" i="4" s="1"/>
  <c r="E15" i="2"/>
  <c r="E15" i="4" l="1"/>
  <c r="F15" i="4" s="1"/>
  <c r="E16" i="2"/>
  <c r="E16" i="4" l="1"/>
  <c r="F16" i="4" s="1"/>
  <c r="E17" i="2"/>
  <c r="E17" i="4" l="1"/>
  <c r="F17" i="4" s="1"/>
  <c r="E18" i="2"/>
  <c r="E18" i="4" l="1"/>
  <c r="F18" i="4" s="1"/>
  <c r="E19" i="2"/>
  <c r="E19" i="4" l="1"/>
  <c r="F19" i="4" s="1"/>
  <c r="E20" i="2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<sst xmlns="http://schemas.openxmlformats.org/spreadsheetml/2006/main" count="45" uniqueCount="36">
  <si>
    <t>Päivittäinen aikataulu</t>
  </si>
  <si>
    <t>NÄYTÄ AIKATAULU</t>
  </si>
  <si>
    <t>Vuosi</t>
  </si>
  <si>
    <t>Kuukausi</t>
  </si>
  <si>
    <t>Päivä</t>
  </si>
  <si>
    <t>MUOKKAA AIKATAULUA</t>
  </si>
  <si>
    <t>Valitse aikavälien muokkaamista varten</t>
  </si>
  <si>
    <t>Valitse uuden tapahtuman lisäämistä varten</t>
  </si>
  <si>
    <t>KOROSTA AIKATAULUSSA:</t>
  </si>
  <si>
    <t>Tauko</t>
  </si>
  <si>
    <t>Aika</t>
  </si>
  <si>
    <t>VIIKKO YHDELLÄ VILKAISULLA</t>
  </si>
  <si>
    <t>MUISTIINPANOT/TEHTÄVÄLUETTELO</t>
  </si>
  <si>
    <t>Hae pyykit pesulasta</t>
  </si>
  <si>
    <t>Soita kaapeliyhtiöön</t>
  </si>
  <si>
    <t>Tapahtuman ajoitus</t>
  </si>
  <si>
    <t>Valitse päivittäisen aikataulun näyttöä varten</t>
  </si>
  <si>
    <t>PÄIVÄMÄÄRÄ</t>
  </si>
  <si>
    <t>KUVAUS</t>
  </si>
  <si>
    <t>Herätys</t>
  </si>
  <si>
    <t>Suihku</t>
  </si>
  <si>
    <t>Lähtö töihin</t>
  </si>
  <si>
    <t>Vuoron alku</t>
  </si>
  <si>
    <t>Lounas</t>
  </si>
  <si>
    <t>Paluu töihin</t>
  </si>
  <si>
    <t>Soita yritykseen</t>
  </si>
  <si>
    <t>Kotiin</t>
  </si>
  <si>
    <t>Jalkapalloharjoitukset</t>
  </si>
  <si>
    <t>Aamiainen</t>
  </si>
  <si>
    <t>YKSILÖIVÄ ARVO (LASKETTU)</t>
  </si>
  <si>
    <t>Aikavälit</t>
  </si>
  <si>
    <t>Alkamisaika</t>
  </si>
  <si>
    <t>Aikaväli</t>
  </si>
  <si>
    <t>Päättymisaika</t>
  </si>
  <si>
    <t>15 MIN</t>
  </si>
  <si>
    <t>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</si>
</sst>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B]d\.\ mmmm\t\a\ yyyy;@"/>
    <numFmt numFmtId="167" formatCode="h:mm;@"/>
  </numFmts>
  <fonts count="3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44" fontId="14" fillId="0" borderId="0" applyFill="0" applyBorder="0" applyAlignment="0" applyProtection="0"/>
    <xf numFmtId="42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7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17" applyNumberFormat="0" applyAlignment="0" applyProtection="0"/>
    <xf numFmtId="0" fontId="23" fillId="13" borderId="18" applyNumberFormat="0" applyAlignment="0" applyProtection="0"/>
    <xf numFmtId="0" fontId="24" fillId="13" borderId="17" applyNumberFormat="0" applyAlignment="0" applyProtection="0"/>
    <xf numFmtId="0" fontId="25" fillId="0" borderId="19" applyNumberFormat="0" applyFill="0" applyAlignment="0" applyProtection="0"/>
    <xf numFmtId="0" fontId="26" fillId="14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</cellStyleXfs>
  <cellXfs count="50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0" fontId="13" fillId="5" borderId="15" xfId="30" applyAlignment="1">
      <alignment horizontal="left" vertical="center"/>
    </xf>
    <xf numFmtId="0" fontId="13" fillId="5" borderId="4" xfId="29" applyAlignment="1">
      <alignment horizontal="left" vertical="center"/>
    </xf>
    <xf numFmtId="0" fontId="13" fillId="5" borderId="6" xfId="31" applyAlignment="1">
      <alignment horizontal="left" vertical="center"/>
    </xf>
    <xf numFmtId="0" fontId="1" fillId="3" borderId="2" xfId="27" applyAlignment="1">
      <alignment horizontal="left" vertical="center" indent="1"/>
    </xf>
    <xf numFmtId="166" fontId="9" fillId="7" borderId="0" xfId="3" applyNumberFormat="1" applyAlignment="1" applyProtection="1">
      <alignment horizontal="left" vertical="center"/>
    </xf>
    <xf numFmtId="167" fontId="14" fillId="5" borderId="1" xfId="17" applyNumberFormat="1" applyFont="1">
      <alignment horizontal="left" vertical="center"/>
    </xf>
    <xf numFmtId="167" fontId="14" fillId="0" borderId="0" xfId="11">
      <alignment horizontal="left" indent="1"/>
    </xf>
    <xf numFmtId="0" fontId="15" fillId="2" borderId="0" xfId="16" applyAlignment="1">
      <alignment vertical="center" wrapText="1"/>
    </xf>
    <xf numFmtId="167" fontId="16" fillId="5" borderId="14" xfId="26" applyNumberFormat="1" applyFill="1" applyAlignment="1">
      <alignment horizontal="left" vertical="center" indent="1"/>
      <protection locked="0"/>
    </xf>
    <xf numFmtId="167" fontId="14" fillId="5" borderId="0" xfId="11" applyNumberFormat="1" applyFill="1" applyAlignment="1">
      <alignment horizontal="left" vertical="center" indent="1"/>
    </xf>
    <xf numFmtId="167" fontId="16" fillId="5" borderId="14" xfId="26" applyNumberFormat="1" applyFill="1" applyAlignment="1" applyProtection="1">
      <alignment horizontal="left" vertical="center" indent="1"/>
    </xf>
    <xf numFmtId="167" fontId="14" fillId="4" borderId="13" xfId="21" applyNumberFormat="1" applyFont="1" applyAlignment="1">
      <alignment horizontal="left" vertical="center" indent="1"/>
      <protection locked="0"/>
    </xf>
    <xf numFmtId="0" fontId="3" fillId="3" borderId="3" xfId="0" applyFont="1" applyFill="1" applyBorder="1" applyAlignment="1">
      <alignment horizontal="left" vertical="center" indent="1"/>
    </xf>
    <xf numFmtId="0" fontId="4" fillId="0" borderId="16" xfId="32">
      <alignment horizontal="center" vertical="center" wrapText="1"/>
    </xf>
    <xf numFmtId="0" fontId="12" fillId="6" borderId="11" xfId="19">
      <alignment horizontal="left" vertical="center" indent="1"/>
    </xf>
    <xf numFmtId="0" fontId="8" fillId="0" borderId="0" xfId="13" applyNumberFormat="1">
      <alignment horizontal="center" vertical="center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  <xf numFmtId="167" fontId="14" fillId="0" borderId="0" xfId="11" applyAlignment="1">
      <alignment horizontal="left" vertical="center" indent="1"/>
    </xf>
    <xf numFmtId="0" fontId="30" fillId="7" borderId="0" xfId="16" applyFont="1" applyFill="1">
      <alignment vertical="center"/>
    </xf>
  </cellXfs>
  <cellStyles count="73">
    <cellStyle name="20 % - Aksentti1" xfId="50" builtinId="30" customBuiltin="1"/>
    <cellStyle name="20 % - Aksentti2" xfId="54" builtinId="34" customBuiltin="1"/>
    <cellStyle name="20 % - Aksentti3" xfId="58" builtinId="38" customBuiltin="1"/>
    <cellStyle name="20 % - Aksentti4" xfId="62" builtinId="42" customBuiltin="1"/>
    <cellStyle name="20 % - Aksentti5" xfId="66" builtinId="46" customBuiltin="1"/>
    <cellStyle name="20 % - Aksentti6" xfId="70" builtinId="50" customBuiltin="1"/>
    <cellStyle name="40 % - Aksentti1" xfId="51" builtinId="31" customBuiltin="1"/>
    <cellStyle name="40 % - Aksentti2" xfId="55" builtinId="35" customBuiltin="1"/>
    <cellStyle name="40 % - Aksentti3" xfId="59" builtinId="39" customBuiltin="1"/>
    <cellStyle name="40 % - Aksentti4" xfId="63" builtinId="43" customBuiltin="1"/>
    <cellStyle name="40 % - Aksentti5" xfId="67" builtinId="47" customBuiltin="1"/>
    <cellStyle name="40 % - Aksentti6" xfId="71" builtinId="51" customBuiltin="1"/>
    <cellStyle name="60 % - Aksentti1" xfId="52" builtinId="32" customBuiltin="1"/>
    <cellStyle name="60 % - Aksentti2" xfId="56" builtinId="36" customBuiltin="1"/>
    <cellStyle name="60 % - Aksentti3" xfId="60" builtinId="40" customBuiltin="1"/>
    <cellStyle name="60 % - Aksentti4" xfId="64" builtinId="44" customBuiltin="1"/>
    <cellStyle name="60 % - Aksentti5" xfId="68" builtinId="48" customBuiltin="1"/>
    <cellStyle name="60 % - Aksentti6" xfId="72" builtinId="52" customBuiltin="1"/>
    <cellStyle name="Aika" xfId="11" xr:uid="{00000000-0005-0000-0000-000018000000}"/>
    <cellStyle name="Aksentti1" xfId="49" builtinId="29" customBuiltin="1"/>
    <cellStyle name="Aksentti2" xfId="53" builtinId="33" customBuiltin="1"/>
    <cellStyle name="Aksentti3" xfId="57" builtinId="37" customBuiltin="1"/>
    <cellStyle name="Aksentti4" xfId="61" builtinId="41" customBuiltin="1"/>
    <cellStyle name="Aksentti5" xfId="65" builtinId="45" customBuiltin="1"/>
    <cellStyle name="Aksentti6" xfId="69" builtinId="49" customBuiltin="1"/>
    <cellStyle name="Alareuna" xfId="21" xr:uid="{00000000-0005-0000-0000-000019000000}"/>
    <cellStyle name="Alareunan valintaruudun reuna" xfId="33" xr:uid="{00000000-0005-0000-0000-00001A000000}"/>
    <cellStyle name="Avattu hyperlinkki" xfId="36" builtinId="9" customBuiltin="1"/>
    <cellStyle name="Huomautus" xfId="10" builtinId="10" customBuiltin="1"/>
    <cellStyle name="Huono" xfId="39" builtinId="27" customBuiltin="1"/>
    <cellStyle name="Hyperlinkki" xfId="34" builtinId="8" customBuiltin="1"/>
    <cellStyle name="Hyperlinkki 2" xfId="35" xr:uid="{00000000-0005-0000-0000-00002A000000}"/>
    <cellStyle name="Hyvä" xfId="38" builtinId="26" customBuiltin="1"/>
    <cellStyle name="Korosta" xfId="19" xr:uid="{00000000-0005-0000-0000-00002C000000}"/>
    <cellStyle name="Laskenta" xfId="43" builtinId="22" customBuiltin="1"/>
    <cellStyle name="Linkitetty solu" xfId="44" builtinId="24" customBuiltin="1"/>
    <cellStyle name="Muistiinpanot" xfId="32" xr:uid="{00000000-0005-0000-0000-00002E000000}"/>
    <cellStyle name="Neutraali" xfId="40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37" builtinId="19" customBuiltin="1"/>
    <cellStyle name="Pilkku" xfId="5" builtinId="3" customBuiltin="1"/>
    <cellStyle name="Pilkku [0]" xfId="6" builtinId="6" customBuiltin="1"/>
    <cellStyle name="Prosenttia" xfId="9" builtinId="5" customBuiltin="1"/>
    <cellStyle name="Päivä" xfId="12" xr:uid="{00000000-0005-0000-0000-000033000000}"/>
    <cellStyle name="Päivämäärä" xfId="13" xr:uid="{00000000-0005-0000-0000-000034000000}"/>
    <cellStyle name="Reuna" xfId="17" xr:uid="{00000000-0005-0000-0000-000036000000}"/>
    <cellStyle name="Selittävä teksti" xfId="47" builtinId="53" customBuiltin="1"/>
    <cellStyle name="Sisennä" xfId="18" xr:uid="{00000000-0005-0000-0000-000037000000}"/>
    <cellStyle name="Summa" xfId="48" builtinId="25" customBuiltin="1"/>
    <cellStyle name="Syöttö" xfId="41" builtinId="20" customBuiltin="1"/>
    <cellStyle name="Tapahtuman otsikko" xfId="25" xr:uid="{00000000-0005-0000-0000-000038000000}"/>
    <cellStyle name="Tapahtuman päivä" xfId="23" xr:uid="{00000000-0005-0000-0000-000039000000}"/>
    <cellStyle name="Tapahtuman päivämäärä" xfId="24" xr:uid="{00000000-0005-0000-0000-00003A000000}"/>
    <cellStyle name="Tapahtuman täydellinen päivämäärä" xfId="22" xr:uid="{00000000-0005-0000-0000-00003B000000}"/>
    <cellStyle name="Tarkistussolu" xfId="45" builtinId="23" customBuiltin="1"/>
    <cellStyle name="Taulukon päivämäärä" xfId="14" xr:uid="{00000000-0005-0000-0000-00003C000000}"/>
    <cellStyle name="Taulukon tiedot" xfId="15" xr:uid="{00000000-0005-0000-0000-00003D000000}"/>
    <cellStyle name="Tulostus" xfId="42" builtinId="21" customBuiltin="1"/>
    <cellStyle name="Tyyli 1" xfId="28" xr:uid="{00000000-0005-0000-0000-000041000000}"/>
    <cellStyle name="Täyttö" xfId="16" xr:uid="{00000000-0005-0000-0000-00003E000000}"/>
    <cellStyle name="Valintaruutu" xfId="20" xr:uid="{00000000-0005-0000-0000-000042000000}"/>
    <cellStyle name="Valuutta" xfId="7" builtinId="4" customBuiltin="1"/>
    <cellStyle name="Valuutta [0]" xfId="8" builtinId="7" customBuiltin="1"/>
    <cellStyle name="Varoitusteksti" xfId="46" builtinId="11" customBuiltin="1"/>
    <cellStyle name="Viikon alakulma" xfId="31" xr:uid="{00000000-0005-0000-0000-000043000000}"/>
    <cellStyle name="Viikon oikea kulma" xfId="30" xr:uid="{00000000-0005-0000-0000-000044000000}"/>
    <cellStyle name="Viikon tiedot" xfId="29" xr:uid="{00000000-0005-0000-0000-000045000000}"/>
    <cellStyle name="Viikonpäivä" xfId="27" xr:uid="{00000000-0005-0000-0000-000046000000}"/>
    <cellStyle name="Yläreuna" xfId="26" xr:uid="{00000000-0005-0000-0000-000048000000}"/>
  </cellStyles>
  <dxfs count="19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äivittäinen aikataulu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  <tableStyle name="Aikavälit" pivot="0" count="4" xr9:uid="{00000000-0011-0000-FFFF-FFFF01000000}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ikav&#228;lit'!A1"/><Relationship Id="rId1" Type="http://schemas.openxmlformats.org/officeDocument/2006/relationships/hyperlink" Target="#'Tapahtumien ajoitu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ikav&#228;lit'!A1"/><Relationship Id="rId1" Type="http://schemas.openxmlformats.org/officeDocument/2006/relationships/hyperlink" Target="#'P&#228;ivitt&#228;inen aikataulu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&#228;ivitt&#228;inen aikataulu'!A1"/><Relationship Id="rId1" Type="http://schemas.openxmlformats.org/officeDocument/2006/relationships/hyperlink" Target="#'Tapahtumien ajoitu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Näytä aikataulu -kuvake" descr="Kalenter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Suorakulmio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9" name="Suorakulmio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0" name="Puolivapaa piirto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22</xdr:row>
      <xdr:rowOff>8404</xdr:rowOff>
    </xdr:from>
    <xdr:to>
      <xdr:col>2</xdr:col>
      <xdr:colOff>848463</xdr:colOff>
      <xdr:row>23</xdr:row>
      <xdr:rowOff>8404</xdr:rowOff>
    </xdr:to>
    <xdr:grpSp>
      <xdr:nvGrpSpPr>
        <xdr:cNvPr id="111" name="Lisää tapahtuma" descr="Valitse uuden tapahtuman lisäämistä varten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2160000" cy="190500"/>
          <a:chOff x="298188" y="4809004"/>
          <a:chExt cx="1381125" cy="190500"/>
        </a:xfrm>
      </xdr:grpSpPr>
      <xdr:sp macro="" textlink="">
        <xdr:nvSpPr>
          <xdr:cNvPr id="112" name="Pyöristetty suorakulmio 111">
            <a:hlinkClick xmlns:r="http://schemas.openxmlformats.org/officeDocument/2006/relationships" r:id="rId1" tooltip="Valitse uuden tapahtuman lisäämistä varten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fi" sz="900" b="1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LISÄÄ</a:t>
            </a:r>
            <a:r>
              <a:rPr lang="fi" sz="900" b="1" baseline="0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 TAPAHTUMA</a:t>
            </a:r>
            <a:endParaRPr lang="en-US" sz="1000" b="1">
              <a:solidFill>
                <a:schemeClr val="tx2"/>
              </a:solidFill>
              <a:latin typeface="Calibri" panose="020F0502020204030204" pitchFamily="34" charset="0"/>
            </a:endParaRPr>
          </a:p>
        </xdr:txBody>
      </xdr:sp>
      <xdr:grpSp>
        <xdr:nvGrpSpPr>
          <xdr:cNvPr id="113" name="Lisää tapahtuma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Suorakulmio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16" name="Puolivapaa piirto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2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844154</xdr:colOff>
      <xdr:row>21</xdr:row>
      <xdr:rowOff>7845</xdr:rowOff>
    </xdr:to>
    <xdr:grpSp>
      <xdr:nvGrpSpPr>
        <xdr:cNvPr id="117" name="Muokkaa aikoja" descr="Valitse ajoituksen aikavälien muokkaamista varte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2160000" cy="190500"/>
          <a:chOff x="303404" y="4513170"/>
          <a:chExt cx="1379808" cy="190500"/>
        </a:xfrm>
      </xdr:grpSpPr>
      <xdr:sp macro="" textlink="">
        <xdr:nvSpPr>
          <xdr:cNvPr id="118" name="Pyöristetty suorakulmio 117">
            <a:hlinkClick xmlns:r="http://schemas.openxmlformats.org/officeDocument/2006/relationships" r:id="rId2" tooltip="Valitse aikavälien muokkaamista varten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fi" sz="900" b="1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MUOKKAA AIKOJA</a:t>
            </a:r>
            <a:endParaRPr lang="en-US" sz="1000" b="1">
              <a:solidFill>
                <a:schemeClr val="tx2"/>
              </a:solidFill>
              <a:latin typeface="Calibri" panose="020F0502020204030204" pitchFamily="34" charset="0"/>
            </a:endParaRPr>
          </a:p>
        </xdr:txBody>
      </xdr:sp>
      <xdr:grpSp>
        <xdr:nvGrpSpPr>
          <xdr:cNvPr id="119" name="Muokkaa aikoja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29519" cy="134639"/>
            <a:chOff x="43" y="73"/>
            <a:chExt cx="40" cy="425"/>
          </a:xfrm>
        </xdr:grpSpPr>
        <xdr:sp macro="" textlink="">
          <xdr:nvSpPr>
            <xdr:cNvPr id="121" name="Suorakulmio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22" name="Puolivapaa piirto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7" y="74"/>
              <a:ext cx="36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Työkaluryhmän kuvake" descr="Salkku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Suorakulmio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6" name="Suorakulmio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7" name="Puolivapaa piirto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Kellon kuvake" descr="Kell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077440" y="524740"/>
          <a:ext cx="317659" cy="314671"/>
          <a:chOff x="270" y="53"/>
          <a:chExt cx="29" cy="29"/>
        </a:xfrm>
      </xdr:grpSpPr>
      <xdr:sp macro="" textlink="">
        <xdr:nvSpPr>
          <xdr:cNvPr id="157" name="Suorakulmio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8" name="Puolivapaa piirto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Suorakulmio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0" name="Suorakulmio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1" name="Suorakulmio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2" name="Suorakulmio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3" name="Puolivapaa piirto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Puolivapaa piirto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Puolivapaa piirto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Puolivapaa piirto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Puolivapaa piirto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Puolivapaa piirto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Puolivapaa piirto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Puolivapaa piirto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Puolivapaa piirto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Kameran kuvake" descr="Kamera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162459" y="534265"/>
          <a:ext cx="432547" cy="292763"/>
          <a:chOff x="306" y="55"/>
          <a:chExt cx="291" cy="27"/>
        </a:xfrm>
      </xdr:grpSpPr>
      <xdr:sp macro="" textlink="">
        <xdr:nvSpPr>
          <xdr:cNvPr id="174" name="Suorakulmio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5" name="Suorakulmio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6" name="Puolivapaa piirto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Muistiinpanojen kuvake" descr="Muistioruutu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10048875" y="524740"/>
          <a:ext cx="368453" cy="281809"/>
          <a:chOff x="89" y="56"/>
          <a:chExt cx="781" cy="26"/>
        </a:xfrm>
      </xdr:grpSpPr>
      <xdr:sp macro="" textlink="">
        <xdr:nvSpPr>
          <xdr:cNvPr id="179" name="Suorakulmio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0" name="Puolivapaa piirto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Puolivapaa piirto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252193</xdr:colOff>
      <xdr:row>10</xdr:row>
      <xdr:rowOff>182654</xdr:rowOff>
    </xdr:from>
    <xdr:to>
      <xdr:col>2</xdr:col>
      <xdr:colOff>1031068</xdr:colOff>
      <xdr:row>11</xdr:row>
      <xdr:rowOff>163043</xdr:rowOff>
    </xdr:to>
    <xdr:sp macro="" textlink="">
      <xdr:nvSpPr>
        <xdr:cNvPr id="2" name="Muokkaa koontinäkymää" descr="Siirtymispainike päivittäisen aikataulun tarkastelemista varten">
          <a:hlinkClick xmlns:r="http://schemas.openxmlformats.org/officeDocument/2006/relationships" r:id="rId1" tooltip="Valitse päivittäisen aikataulun näyttöä varten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3168" y="2573429"/>
          <a:ext cx="2160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fi" sz="1000" b="1">
              <a:solidFill>
                <a:schemeClr val="tx2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NÄYTÄ</a:t>
          </a:r>
          <a:r>
            <a:rPr lang="fi" sz="1000" b="1" baseline="0">
              <a:solidFill>
                <a:schemeClr val="tx2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PÄIVITTÄINEN AIKATAULU</a:t>
          </a:r>
          <a:endParaRPr lang="en-US" sz="1000" b="1">
            <a:solidFill>
              <a:schemeClr val="tx2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259416</xdr:colOff>
      <xdr:row>9</xdr:row>
      <xdr:rowOff>21292</xdr:rowOff>
    </xdr:from>
    <xdr:to>
      <xdr:col>2</xdr:col>
      <xdr:colOff>1038291</xdr:colOff>
      <xdr:row>10</xdr:row>
      <xdr:rowOff>1681</xdr:rowOff>
    </xdr:to>
    <xdr:sp macro="" textlink="">
      <xdr:nvSpPr>
        <xdr:cNvPr id="3" name="Muokkaa aikoja" descr="Siirtymispainike ajoituksen aikavälien muokkaamista varten">
          <a:hlinkClick xmlns:r="http://schemas.openxmlformats.org/officeDocument/2006/relationships" r:id="rId2" tooltip="Valitse aikavälien muokkaamista varten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0391" y="2221567"/>
          <a:ext cx="2160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fi" sz="1000" b="1">
              <a:solidFill>
                <a:schemeClr val="tx2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MUOKKAA AIKOJA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Päivämäärän kuvake" descr="Kalenteri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3228975" y="590550"/>
          <a:ext cx="190500" cy="180975"/>
          <a:chOff x="223" y="69"/>
          <a:chExt cx="20" cy="19"/>
        </a:xfrm>
      </xdr:grpSpPr>
      <xdr:sp macro="" textlink="">
        <xdr:nvSpPr>
          <xdr:cNvPr id="2052" name="Suorakulmio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3" name="Puolivapaa piirto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Kellonajan kuvake" descr="Kello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819650" y="590550"/>
          <a:ext cx="180975" cy="180975"/>
          <a:chOff x="390" y="69"/>
          <a:chExt cx="19" cy="19"/>
        </a:xfrm>
      </xdr:grpSpPr>
      <xdr:sp macro="" textlink="">
        <xdr:nvSpPr>
          <xdr:cNvPr id="2057" name="Suorakulmio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8" name="Puolivapaa piirto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Kuvauksen kuvake" descr="Kuvaus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6391275" y="600075"/>
          <a:ext cx="200025" cy="161925"/>
          <a:chOff x="530" y="70"/>
          <a:chExt cx="21" cy="17"/>
        </a:xfrm>
      </xdr:grpSpPr>
      <xdr:sp macro="" textlink="">
        <xdr:nvSpPr>
          <xdr:cNvPr id="2062" name="Suorakulmio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3" name="Puolivapaa piirto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Kellonajan kuvake" descr="Kello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2943225" y="591671"/>
          <a:ext cx="180975" cy="170329"/>
          <a:chOff x="30" y="8"/>
          <a:chExt cx="19" cy="94"/>
        </a:xfrm>
      </xdr:grpSpPr>
      <xdr:sp macro="" textlink="">
        <xdr:nvSpPr>
          <xdr:cNvPr id="3074" name="Automaattinen muoto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76" name="Suorakulmio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77" name="Puolivapaa piirto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Kellon kuvake" descr="Kello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Suorakulmio 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Puolivapaa piirto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Suorakulmio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4" name="Suorakulmio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" name="Suorakulmio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" name="Suorakulmio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" name="Puolivapaa piirto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Puolivapaa piirto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Puolivapaa piirto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Puolivapaa piirto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Puolivapaa piirto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Puolivapaa piirto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Puolivapaa piirto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Puolivapaa piirto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Puolivapaa piirto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13</xdr:row>
      <xdr:rowOff>8404</xdr:rowOff>
    </xdr:from>
    <xdr:to>
      <xdr:col>2</xdr:col>
      <xdr:colOff>915138</xdr:colOff>
      <xdr:row>13</xdr:row>
      <xdr:rowOff>198904</xdr:rowOff>
    </xdr:to>
    <xdr:grpSp>
      <xdr:nvGrpSpPr>
        <xdr:cNvPr id="26" name="Lisää tapahtuma" descr="Valitse uuden tapahtuman lisäämistä varten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2160000" cy="190500"/>
          <a:chOff x="298188" y="4809004"/>
          <a:chExt cx="1381125" cy="190500"/>
        </a:xfrm>
      </xdr:grpSpPr>
      <xdr:sp macro="" textlink="">
        <xdr:nvSpPr>
          <xdr:cNvPr id="27" name="Pyöristetty suorakulmio 111">
            <a:hlinkClick xmlns:r="http://schemas.openxmlformats.org/officeDocument/2006/relationships" r:id="rId1" tooltip="Valitse uuden tapahtuman lisäämistä varten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fi" sz="900" b="1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LISÄÄ</a:t>
            </a:r>
            <a:r>
              <a:rPr lang="fi" sz="900" b="1" baseline="0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 TAPAHTUMA</a:t>
            </a:r>
            <a:endParaRPr lang="en-US" sz="1000" b="1">
              <a:solidFill>
                <a:schemeClr val="tx2"/>
              </a:solidFill>
              <a:latin typeface="Calibri" panose="020F0502020204030204" pitchFamily="34" charset="0"/>
            </a:endParaRPr>
          </a:p>
        </xdr:txBody>
      </xdr:sp>
      <xdr:grpSp>
        <xdr:nvGrpSpPr>
          <xdr:cNvPr id="28" name="Lisää tapahtuma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Suorakulmio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30" name="Puolivapaa piirto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2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11</xdr:row>
      <xdr:rowOff>36420</xdr:rowOff>
    </xdr:from>
    <xdr:to>
      <xdr:col>2</xdr:col>
      <xdr:colOff>910829</xdr:colOff>
      <xdr:row>11</xdr:row>
      <xdr:rowOff>226920</xdr:rowOff>
    </xdr:to>
    <xdr:grpSp>
      <xdr:nvGrpSpPr>
        <xdr:cNvPr id="31" name="Muokkaa aikoja" descr="Valitse ajoituksen aikavälien muokkaamista varten">
          <a:hlinkClick xmlns:r="http://schemas.openxmlformats.org/officeDocument/2006/relationships" r:id="rId2" tooltip="Valitse aikataulun näyttämistä varten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2160000" cy="190500"/>
          <a:chOff x="303404" y="4513170"/>
          <a:chExt cx="1379808" cy="190500"/>
        </a:xfrm>
      </xdr:grpSpPr>
      <xdr:sp macro="" textlink="">
        <xdr:nvSpPr>
          <xdr:cNvPr id="32" name="Pyöristetty suorakulmio 117">
            <a:hlinkClick xmlns:r="http://schemas.openxmlformats.org/officeDocument/2006/relationships" r:id="rId2" tooltip="Valitse aikataulun näyttämistä varten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fi" sz="900" b="1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NÄYTÄ</a:t>
            </a:r>
            <a:r>
              <a:rPr lang="fi" sz="900" b="1" baseline="0">
                <a:solidFill>
                  <a:schemeClr val="tx2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 PÄIVITTÄINEN AIKATAULU</a:t>
            </a:r>
            <a:endParaRPr lang="en-US" sz="1000" b="1">
              <a:solidFill>
                <a:schemeClr val="tx2"/>
              </a:solidFill>
              <a:latin typeface="Calibri" panose="020F0502020204030204" pitchFamily="34" charset="0"/>
            </a:endParaRPr>
          </a:p>
        </xdr:txBody>
      </xdr:sp>
      <xdr:grpSp>
        <xdr:nvGrpSpPr>
          <xdr:cNvPr id="33" name="Muokkaa aikoja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29519" cy="134639"/>
            <a:chOff x="43" y="73"/>
            <a:chExt cx="40" cy="425"/>
          </a:xfrm>
        </xdr:grpSpPr>
        <xdr:sp macro="" textlink="">
          <xdr:nvSpPr>
            <xdr:cNvPr id="34" name="Suorakulmio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35" name="Puolivapaa piirto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7" y="74"/>
              <a:ext cx="36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Työkaluryhmän kuvake" descr="Salkku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Suorakulmio 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8" name="Suorakulmio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9" name="Puolivapaa piirto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PäivittäinenAikataulu" displayName="PäivittäinenAikataulu" ref="E3:F75" headerRowCount="0" totalsRowShown="0">
  <tableColumns count="2">
    <tableColumn id="1" xr3:uid="{00000000-0010-0000-0000-000001000000}" name="Aika" headerRowDxfId="5" dataDxfId="7" dataCellStyle="Aika">
      <calculatedColumnFormula>Aikavälit!E3</calculatedColumnFormula>
    </tableColumn>
    <tableColumn id="2" xr3:uid="{00000000-0010-0000-0000-000002000000}" name="Kuvaus" headerRowDxfId="6" dataCellStyle="Normaali">
      <calculatedColumnFormula>IFERROR(INDEX(TapahtumienAjoitus[],MATCH(DATEVALUE(PäivämääränArvo)&amp;PäivittäinenAikataulu[[#This Row],[Aika]],HakupäiväJaAika,0),3),"")</calculatedColumnFormula>
    </tableColumn>
  </tableColumns>
  <tableStyleInfo name="Päivittäinen aikataulu" showFirstColumn="0" showLastColumn="0" showRowStripes="1" showColumnStripes="0"/>
  <extLst>
    <ext xmlns:x14="http://schemas.microsoft.com/office/spreadsheetml/2009/9/main" uri="{504A1905-F514-4f6f-8877-14C23A59335A}">
      <x14:table altTextSummary="Päivittäinen aikataulu, joka sisältää Tapahtumien ajoitus -taulukossa mainitun tietyn aikavälin tapahtum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pahtumienAjoitus" displayName="TapahtumienAjoitus" ref="E2:H15" totalsRowShown="0" headerRowDxfId="10" dataDxfId="9">
  <autoFilter ref="E2:H15" xr:uid="{00000000-0009-0000-0100-000003000000}"/>
  <tableColumns count="4">
    <tableColumn id="1" xr3:uid="{00000000-0010-0000-0100-000001000000}" name="PÄIVÄMÄÄRÄ" dataCellStyle="Taulukon päivämäärä"/>
    <tableColumn id="2" xr3:uid="{00000000-0010-0000-0100-000002000000}" name="AIKA" dataCellStyle="Aika"/>
    <tableColumn id="3" xr3:uid="{00000000-0010-0000-0100-000003000000}" name="KUVAUS" dataCellStyle="Taulukon tiedot"/>
    <tableColumn id="4" xr3:uid="{00000000-0010-0000-0100-000004000000}" name="YKSILÖIVÄ ARVO (LASKETTU)" dataDxfId="8">
      <calculatedColumnFormula>TapahtumienAjoitus[[#This Row],[PÄIVÄMÄÄRÄ]]&amp;"|"&amp;COUNTIF($E$3:E3,E3)</calculatedColumnFormula>
    </tableColumn>
  </tableColumns>
  <tableStyleInfo name="Aikavälit" showFirstColumn="0" showLastColumn="0" showRowStripes="1" showColumnStripes="0"/>
  <extLst>
    <ext xmlns:x14="http://schemas.microsoft.com/office/spreadsheetml/2009/9/main" uri="{504A1905-F514-4f6f-8877-14C23A59335A}">
      <x14:table altTextSummary="Tässä taulukossa näkyy tapahtumien päivä, aika ja kuva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Aika" displayName="Aika" ref="E2:E75" totalsRowShown="0" dataCellStyle="Aika">
  <autoFilter ref="E2:E75" xr:uid="{00000000-0009-0000-0100-000001000000}"/>
  <tableColumns count="1">
    <tableColumn id="1" xr3:uid="{00000000-0010-0000-0200-000001000000}" name="Aika" dataCellStyle="Aika">
      <calculatedColumnFormula>IFERROR(IF($E2+Lisäys&gt;Päättymisaika,"",$E2+Lisäys),"")</calculatedColumnFormula>
    </tableColumn>
  </tableColumns>
  <tableStyleInfo name="Aikavälit" showFirstColumn="0" showLastColumn="0" showRowStripes="1" showColumnStripes="0"/>
  <extLst>
    <ext xmlns:x14="http://schemas.microsoft.com/office/spreadsheetml/2009/9/main" uri="{504A1905-F514-4f6f-8877-14C23A59335A}">
      <x14:table altTextSummary="Luettelo päivittäisessä aikataulussa näkyvistä aikaväleistä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3" width="19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5.5703125" customWidth="1"/>
    <col min="11" max="11" width="2.7109375" customWidth="1"/>
    <col min="12" max="12" width="3.28515625" customWidth="1"/>
    <col min="13" max="13" width="57.42578125" customWidth="1"/>
    <col min="14" max="14" width="2.7109375" customWidth="1"/>
  </cols>
  <sheetData>
    <row r="1" spans="2:13" ht="39.950000000000003" customHeight="1" x14ac:dyDescent="0.25">
      <c r="B1" s="22" t="s">
        <v>0</v>
      </c>
    </row>
    <row r="2" spans="2:13" ht="27.95" customHeight="1" x14ac:dyDescent="0.25">
      <c r="B2" s="42">
        <f ca="1">IFERROR(DAY(PäivämääränArvo),"")</f>
        <v>6</v>
      </c>
      <c r="C2" s="42"/>
      <c r="E2" s="49" t="s">
        <v>10</v>
      </c>
      <c r="F2" s="31" t="str">
        <f ca="1">IFERROR(UPPER(TEXT(DATE(RaportinVuosi,KuukaudenNumero,RaportinPäivä),"p\. kkkk\ vvvv")),"")</f>
        <v>6. SYYSKUU 2019</v>
      </c>
      <c r="H2" s="10" t="s">
        <v>11</v>
      </c>
      <c r="I2" s="10"/>
      <c r="J2" s="10"/>
      <c r="L2" s="11" t="s">
        <v>12</v>
      </c>
      <c r="M2" s="11"/>
    </row>
    <row r="3" spans="2:13" ht="15" customHeight="1" x14ac:dyDescent="0.25">
      <c r="B3" s="42"/>
      <c r="C3" s="42"/>
      <c r="E3" s="48">
        <f>Aikavälit!E3</f>
        <v>0.25</v>
      </c>
      <c r="F3" s="4" t="str">
        <f ca="1">IFERROR(INDEX(TapahtumienAjoitus[],MATCH(DATEVALUE(PäivämääränArvo)&amp;PäivittäinenAikataulu[[#This Row],[Aika]],HakupäiväJaAika,0),3),"")</f>
        <v>Herätys</v>
      </c>
      <c r="H3" s="30" t="str">
        <f ca="1">IFERROR(TEXT(DATEVALUE(PäivämääränArvo)+1,"pppp"),"")</f>
        <v>lauantai</v>
      </c>
      <c r="I3" s="35">
        <f ca="1">IFERROR(INDEX(TapahtumienAjoitus[],MATCH($H$6&amp;"|"&amp;ROW(A1),TapahtumienAjoitus[YKSILÖIVÄ ARVO (LASKETTU)],0),2),"")</f>
        <v>0.27083333333333331</v>
      </c>
      <c r="J3" s="27" t="str">
        <f ca="1">IFERROR(INDEX(TapahtumienAjoitus[],MATCH($H$6&amp;"|"&amp;ROW(A1),TapahtumienAjoitus[YKSILÖIVÄ ARVO (LASKETTU)],0),3),"")</f>
        <v>Aamiainen</v>
      </c>
      <c r="L3" s="24"/>
      <c r="M3" s="40" t="s">
        <v>13</v>
      </c>
    </row>
    <row r="4" spans="2:13" ht="15" customHeight="1" x14ac:dyDescent="0.25">
      <c r="B4" s="42"/>
      <c r="C4" s="42"/>
      <c r="E4" s="48">
        <f>Aikavälit!E4</f>
        <v>0.26041666666666669</v>
      </c>
      <c r="F4" s="4" t="str">
        <f ca="1">IFERROR(INDEX(TapahtumienAjoitus[],MATCH(DATEVALUE(PäivämääränArvo)&amp;PäivittäinenAikataulu[[#This Row],[Aika]],HakupäiväJaAika,0),3),"")</f>
        <v/>
      </c>
      <c r="H4" s="39" t="str">
        <f ca="1">IFERROR(TEXT(DATEVALUE(PäivämääränArvo)+1,"p"),"")</f>
        <v>7</v>
      </c>
      <c r="I4" s="36">
        <f ca="1">IFERROR(INDEX(TapahtumienAjoitus[],MATCH($H$6&amp;"|"&amp;ROW(A2),TapahtumienAjoitus[YKSILÖIVÄ ARVO (LASKETTU)],0),2),"")</f>
        <v>0.3125</v>
      </c>
      <c r="J4" s="28" t="str">
        <f ca="1">IFERROR(INDEX(TapahtumienAjoitus[],MATCH($H$6&amp;"|"&amp;ROW(A2),TapahtumienAjoitus[YKSILÖIVÄ ARVO (LASKETTU)],0),3),"")</f>
        <v>Lähtö töihin</v>
      </c>
      <c r="L4" s="20"/>
      <c r="M4" s="40"/>
    </row>
    <row r="5" spans="2:13" ht="15" customHeight="1" x14ac:dyDescent="0.25">
      <c r="B5" s="42"/>
      <c r="C5" s="42"/>
      <c r="E5" s="48">
        <f>Aikavälit!E5</f>
        <v>0.27083333333333337</v>
      </c>
      <c r="F5" s="4" t="str">
        <f ca="1">IFERROR(INDEX(TapahtumienAjoitus[],MATCH(DATEVALUE(PäivämääränArvo)&amp;PäivittäinenAikataulu[[#This Row],[Aika]],HakupäiväJaAika,0),3),"")</f>
        <v>Suihku</v>
      </c>
      <c r="H5" s="39"/>
      <c r="I5" s="36" t="str">
        <f ca="1">IFERROR(INDEX(TapahtumienAjoitus[],MATCH($H$6&amp;"|"&amp;ROW(A3),TapahtumienAjoitus[YKSILÖIVÄ ARVO (LASKETTU)],0),2),"")</f>
        <v/>
      </c>
      <c r="J5" s="28" t="str">
        <f ca="1">IFERROR(INDEX(TapahtumienAjoitus[],MATCH($H$6&amp;"|"&amp;ROW(A3),TapahtumienAjoitus[YKSILÖIVÄ ARVO (LASKETTU)],0),3),"")</f>
        <v/>
      </c>
      <c r="L5" s="25"/>
      <c r="M5" s="40"/>
    </row>
    <row r="6" spans="2:13" ht="15" customHeight="1" x14ac:dyDescent="0.25">
      <c r="B6" s="42"/>
      <c r="C6" s="42"/>
      <c r="E6" s="48">
        <f>Aikavälit!E6</f>
        <v>0.28125000000000006</v>
      </c>
      <c r="F6" s="4" t="str">
        <f ca="1">IFERROR(INDEX(TapahtumienAjoitus[],MATCH(DATEVALUE(PäivämääränArvo)&amp;PäivittäinenAikataulu[[#This Row],[Aika]],HakupäiväJaAika,0),3),"")</f>
        <v/>
      </c>
      <c r="H6" s="3">
        <f ca="1">IFERROR(PäivämääränArvo+1,"")</f>
        <v>43715</v>
      </c>
      <c r="I6" s="36" t="str">
        <f ca="1">IFERROR(INDEX(TapahtumienAjoitus[],MATCH($H$6&amp;"|"&amp;ROW(A4),TapahtumienAjoitus[YKSILÖIVÄ ARVO (LASKETTU)],0),2),"")</f>
        <v/>
      </c>
      <c r="J6" s="28" t="str">
        <f ca="1">IFERROR(INDEX(TapahtumienAjoitus[],MATCH($H$6&amp;"|"&amp;ROW(A4),TapahtumienAjoitus[YKSILÖIVÄ ARVO (LASKETTU)],0),3),"")</f>
        <v/>
      </c>
      <c r="L6" s="23"/>
      <c r="M6" s="40" t="s">
        <v>14</v>
      </c>
    </row>
    <row r="7" spans="2:13" ht="15" customHeight="1" x14ac:dyDescent="0.25">
      <c r="B7" s="44" t="str">
        <f ca="1">IFERROR(TEXT(PäivämääränArvo,"pppp"),"")</f>
        <v>perjantai</v>
      </c>
      <c r="C7" s="44"/>
      <c r="E7" s="48">
        <f>Aikavälit!E7</f>
        <v>0.29166666666666674</v>
      </c>
      <c r="F7" s="4" t="str">
        <f ca="1">IFERROR(INDEX(TapahtumienAjoitus[],MATCH(DATEVALUE(PäivämääränArvo)&amp;PäivittäinenAikataulu[[#This Row],[Aika]],HakupäiväJaAika,0),3),"")</f>
        <v/>
      </c>
      <c r="H7" s="1"/>
      <c r="I7" s="36" t="str">
        <f ca="1">IFERROR(INDEX(TapahtumienAjoitus[],MATCH($H$6&amp;"|"&amp;ROW(A5),TapahtumienAjoitus[YKSILÖIVÄ ARVO (LASKETTU)],0),2),"")</f>
        <v/>
      </c>
      <c r="J7" s="28" t="str">
        <f ca="1">IFERROR(INDEX(TapahtumienAjoitus[],MATCH($H$6&amp;"|"&amp;ROW(A5),TapahtumienAjoitus[YKSILÖIVÄ ARVO (LASKETTU)],0),3),"")</f>
        <v/>
      </c>
      <c r="L7" s="20"/>
      <c r="M7" s="40"/>
    </row>
    <row r="8" spans="2:13" ht="15" customHeight="1" x14ac:dyDescent="0.25">
      <c r="B8" s="44"/>
      <c r="C8" s="44"/>
      <c r="E8" s="48">
        <f>Aikavälit!E8</f>
        <v>0.30208333333333343</v>
      </c>
      <c r="F8" s="4" t="str">
        <f ca="1">IFERROR(INDEX(TapahtumienAjoitus[],MATCH(DATEVALUE(PäivämääränArvo)&amp;PäivittäinenAikataulu[[#This Row],[Aika]],HakupäiväJaAika,0),3),"")</f>
        <v/>
      </c>
      <c r="H8" s="2"/>
      <c r="I8" s="36" t="str">
        <f ca="1">IFERROR(INDEX(TapahtumienAjoitus[],MATCH($H$6&amp;"|"&amp;ROW(A6),TapahtumienAjoitus[YKSILÖIVÄ ARVO (LASKETTU)],0),2),"")</f>
        <v/>
      </c>
      <c r="J8" s="29" t="str">
        <f ca="1">IFERROR(INDEX(TapahtumienAjoitus[],MATCH($H$6&amp;"|"&amp;ROW(A6),TapahtumienAjoitus[YKSILÖIVÄ ARVO (LASKETTU)],0),3),"")</f>
        <v/>
      </c>
      <c r="L8" s="25"/>
      <c r="M8" s="40"/>
    </row>
    <row r="9" spans="2:13" ht="15" customHeight="1" x14ac:dyDescent="0.25">
      <c r="B9" s="44"/>
      <c r="C9" s="44"/>
      <c r="E9" s="48">
        <f>Aikavälit!E9</f>
        <v>0.31250000000000011</v>
      </c>
      <c r="F9" s="4" t="str">
        <f ca="1">IFERROR(INDEX(TapahtumienAjoitus[],MATCH(DATEVALUE(PäivämääränArvo)&amp;PäivittäinenAikataulu[[#This Row],[Aika]],HakupäiväJaAika,0),3),"")</f>
        <v>Lähtö töihin</v>
      </c>
      <c r="H9" s="30" t="str">
        <f ca="1">IFERROR(TEXT(DATEVALUE(PäivämääränArvo)+2,"pppp"),"")</f>
        <v>sunnuntai</v>
      </c>
      <c r="I9" s="35" t="str">
        <f ca="1">IFERROR(INDEX(TapahtumienAjoitus[],MATCH($H$12&amp;"|"&amp;ROW(A1),TapahtumienAjoitus[YKSILÖIVÄ ARVO (LASKETTU)],0),2),"")</f>
        <v/>
      </c>
      <c r="J9" s="27" t="str">
        <f ca="1">IFERROR(INDEX(TapahtumienAjoitus[],MATCH($H$12&amp;"|"&amp;ROW(A1),TapahtumienAjoitus[YKSILÖIVÄ ARVO (LASKETTU)],0),3),"")</f>
        <v/>
      </c>
      <c r="L9" s="23"/>
      <c r="M9" s="40"/>
    </row>
    <row r="10" spans="2:13" ht="15" customHeight="1" x14ac:dyDescent="0.25">
      <c r="E10" s="48">
        <f>Aikavälit!E10</f>
        <v>0.3229166666666668</v>
      </c>
      <c r="F10" s="4" t="str">
        <f ca="1">IFERROR(INDEX(TapahtumienAjoitus[],MATCH(DATEVALUE(PäivämääränArvo)&amp;PäivittäinenAikataulu[[#This Row],[Aika]],HakupäiväJaAika,0),3),"")</f>
        <v/>
      </c>
      <c r="H10" s="39" t="str">
        <f ca="1">IFERROR(TEXT(DATEVALUE(PäivämääränArvo)+2,"p"),"")</f>
        <v>8</v>
      </c>
      <c r="I10" s="36" t="str">
        <f ca="1">IFERROR(INDEX(TapahtumienAjoitus[],MATCH($H$12&amp;"|"&amp;ROW(A2),TapahtumienAjoitus[YKSILÖIVÄ ARVO (LASKETTU)],0),2),"")</f>
        <v/>
      </c>
      <c r="J10" s="28" t="str">
        <f ca="1">IFERROR(INDEX(TapahtumienAjoitus[],MATCH($H$12&amp;"|"&amp;ROW(A2),TapahtumienAjoitus[YKSILÖIVÄ ARVO (LASKETTU)],0),3),"")</f>
        <v/>
      </c>
      <c r="L10" s="20"/>
      <c r="M10" s="40"/>
    </row>
    <row r="11" spans="2:13" ht="15" customHeight="1" x14ac:dyDescent="0.25">
      <c r="B11" s="43" t="s">
        <v>1</v>
      </c>
      <c r="C11" s="43"/>
      <c r="E11" s="48">
        <f>Aikavälit!E11</f>
        <v>0.33333333333333348</v>
      </c>
      <c r="F11" s="4" t="str">
        <f ca="1">IFERROR(INDEX(TapahtumienAjoitus[],MATCH(DATEVALUE(PäivämääränArvo)&amp;PäivittäinenAikataulu[[#This Row],[Aika]],HakupäiväJaAika,0),3),"")</f>
        <v>Vuoron alku</v>
      </c>
      <c r="H11" s="39"/>
      <c r="I11" s="36" t="str">
        <f ca="1">IFERROR(INDEX(TapahtumienAjoitus[],MATCH($H$12&amp;"|"&amp;ROW(A3),TapahtumienAjoitus[YKSILÖIVÄ ARVO (LASKETTU)],0),2),"")</f>
        <v/>
      </c>
      <c r="J11" s="28" t="str">
        <f ca="1">IFERROR(INDEX(TapahtumienAjoitus[],MATCH($H$12&amp;"|"&amp;ROW(A3),TapahtumienAjoitus[YKSILÖIVÄ ARVO (LASKETTU)],0),3),"")</f>
        <v/>
      </c>
      <c r="L11" s="25"/>
      <c r="M11" s="40"/>
    </row>
    <row r="12" spans="2:13" ht="15" customHeight="1" x14ac:dyDescent="0.25">
      <c r="E12" s="48">
        <f>Aikavälit!E12</f>
        <v>0.34375000000000017</v>
      </c>
      <c r="F12" s="4" t="str">
        <f ca="1">IFERROR(INDEX(TapahtumienAjoitus[],MATCH(DATEVALUE(PäivämääränArvo)&amp;PäivittäinenAikataulu[[#This Row],[Aika]],HakupäiväJaAika,0),3),"")</f>
        <v/>
      </c>
      <c r="H12" s="3">
        <f ca="1">IFERROR(PäivämääränArvo+2,"")</f>
        <v>43716</v>
      </c>
      <c r="I12" s="36" t="str">
        <f ca="1">IFERROR(INDEX(TapahtumienAjoitus[],MATCH($H$12&amp;"|"&amp;ROW(A4),TapahtumienAjoitus[YKSILÖIVÄ ARVO (LASKETTU)],0),2),"")</f>
        <v/>
      </c>
      <c r="J12" s="28" t="str">
        <f ca="1">IFERROR(INDEX(TapahtumienAjoitus[],MATCH($H$12&amp;"|"&amp;ROW(A4),TapahtumienAjoitus[YKSILÖIVÄ ARVO (LASKETTU)],0),3),"")</f>
        <v/>
      </c>
      <c r="L12" s="23"/>
      <c r="M12" s="40"/>
    </row>
    <row r="13" spans="2:13" ht="15" customHeight="1" x14ac:dyDescent="0.25">
      <c r="B13" s="19" t="s">
        <v>2</v>
      </c>
      <c r="C13" s="18"/>
      <c r="E13" s="48">
        <f>Aikavälit!E13</f>
        <v>0.35416666666666685</v>
      </c>
      <c r="F13" s="4" t="str">
        <f ca="1">IFERROR(INDEX(TapahtumienAjoitus[],MATCH(DATEVALUE(PäivämääränArvo)&amp;PäivittäinenAikataulu[[#This Row],[Aika]],HakupäiväJaAika,0),3),"")</f>
        <v/>
      </c>
      <c r="H13" s="1"/>
      <c r="I13" s="36" t="str">
        <f ca="1">IFERROR(INDEX(TapahtumienAjoitus[],MATCH($H$12&amp;"|"&amp;ROW(A5),TapahtumienAjoitus[YKSILÖIVÄ ARVO (LASKETTU)],0),2),"")</f>
        <v/>
      </c>
      <c r="J13" s="28" t="str">
        <f ca="1">IFERROR(INDEX(TapahtumienAjoitus[],MATCH($H$12&amp;"|"&amp;ROW(A5),TapahtumienAjoitus[YKSILÖIVÄ ARVO (LASKETTU)],0),3),"")</f>
        <v/>
      </c>
      <c r="L13" s="20"/>
      <c r="M13" s="40"/>
    </row>
    <row r="14" spans="2:13" ht="15" customHeight="1" x14ac:dyDescent="0.25">
      <c r="B14" s="5"/>
      <c r="E14" s="48">
        <f>Aikavälit!E14</f>
        <v>0.36458333333333354</v>
      </c>
      <c r="F14" s="4" t="str">
        <f ca="1">IFERROR(INDEX(TapahtumienAjoitus[],MATCH(DATEVALUE(PäivämääränArvo)&amp;PäivittäinenAikataulu[[#This Row],[Aika]],HakupäiväJaAika,0),3),"")</f>
        <v/>
      </c>
      <c r="H14" s="2"/>
      <c r="I14" s="36" t="str">
        <f ca="1">IFERROR(INDEX(TapahtumienAjoitus[],MATCH($H$12&amp;"|"&amp;ROW(A6),TapahtumienAjoitus[YKSILÖIVÄ ARVO (LASKETTU)],0),2),"")</f>
        <v/>
      </c>
      <c r="J14" s="29" t="str">
        <f ca="1">IFERROR(INDEX(TapahtumienAjoitus[],MATCH($H$12&amp;"|"&amp;ROW(A6),TapahtumienAjoitus[YKSILÖIVÄ ARVO (LASKETTU)],0),3),"")</f>
        <v/>
      </c>
      <c r="L14" s="25"/>
      <c r="M14" s="40"/>
    </row>
    <row r="15" spans="2:13" ht="15" customHeight="1" x14ac:dyDescent="0.25">
      <c r="B15" s="19" t="s">
        <v>3</v>
      </c>
      <c r="C15" s="18"/>
      <c r="E15" s="48">
        <f>Aikavälit!E15</f>
        <v>0.37500000000000022</v>
      </c>
      <c r="F15" s="4" t="str">
        <f ca="1">IFERROR(INDEX(TapahtumienAjoitus[],MATCH(DATEVALUE(PäivämääränArvo)&amp;PäivittäinenAikataulu[[#This Row],[Aika]],HakupäiväJaAika,0),3),"")</f>
        <v/>
      </c>
      <c r="H15" s="30" t="str">
        <f ca="1">IFERROR(TEXT(DATEVALUE(PäivämääränArvo)+3,"pppp"),"")</f>
        <v>maanantai</v>
      </c>
      <c r="I15" s="35" t="str">
        <f ca="1">IFERROR(INDEX(TapahtumienAjoitus[],MATCH($H$18&amp;"|"&amp;ROW(A1),TapahtumienAjoitus[YKSILÖIVÄ ARVO (LASKETTU)],0),2),"")</f>
        <v/>
      </c>
      <c r="J15" s="27" t="str">
        <f ca="1">IFERROR(INDEX(TapahtumienAjoitus[],MATCH($H$18&amp;"|"&amp;ROW(A1),TapahtumienAjoitus[YKSILÖIVÄ ARVO (LASKETTU)],0),3),"")</f>
        <v/>
      </c>
      <c r="L15" s="23"/>
      <c r="M15" s="40"/>
    </row>
    <row r="16" spans="2:13" ht="15" customHeight="1" x14ac:dyDescent="0.25">
      <c r="B16" s="5"/>
      <c r="C16" s="4"/>
      <c r="E16" s="48">
        <f>Aikavälit!E16</f>
        <v>0.38541666666666691</v>
      </c>
      <c r="F16" s="4" t="str">
        <f ca="1">IFERROR(INDEX(TapahtumienAjoitus[],MATCH(DATEVALUE(PäivämääränArvo)&amp;PäivittäinenAikataulu[[#This Row],[Aika]],HakupäiväJaAika,0),3),"")</f>
        <v/>
      </c>
      <c r="H16" s="39" t="str">
        <f ca="1">IFERROR(TEXT(DATEVALUE(PäivämääränArvo)+3,"p"),"")</f>
        <v>9</v>
      </c>
      <c r="I16" s="36" t="str">
        <f ca="1">IFERROR(INDEX(TapahtumienAjoitus[],MATCH($H$18&amp;"|"&amp;ROW(A2),TapahtumienAjoitus[YKSILÖIVÄ ARVO (LASKETTU)],0),2),"")</f>
        <v/>
      </c>
      <c r="J16" s="28" t="str">
        <f ca="1">IFERROR(INDEX(TapahtumienAjoitus[],MATCH($H$18&amp;"|"&amp;ROW(A2),TapahtumienAjoitus[YKSILÖIVÄ ARVO (LASKETTU)],0),3),"")</f>
        <v/>
      </c>
      <c r="L16" s="20"/>
      <c r="M16" s="40"/>
    </row>
    <row r="17" spans="2:13" ht="15" customHeight="1" x14ac:dyDescent="0.25">
      <c r="B17" s="19" t="s">
        <v>4</v>
      </c>
      <c r="C17" s="18"/>
      <c r="E17" s="48">
        <f>Aikavälit!E17</f>
        <v>0.39583333333333359</v>
      </c>
      <c r="F17" s="4" t="str">
        <f ca="1">IFERROR(INDEX(TapahtumienAjoitus[],MATCH(DATEVALUE(PäivämääränArvo)&amp;PäivittäinenAikataulu[[#This Row],[Aika]],HakupäiväJaAika,0),3),"")</f>
        <v/>
      </c>
      <c r="H17" s="39"/>
      <c r="I17" s="36" t="str">
        <f ca="1">IFERROR(INDEX(TapahtumienAjoitus[],MATCH($H$18&amp;"|"&amp;ROW(A3),TapahtumienAjoitus[YKSILÖIVÄ ARVO (LASKETTU)],0),2),"")</f>
        <v/>
      </c>
      <c r="J17" s="28" t="str">
        <f ca="1">IFERROR(INDEX(TapahtumienAjoitus[],MATCH($H$18&amp;"|"&amp;ROW(A3),TapahtumienAjoitus[YKSILÖIVÄ ARVO (LASKETTU)],0),3),"")</f>
        <v/>
      </c>
      <c r="L17" s="25"/>
      <c r="M17" s="40"/>
    </row>
    <row r="18" spans="2:13" ht="15" customHeight="1" x14ac:dyDescent="0.25">
      <c r="E18" s="48">
        <f>Aikavälit!E18</f>
        <v>0.40625000000000028</v>
      </c>
      <c r="F18" s="4" t="str">
        <f ca="1">IFERROR(INDEX(TapahtumienAjoitus[],MATCH(DATEVALUE(PäivämääränArvo)&amp;PäivittäinenAikataulu[[#This Row],[Aika]],HakupäiväJaAika,0),3),"")</f>
        <v/>
      </c>
      <c r="H18" s="3">
        <f ca="1">IFERROR(PäivämääränArvo+3,"")</f>
        <v>43717</v>
      </c>
      <c r="I18" s="36" t="str">
        <f ca="1">IFERROR(INDEX(TapahtumienAjoitus[],MATCH($H$18&amp;"|"&amp;ROW(A4),TapahtumienAjoitus[YKSILÖIVÄ ARVO (LASKETTU)],0),2),"")</f>
        <v/>
      </c>
      <c r="J18" s="28" t="str">
        <f ca="1">IFERROR(INDEX(TapahtumienAjoitus[],MATCH($H$18&amp;"|"&amp;ROW(A4),TapahtumienAjoitus[YKSILÖIVÄ ARVO (LASKETTU)],0),3),"")</f>
        <v/>
      </c>
      <c r="L18" s="23"/>
      <c r="M18" s="40"/>
    </row>
    <row r="19" spans="2:13" ht="15" customHeight="1" x14ac:dyDescent="0.25">
      <c r="B19" s="43" t="s">
        <v>5</v>
      </c>
      <c r="C19" s="43"/>
      <c r="E19" s="48">
        <f>Aikavälit!E19</f>
        <v>0.41666666666666696</v>
      </c>
      <c r="F19" s="4" t="str">
        <f ca="1">IFERROR(INDEX(TapahtumienAjoitus[],MATCH(DATEVALUE(PäivämääränArvo)&amp;PäivittäinenAikataulu[[#This Row],[Aika]],HakupäiväJaAika,0),3),"")</f>
        <v>Tauko</v>
      </c>
      <c r="H19" s="1"/>
      <c r="I19" s="36" t="str">
        <f ca="1">IFERROR(INDEX(TapahtumienAjoitus[],MATCH($H$18&amp;"|"&amp;ROW(A5),TapahtumienAjoitus[YKSILÖIVÄ ARVO (LASKETTU)],0),2),"")</f>
        <v/>
      </c>
      <c r="J19" s="28" t="str">
        <f ca="1">IFERROR(INDEX(TapahtumienAjoitus[],MATCH($H$18&amp;"|"&amp;ROW(A5),TapahtumienAjoitus[YKSILÖIVÄ ARVO (LASKETTU)],0),3),"")</f>
        <v/>
      </c>
      <c r="L19" s="20"/>
      <c r="M19" s="40"/>
    </row>
    <row r="20" spans="2:13" ht="15" customHeight="1" x14ac:dyDescent="0.25">
      <c r="E20" s="48">
        <f>Aikavälit!E20</f>
        <v>0.42708333333333365</v>
      </c>
      <c r="F20" s="4" t="str">
        <f ca="1">IFERROR(INDEX(TapahtumienAjoitus[],MATCH(DATEVALUE(PäivämääränArvo)&amp;PäivittäinenAikataulu[[#This Row],[Aika]],HakupäiväJaAika,0),3),"")</f>
        <v/>
      </c>
      <c r="H20" s="2"/>
      <c r="I20" s="36" t="str">
        <f ca="1">IFERROR(INDEX(TapahtumienAjoitus[],MATCH($H$18&amp;"|"&amp;ROW(A6),TapahtumienAjoitus[YKSILÖIVÄ ARVO (LASKETTU)],0),2),"")</f>
        <v/>
      </c>
      <c r="J20" s="29" t="str">
        <f ca="1">IFERROR(INDEX(TapahtumienAjoitus[],MATCH($H$18&amp;"|"&amp;ROW(A6),TapahtumienAjoitus[YKSILÖIVÄ ARVO (LASKETTU)],0),3),"")</f>
        <v/>
      </c>
      <c r="L20" s="25"/>
      <c r="M20" s="40"/>
    </row>
    <row r="21" spans="2:13" ht="15" customHeight="1" x14ac:dyDescent="0.25">
      <c r="B21" s="26" t="s">
        <v>6</v>
      </c>
      <c r="E21" s="48">
        <f>Aikavälit!E21</f>
        <v>0.43750000000000033</v>
      </c>
      <c r="F21" s="4" t="str">
        <f ca="1">IFERROR(INDEX(TapahtumienAjoitus[],MATCH(DATEVALUE(PäivämääränArvo)&amp;PäivittäinenAikataulu[[#This Row],[Aika]],HakupäiväJaAika,0),3),"")</f>
        <v/>
      </c>
      <c r="H21" s="30" t="str">
        <f ca="1">IFERROR(TEXT(DATEVALUE(PäivämääränArvo)+4,"pppp"),"")</f>
        <v>tiistai</v>
      </c>
      <c r="I21" s="35" t="str">
        <f ca="1">IFERROR(INDEX(TapahtumienAjoitus[],MATCH($H$24&amp;"|"&amp;ROW(A1),TapahtumienAjoitus[YKSILÖIVÄ ARVO (LASKETTU)],0),2),"")</f>
        <v/>
      </c>
      <c r="J21" s="27" t="str">
        <f ca="1">IFERROR(INDEX(TapahtumienAjoitus[],MATCH($H$24&amp;"|"&amp;ROW(A1),TapahtumienAjoitus[YKSILÖIVÄ ARVO (LASKETTU)],0),3),"")</f>
        <v/>
      </c>
      <c r="L21" s="23"/>
      <c r="M21" s="40"/>
    </row>
    <row r="22" spans="2:13" ht="15" customHeight="1" x14ac:dyDescent="0.25">
      <c r="E22" s="48">
        <f>Aikavälit!E22</f>
        <v>0.44791666666666702</v>
      </c>
      <c r="F22" s="4" t="str">
        <f ca="1">IFERROR(INDEX(TapahtumienAjoitus[],MATCH(DATEVALUE(PäivämääränArvo)&amp;PäivittäinenAikataulu[[#This Row],[Aika]],HakupäiväJaAika,0),3),"")</f>
        <v/>
      </c>
      <c r="H22" s="39" t="str">
        <f ca="1">IFERROR(TEXT(DATEVALUE(PäivämääränArvo)+4,"p"),"")</f>
        <v>10</v>
      </c>
      <c r="I22" s="36" t="str">
        <f ca="1">IFERROR(INDEX(TapahtumienAjoitus[],MATCH($H$24&amp;"|"&amp;ROW(A2),TapahtumienAjoitus[YKSILÖIVÄ ARVO (LASKETTU)],0),2),"")</f>
        <v/>
      </c>
      <c r="J22" s="28" t="str">
        <f ca="1">IFERROR(INDEX(TapahtumienAjoitus[],MATCH($H$24&amp;"|"&amp;ROW(A2),TapahtumienAjoitus[YKSILÖIVÄ ARVO (LASKETTU)],0),3),"")</f>
        <v/>
      </c>
      <c r="L22" s="20"/>
      <c r="M22" s="40"/>
    </row>
    <row r="23" spans="2:13" ht="15" customHeight="1" x14ac:dyDescent="0.25">
      <c r="B23" s="26" t="s">
        <v>7</v>
      </c>
      <c r="E23" s="48">
        <f>Aikavälit!E23</f>
        <v>0.4583333333333337</v>
      </c>
      <c r="F23" s="4" t="str">
        <f ca="1">IFERROR(INDEX(TapahtumienAjoitus[],MATCH(DATEVALUE(PäivämääränArvo)&amp;PäivittäinenAikataulu[[#This Row],[Aika]],HakupäiväJaAika,0),3),"")</f>
        <v/>
      </c>
      <c r="H23" s="39"/>
      <c r="I23" s="36" t="str">
        <f ca="1">IFERROR(INDEX(TapahtumienAjoitus[],MATCH($H$24&amp;"|"&amp;ROW(A3),TapahtumienAjoitus[YKSILÖIVÄ ARVO (LASKETTU)],0),2),"")</f>
        <v/>
      </c>
      <c r="J23" s="28" t="str">
        <f ca="1">IFERROR(INDEX(TapahtumienAjoitus[],MATCH($H$24&amp;"|"&amp;ROW(A3),TapahtumienAjoitus[YKSILÖIVÄ ARVO (LASKETTU)],0),3),"")</f>
        <v/>
      </c>
      <c r="L23" s="25"/>
      <c r="M23" s="40"/>
    </row>
    <row r="24" spans="2:13" ht="15" customHeight="1" x14ac:dyDescent="0.25">
      <c r="E24" s="48">
        <f>Aikavälit!E24</f>
        <v>0.46875000000000039</v>
      </c>
      <c r="F24" s="4" t="str">
        <f ca="1">IFERROR(INDEX(TapahtumienAjoitus[],MATCH(DATEVALUE(PäivämääränArvo)&amp;PäivittäinenAikataulu[[#This Row],[Aika]],HakupäiväJaAika,0),3),"")</f>
        <v/>
      </c>
      <c r="H24" s="3">
        <f ca="1">IFERROR(PäivämääränArvo+4,"")</f>
        <v>43718</v>
      </c>
      <c r="I24" s="36" t="str">
        <f ca="1">IFERROR(INDEX(TapahtumienAjoitus[],MATCH($H$24&amp;"|"&amp;ROW(A4),TapahtumienAjoitus[YKSILÖIVÄ ARVO (LASKETTU)],0),2),"")</f>
        <v/>
      </c>
      <c r="J24" s="28" t="str">
        <f ca="1">IFERROR(INDEX(TapahtumienAjoitus[],MATCH($H$24&amp;"|"&amp;ROW(A4),TapahtumienAjoitus[YKSILÖIVÄ ARVO (LASKETTU)],0),3),"")</f>
        <v/>
      </c>
      <c r="L24" s="23"/>
      <c r="M24" s="40"/>
    </row>
    <row r="25" spans="2:13" ht="15" customHeight="1" x14ac:dyDescent="0.25">
      <c r="B25" s="12" t="s">
        <v>8</v>
      </c>
      <c r="C25" s="13"/>
      <c r="E25" s="48">
        <f>Aikavälit!E25</f>
        <v>0.47916666666666707</v>
      </c>
      <c r="F25" s="4" t="str">
        <f ca="1">IFERROR(INDEX(TapahtumienAjoitus[],MATCH(DATEVALUE(PäivämääränArvo)&amp;PäivittäinenAikataulu[[#This Row],[Aika]],HakupäiväJaAika,0),3),"")</f>
        <v/>
      </c>
      <c r="H25" s="2"/>
      <c r="I25" s="36" t="str">
        <f ca="1">IFERROR(INDEX(TapahtumienAjoitus[],MATCH($H$24&amp;"|"&amp;ROW(A5),TapahtumienAjoitus[YKSILÖIVÄ ARVO (LASKETTU)],0),2),"")</f>
        <v/>
      </c>
      <c r="J25" s="29" t="str">
        <f ca="1">IFERROR(INDEX(TapahtumienAjoitus[],MATCH($H$24&amp;"|"&amp;ROW(A5),TapahtumienAjoitus[YKSILÖIVÄ ARVO (LASKETTU)],0),3),"")</f>
        <v/>
      </c>
      <c r="L25" s="20"/>
      <c r="M25" s="40"/>
    </row>
    <row r="26" spans="2:13" ht="15" customHeight="1" x14ac:dyDescent="0.25">
      <c r="B26" s="41" t="s">
        <v>9</v>
      </c>
      <c r="C26" s="41"/>
      <c r="E26" s="48">
        <f>Aikavälit!E26</f>
        <v>0.48958333333333376</v>
      </c>
      <c r="F26" s="4" t="str">
        <f ca="1">IFERROR(INDEX(TapahtumienAjoitus[],MATCH(DATEVALUE(PäivämääränArvo)&amp;PäivittäinenAikataulu[[#This Row],[Aika]],HakupäiväJaAika,0),3),"")</f>
        <v/>
      </c>
      <c r="H26" s="30" t="str">
        <f ca="1">IFERROR(TEXT(DATEVALUE(PäivämääränArvo)+5,"pppp"),"")</f>
        <v>keskiviikko</v>
      </c>
      <c r="I26" s="37" t="str">
        <f ca="1">IFERROR(INDEX(TapahtumienAjoitus[],MATCH($H$29&amp;"|"&amp;ROW(A1),TapahtumienAjoitus[YKSILÖIVÄ ARVO (LASKETTU)],0),2),"")</f>
        <v/>
      </c>
      <c r="J26" s="27" t="str">
        <f ca="1">IFERROR(INDEX(TapahtumienAjoitus[],MATCH($H$29&amp;"|"&amp;ROW(A1),TapahtumienAjoitus[YKSILÖIVÄ ARVO (LASKETTU)],0),3),"")</f>
        <v/>
      </c>
      <c r="L26" s="25"/>
      <c r="M26" s="40"/>
    </row>
    <row r="27" spans="2:13" ht="15" customHeight="1" x14ac:dyDescent="0.25">
      <c r="E27" s="48">
        <f>Aikavälit!E27</f>
        <v>0.50000000000000044</v>
      </c>
      <c r="F27" s="4" t="str">
        <f ca="1">IFERROR(INDEX(TapahtumienAjoitus[],MATCH(DATEVALUE(PäivämääränArvo)&amp;PäivittäinenAikataulu[[#This Row],[Aika]],HakupäiväJaAika,0),3),"")</f>
        <v>Lounas</v>
      </c>
      <c r="H27" s="39" t="str">
        <f ca="1">IFERROR(TEXT(DATEVALUE(PäivämääränArvo)+5,"p"),"")</f>
        <v>11</v>
      </c>
      <c r="I27" s="36" t="str">
        <f ca="1">IFERROR(INDEX(TapahtumienAjoitus[],MATCH($H$29&amp;"|"&amp;ROW(A2),TapahtumienAjoitus[YKSILÖIVÄ ARVO (LASKETTU)],0),2),"")</f>
        <v/>
      </c>
      <c r="J27" s="28" t="str">
        <f ca="1">IFERROR(INDEX(TapahtumienAjoitus[],MATCH($H$29&amp;"|"&amp;ROW(A2),TapahtumienAjoitus[YKSILÖIVÄ ARVO (LASKETTU)],0),3),"")</f>
        <v/>
      </c>
      <c r="L27" s="23"/>
      <c r="M27" s="40"/>
    </row>
    <row r="28" spans="2:13" ht="15" customHeight="1" x14ac:dyDescent="0.25">
      <c r="E28" s="48">
        <f>Aikavälit!E28</f>
        <v>0.51041666666666707</v>
      </c>
      <c r="F28" s="4" t="str">
        <f ca="1">IFERROR(INDEX(TapahtumienAjoitus[],MATCH(DATEVALUE(PäivämääränArvo)&amp;PäivittäinenAikataulu[[#This Row],[Aika]],HakupäiväJaAika,0),3),"")</f>
        <v/>
      </c>
      <c r="H28" s="39"/>
      <c r="I28" s="36" t="str">
        <f ca="1">IFERROR(INDEX(TapahtumienAjoitus[],MATCH($H$29&amp;"|"&amp;ROW(A3),TapahtumienAjoitus[YKSILÖIVÄ ARVO (LASKETTU)],0),2),"")</f>
        <v/>
      </c>
      <c r="J28" s="28" t="str">
        <f ca="1">IFERROR(INDEX(TapahtumienAjoitus[],MATCH($H$29&amp;"|"&amp;ROW(A3),TapahtumienAjoitus[YKSILÖIVÄ ARVO (LASKETTU)],0),3),"")</f>
        <v/>
      </c>
      <c r="L28" s="20"/>
      <c r="M28" s="40"/>
    </row>
    <row r="29" spans="2:13" ht="15" customHeight="1" x14ac:dyDescent="0.25">
      <c r="E29" s="48">
        <f>Aikavälit!E29</f>
        <v>0.5208333333333337</v>
      </c>
      <c r="F29" s="4" t="str">
        <f ca="1">IFERROR(INDEX(TapahtumienAjoitus[],MATCH(DATEVALUE(PäivämääränArvo)&amp;PäivittäinenAikataulu[[#This Row],[Aika]],HakupäiväJaAika,0),3),"")</f>
        <v/>
      </c>
      <c r="H29" s="3">
        <f ca="1">IFERROR(PäivämääränArvo+5,"")</f>
        <v>43719</v>
      </c>
      <c r="I29" s="36" t="str">
        <f ca="1">IFERROR(INDEX(TapahtumienAjoitus[],MATCH($H$29&amp;"|"&amp;ROW(A4),TapahtumienAjoitus[YKSILÖIVÄ ARVO (LASKETTU)],0),2),"")</f>
        <v/>
      </c>
      <c r="J29" s="28" t="str">
        <f ca="1">IFERROR(INDEX(TapahtumienAjoitus[],MATCH($H$29&amp;"|"&amp;ROW(A4),TapahtumienAjoitus[YKSILÖIVÄ ARVO (LASKETTU)],0),3),"")</f>
        <v/>
      </c>
      <c r="L29" s="25"/>
      <c r="M29" s="40"/>
    </row>
    <row r="30" spans="2:13" ht="15" customHeight="1" x14ac:dyDescent="0.25">
      <c r="E30" s="48">
        <f>Aikavälit!E30</f>
        <v>0.53125000000000033</v>
      </c>
      <c r="F30" s="4" t="str">
        <f ca="1">IFERROR(INDEX(TapahtumienAjoitus[],MATCH(DATEVALUE(PäivämääränArvo)&amp;PäivittäinenAikataulu[[#This Row],[Aika]],HakupäiväJaAika,0),3),"")</f>
        <v/>
      </c>
      <c r="H30" s="2"/>
      <c r="I30" s="36" t="str">
        <f ca="1">IFERROR(INDEX(TapahtumienAjoitus[],MATCH($H$29&amp;"|"&amp;ROW(A5),TapahtumienAjoitus[YKSILÖIVÄ ARVO (LASKETTU)],0),2),"")</f>
        <v/>
      </c>
      <c r="J30" s="29" t="str">
        <f ca="1">IFERROR(INDEX(TapahtumienAjoitus[],MATCH($H$29&amp;"|"&amp;ROW(A5),TapahtumienAjoitus[YKSILÖIVÄ ARVO (LASKETTU)],0),3),"")</f>
        <v/>
      </c>
      <c r="L30" s="23"/>
      <c r="M30" s="40"/>
    </row>
    <row r="31" spans="2:13" ht="15" customHeight="1" x14ac:dyDescent="0.25">
      <c r="E31" s="48">
        <f>Aikavälit!E31</f>
        <v>0.54166666666666696</v>
      </c>
      <c r="F31" s="4" t="str">
        <f ca="1">IFERROR(INDEX(TapahtumienAjoitus[],MATCH(DATEVALUE(PäivämääränArvo)&amp;PäivittäinenAikataulu[[#This Row],[Aika]],HakupäiväJaAika,0),3),"")</f>
        <v/>
      </c>
      <c r="H31" s="30" t="str">
        <f ca="1">IFERROR(TEXT(DATEVALUE(PäivämääränArvo)+6,"pppp"),"")</f>
        <v>torstai</v>
      </c>
      <c r="I31" s="37" t="str">
        <f ca="1">IFERROR(INDEX(TapahtumienAjoitus[],MATCH($H$34&amp;"|"&amp;ROW(A1),TapahtumienAjoitus[YKSILÖIVÄ ARVO (LASKETTU)],0),2),"")</f>
        <v/>
      </c>
      <c r="J31" s="27" t="str">
        <f ca="1">IFERROR(INDEX(TapahtumienAjoitus[],MATCH($H$34&amp;"|"&amp;ROW(A1),TapahtumienAjoitus[YKSILÖIVÄ ARVO (LASKETTU)],0),3),"")</f>
        <v/>
      </c>
      <c r="L31" s="20"/>
      <c r="M31" s="40"/>
    </row>
    <row r="32" spans="2:13" ht="15" customHeight="1" x14ac:dyDescent="0.25">
      <c r="E32" s="48">
        <f>Aikavälit!E32</f>
        <v>0.55208333333333359</v>
      </c>
      <c r="F32" s="4" t="str">
        <f ca="1">IFERROR(INDEX(TapahtumienAjoitus[],MATCH(DATEVALUE(PäivämääränArvo)&amp;PäivittäinenAikataulu[[#This Row],[Aika]],HakupäiväJaAika,0),3),"")</f>
        <v/>
      </c>
      <c r="H32" s="39" t="str">
        <f ca="1">IFERROR(TEXT(DATEVALUE(PäivämääränArvo)+6,"p"),"")</f>
        <v>12</v>
      </c>
      <c r="I32" s="36" t="str">
        <f ca="1">IFERROR(INDEX(TapahtumienAjoitus[],MATCH($H$34&amp;"|"&amp;ROW(A2),TapahtumienAjoitus[YKSILÖIVÄ ARVO (LASKETTU)],0),2),"")</f>
        <v/>
      </c>
      <c r="J32" s="28" t="str">
        <f ca="1">IFERROR(INDEX(TapahtumienAjoitus[],MATCH($H$34&amp;"|"&amp;ROW(A2),TapahtumienAjoitus[YKSILÖIVÄ ARVO (LASKETTU)],0),3),"")</f>
        <v/>
      </c>
      <c r="L32" s="25"/>
      <c r="M32" s="40"/>
    </row>
    <row r="33" spans="5:13" ht="15" customHeight="1" x14ac:dyDescent="0.25">
      <c r="E33" s="48">
        <f>Aikavälit!E33</f>
        <v>0.56250000000000022</v>
      </c>
      <c r="F33" s="4" t="str">
        <f ca="1">IFERROR(INDEX(TapahtumienAjoitus[],MATCH(DATEVALUE(PäivämääränArvo)&amp;PäivittäinenAikataulu[[#This Row],[Aika]],HakupäiväJaAika,0),3),"")</f>
        <v>Soita yritykseen</v>
      </c>
      <c r="H33" s="39"/>
      <c r="I33" s="36" t="str">
        <f ca="1">IFERROR(INDEX(TapahtumienAjoitus[],MATCH($H$34&amp;"|"&amp;ROW(A3),TapahtumienAjoitus[YKSILÖIVÄ ARVO (LASKETTU)],0),2),"")</f>
        <v/>
      </c>
      <c r="J33" s="28" t="str">
        <f ca="1">IFERROR(INDEX(TapahtumienAjoitus[],MATCH($H$34&amp;"|"&amp;ROW(A3),TapahtumienAjoitus[YKSILÖIVÄ ARVO (LASKETTU)],0),3),"")</f>
        <v/>
      </c>
      <c r="L33" s="23"/>
      <c r="M33" s="40"/>
    </row>
    <row r="34" spans="5:13" ht="15" customHeight="1" x14ac:dyDescent="0.25">
      <c r="E34" s="48">
        <f>Aikavälit!E34</f>
        <v>0.57291666666666685</v>
      </c>
      <c r="F34" s="4" t="str">
        <f ca="1">IFERROR(INDEX(TapahtumienAjoitus[],MATCH(DATEVALUE(PäivämääränArvo)&amp;PäivittäinenAikataulu[[#This Row],[Aika]],HakupäiväJaAika,0),3),"")</f>
        <v/>
      </c>
      <c r="H34" s="3">
        <f ca="1">IFERROR(PäivämääränArvo+6,"")</f>
        <v>43720</v>
      </c>
      <c r="I34" s="36" t="str">
        <f ca="1">IFERROR(INDEX(TapahtumienAjoitus[],MATCH($H$34&amp;"|"&amp;ROW(A4),TapahtumienAjoitus[YKSILÖIVÄ ARVO (LASKETTU)],0),2),"")</f>
        <v/>
      </c>
      <c r="J34" s="28" t="str">
        <f ca="1">IFERROR(INDEX(TapahtumienAjoitus[],MATCH($H$34&amp;"|"&amp;ROW(A4),TapahtumienAjoitus[YKSILÖIVÄ ARVO (LASKETTU)],0),3),"")</f>
        <v/>
      </c>
      <c r="L34" s="20"/>
      <c r="M34" s="40"/>
    </row>
    <row r="35" spans="5:13" ht="15" customHeight="1" x14ac:dyDescent="0.25">
      <c r="E35" s="48">
        <f>Aikavälit!E35</f>
        <v>0.58333333333333348</v>
      </c>
      <c r="F35" s="4" t="str">
        <f ca="1">IFERROR(INDEX(TapahtumienAjoitus[],MATCH(DATEVALUE(PäivämääränArvo)&amp;PäivittäinenAikataulu[[#This Row],[Aika]],HakupäiväJaAika,0),3),"")</f>
        <v/>
      </c>
      <c r="H35" s="2"/>
      <c r="I35" s="38" t="str">
        <f ca="1">IFERROR(INDEX(TapahtumienAjoitus[],MATCH($H$34&amp;"|"&amp;ROW(A5),TapahtumienAjoitus[YKSILÖIVÄ ARVO (LASKETTU)],0),2),"")</f>
        <v/>
      </c>
      <c r="J35" s="29" t="str">
        <f ca="1">IFERROR(INDEX(TapahtumienAjoitus[],MATCH($H$34&amp;"|"&amp;ROW(A5),TapahtumienAjoitus[YKSILÖIVÄ ARVO (LASKETTU)],0),3),"")</f>
        <v/>
      </c>
      <c r="L35" s="25"/>
      <c r="M35" s="40"/>
    </row>
    <row r="36" spans="5:13" x14ac:dyDescent="0.25">
      <c r="E36" s="48">
        <f>Aikavälit!E36</f>
        <v>0.59375000000000011</v>
      </c>
      <c r="F36" s="4" t="str">
        <f ca="1">IFERROR(INDEX(TapahtumienAjoitus[],MATCH(DATEVALUE(PäivämääränArvo)&amp;PäivittäinenAikataulu[[#This Row],[Aika]],HakupäiväJaAika,0),3),"")</f>
        <v/>
      </c>
    </row>
    <row r="37" spans="5:13" x14ac:dyDescent="0.25">
      <c r="E37" s="48">
        <f>Aikavälit!E37</f>
        <v>0.60416666666666674</v>
      </c>
      <c r="F37" s="4" t="str">
        <f ca="1">IFERROR(INDEX(TapahtumienAjoitus[],MATCH(DATEVALUE(PäivämääränArvo)&amp;PäivittäinenAikataulu[[#This Row],[Aika]],HakupäiväJaAika,0),3),"")</f>
        <v/>
      </c>
    </row>
    <row r="38" spans="5:13" x14ac:dyDescent="0.25">
      <c r="E38" s="48">
        <f>Aikavälit!E38</f>
        <v>0.61458333333333337</v>
      </c>
      <c r="F38" s="4" t="str">
        <f ca="1">IFERROR(INDEX(TapahtumienAjoitus[],MATCH(DATEVALUE(PäivämääränArvo)&amp;PäivittäinenAikataulu[[#This Row],[Aika]],HakupäiväJaAika,0),3),"")</f>
        <v/>
      </c>
    </row>
    <row r="39" spans="5:13" x14ac:dyDescent="0.25">
      <c r="E39" s="48">
        <f>Aikavälit!E39</f>
        <v>0.625</v>
      </c>
      <c r="F39" s="4" t="str">
        <f ca="1">IFERROR(INDEX(TapahtumienAjoitus[],MATCH(DATEVALUE(PäivämääränArvo)&amp;PäivittäinenAikataulu[[#This Row],[Aika]],HakupäiväJaAika,0),3),"")</f>
        <v>Tauko</v>
      </c>
    </row>
    <row r="40" spans="5:13" x14ac:dyDescent="0.25">
      <c r="E40" s="48">
        <f>Aikavälit!E40</f>
        <v>0.63541666666666663</v>
      </c>
      <c r="F40" s="4" t="str">
        <f ca="1">IFERROR(INDEX(TapahtumienAjoitus[],MATCH(DATEVALUE(PäivämääränArvo)&amp;PäivittäinenAikataulu[[#This Row],[Aika]],HakupäiväJaAika,0),3),"")</f>
        <v/>
      </c>
    </row>
    <row r="41" spans="5:13" x14ac:dyDescent="0.25">
      <c r="E41" s="48">
        <f>Aikavälit!E41</f>
        <v>0.64583333333333326</v>
      </c>
      <c r="F41" s="4" t="str">
        <f ca="1">IFERROR(INDEX(TapahtumienAjoitus[],MATCH(DATEVALUE(PäivämääränArvo)&amp;PäivittäinenAikataulu[[#This Row],[Aika]],HakupäiväJaAika,0),3),"")</f>
        <v/>
      </c>
    </row>
    <row r="42" spans="5:13" x14ac:dyDescent="0.25">
      <c r="E42" s="48">
        <f>Aikavälit!E42</f>
        <v>0.65624999999999989</v>
      </c>
      <c r="F42" s="4" t="str">
        <f ca="1">IFERROR(INDEX(TapahtumienAjoitus[],MATCH(DATEVALUE(PäivämääränArvo)&amp;PäivittäinenAikataulu[[#This Row],[Aika]],HakupäiväJaAika,0),3),"")</f>
        <v/>
      </c>
    </row>
    <row r="43" spans="5:13" x14ac:dyDescent="0.25">
      <c r="E43" s="48">
        <f>Aikavälit!E43</f>
        <v>0.66666666666666652</v>
      </c>
      <c r="F43" s="4" t="str">
        <f ca="1">IFERROR(INDEX(TapahtumienAjoitus[],MATCH(DATEVALUE(PäivämääränArvo)&amp;PäivittäinenAikataulu[[#This Row],[Aika]],HakupäiväJaAika,0),3),"")</f>
        <v/>
      </c>
    </row>
    <row r="44" spans="5:13" x14ac:dyDescent="0.25">
      <c r="E44" s="48">
        <f>Aikavälit!E44</f>
        <v>0.67708333333333315</v>
      </c>
      <c r="F44" s="4" t="str">
        <f ca="1">IFERROR(INDEX(TapahtumienAjoitus[],MATCH(DATEVALUE(PäivämääränArvo)&amp;PäivittäinenAikataulu[[#This Row],[Aika]],HakupäiväJaAika,0),3),"")</f>
        <v/>
      </c>
    </row>
    <row r="45" spans="5:13" x14ac:dyDescent="0.25">
      <c r="E45" s="48">
        <f>Aikavälit!E45</f>
        <v>0.68749999999999978</v>
      </c>
      <c r="F45" s="4" t="str">
        <f ca="1">IFERROR(INDEX(TapahtumienAjoitus[],MATCH(DATEVALUE(PäivämääränArvo)&amp;PäivittäinenAikataulu[[#This Row],[Aika]],HakupäiväJaAika,0),3),"")</f>
        <v/>
      </c>
    </row>
    <row r="46" spans="5:13" x14ac:dyDescent="0.25">
      <c r="E46" s="48">
        <f>Aikavälit!E46</f>
        <v>0.69791666666666641</v>
      </c>
      <c r="F46" s="4" t="str">
        <f ca="1">IFERROR(INDEX(TapahtumienAjoitus[],MATCH(DATEVALUE(PäivämääränArvo)&amp;PäivittäinenAikataulu[[#This Row],[Aika]],HakupäiväJaAika,0),3),"")</f>
        <v/>
      </c>
    </row>
    <row r="47" spans="5:13" x14ac:dyDescent="0.25">
      <c r="E47" s="48">
        <f>Aikavälit!E47</f>
        <v>0.70833333333333304</v>
      </c>
      <c r="F47" s="4" t="str">
        <f ca="1">IFERROR(INDEX(TapahtumienAjoitus[],MATCH(DATEVALUE(PäivämääränArvo)&amp;PäivittäinenAikataulu[[#This Row],[Aika]],HakupäiväJaAika,0),3),"")</f>
        <v>Kotiin</v>
      </c>
    </row>
    <row r="48" spans="5:13" x14ac:dyDescent="0.25">
      <c r="E48" s="48">
        <f>Aikavälit!E48</f>
        <v>0.71874999999999967</v>
      </c>
      <c r="F48" s="4" t="str">
        <f ca="1">IFERROR(INDEX(TapahtumienAjoitus[],MATCH(DATEVALUE(PäivämääränArvo)&amp;PäivittäinenAikataulu[[#This Row],[Aika]],HakupäiväJaAika,0),3),"")</f>
        <v/>
      </c>
    </row>
    <row r="49" spans="5:6" x14ac:dyDescent="0.25">
      <c r="E49" s="48">
        <f>Aikavälit!E49</f>
        <v>0.7291666666666663</v>
      </c>
      <c r="F49" s="4" t="str">
        <f ca="1">IFERROR(INDEX(TapahtumienAjoitus[],MATCH(DATEVALUE(PäivämääränArvo)&amp;PäivittäinenAikataulu[[#This Row],[Aika]],HakupäiväJaAika,0),3),"")</f>
        <v/>
      </c>
    </row>
    <row r="50" spans="5:6" x14ac:dyDescent="0.25">
      <c r="E50" s="48">
        <f>Aikavälit!E50</f>
        <v>0.73958333333333293</v>
      </c>
      <c r="F50" s="4" t="str">
        <f ca="1">IFERROR(INDEX(TapahtumienAjoitus[],MATCH(DATEVALUE(PäivämääränArvo)&amp;PäivittäinenAikataulu[[#This Row],[Aika]],HakupäiväJaAika,0),3),"")</f>
        <v/>
      </c>
    </row>
    <row r="51" spans="5:6" x14ac:dyDescent="0.25">
      <c r="E51" s="48">
        <f>Aikavälit!E51</f>
        <v>0.74999999999999956</v>
      </c>
      <c r="F51" s="4" t="str">
        <f ca="1">IFERROR(INDEX(TapahtumienAjoitus[],MATCH(DATEVALUE(PäivämääränArvo)&amp;PäivittäinenAikataulu[[#This Row],[Aika]],HakupäiväJaAika,0),3),"")</f>
        <v>Jalkapalloharjoitukset</v>
      </c>
    </row>
    <row r="52" spans="5:6" x14ac:dyDescent="0.25">
      <c r="E52" s="48">
        <f>Aikavälit!E52</f>
        <v>0.76041666666666619</v>
      </c>
      <c r="F52" s="4" t="str">
        <f ca="1">IFERROR(INDEX(TapahtumienAjoitus[],MATCH(DATEVALUE(PäivämääränArvo)&amp;PäivittäinenAikataulu[[#This Row],[Aika]],HakupäiväJaAika,0),3),"")</f>
        <v/>
      </c>
    </row>
    <row r="53" spans="5:6" x14ac:dyDescent="0.25">
      <c r="E53" s="48">
        <f>Aikavälit!E53</f>
        <v>0.77083333333333282</v>
      </c>
      <c r="F53" s="4" t="str">
        <f ca="1">IFERROR(INDEX(TapahtumienAjoitus[],MATCH(DATEVALUE(PäivämääränArvo)&amp;PäivittäinenAikataulu[[#This Row],[Aika]],HakupäiväJaAika,0),3),"")</f>
        <v/>
      </c>
    </row>
    <row r="54" spans="5:6" x14ac:dyDescent="0.25">
      <c r="E54" s="48">
        <f>Aikavälit!E54</f>
        <v>0.78124999999999944</v>
      </c>
      <c r="F54" s="4" t="str">
        <f ca="1">IFERROR(INDEX(TapahtumienAjoitus[],MATCH(DATEVALUE(PäivämääränArvo)&amp;PäivittäinenAikataulu[[#This Row],[Aika]],HakupäiväJaAika,0),3),"")</f>
        <v/>
      </c>
    </row>
    <row r="55" spans="5:6" x14ac:dyDescent="0.25">
      <c r="E55" s="48">
        <f>Aikavälit!E55</f>
        <v>0.79166666666666607</v>
      </c>
      <c r="F55" s="4" t="str">
        <f ca="1">IFERROR(INDEX(TapahtumienAjoitus[],MATCH(DATEVALUE(PäivämääränArvo)&amp;PäivittäinenAikataulu[[#This Row],[Aika]],HakupäiväJaAika,0),3),"")</f>
        <v/>
      </c>
    </row>
    <row r="56" spans="5:6" x14ac:dyDescent="0.25">
      <c r="E56" s="48">
        <f>Aikavälit!E56</f>
        <v>0.8020833333333327</v>
      </c>
      <c r="F56" s="4" t="str">
        <f ca="1">IFERROR(INDEX(TapahtumienAjoitus[],MATCH(DATEVALUE(PäivämääränArvo)&amp;PäivittäinenAikataulu[[#This Row],[Aika]],HakupäiväJaAika,0),3),"")</f>
        <v/>
      </c>
    </row>
    <row r="57" spans="5:6" x14ac:dyDescent="0.25">
      <c r="E57" s="48">
        <f>Aikavälit!E57</f>
        <v>0.81249999999999933</v>
      </c>
      <c r="F57" s="4" t="str">
        <f ca="1">IFERROR(INDEX(TapahtumienAjoitus[],MATCH(DATEVALUE(PäivämääränArvo)&amp;PäivittäinenAikataulu[[#This Row],[Aika]],HakupäiväJaAika,0),3),"")</f>
        <v/>
      </c>
    </row>
    <row r="58" spans="5:6" x14ac:dyDescent="0.25">
      <c r="E58" s="48">
        <f>Aikavälit!E58</f>
        <v>0.82291666666666596</v>
      </c>
      <c r="F58" s="4" t="str">
        <f ca="1">IFERROR(INDEX(TapahtumienAjoitus[],MATCH(DATEVALUE(PäivämääränArvo)&amp;PäivittäinenAikataulu[[#This Row],[Aika]],HakupäiväJaAika,0),3),"")</f>
        <v/>
      </c>
    </row>
    <row r="59" spans="5:6" x14ac:dyDescent="0.25">
      <c r="E59" s="48">
        <f>Aikavälit!E59</f>
        <v>0.83333333333333259</v>
      </c>
      <c r="F59" s="4" t="str">
        <f ca="1">IFERROR(INDEX(TapahtumienAjoitus[],MATCH(DATEVALUE(PäivämääränArvo)&amp;PäivittäinenAikataulu[[#This Row],[Aika]],HakupäiväJaAika,0),3),"")</f>
        <v/>
      </c>
    </row>
    <row r="60" spans="5:6" x14ac:dyDescent="0.25">
      <c r="E60" s="48">
        <f>Aikavälit!E60</f>
        <v>0.84374999999999922</v>
      </c>
      <c r="F60" s="4" t="str">
        <f ca="1">IFERROR(INDEX(TapahtumienAjoitus[],MATCH(DATEVALUE(PäivämääränArvo)&amp;PäivittäinenAikataulu[[#This Row],[Aika]],HakupäiväJaAika,0),3),"")</f>
        <v/>
      </c>
    </row>
    <row r="61" spans="5:6" x14ac:dyDescent="0.25">
      <c r="E61" s="48">
        <f>Aikavälit!E61</f>
        <v>0.85416666666666585</v>
      </c>
      <c r="F61" s="4" t="str">
        <f ca="1">IFERROR(INDEX(TapahtumienAjoitus[],MATCH(DATEVALUE(PäivämääränArvo)&amp;PäivittäinenAikataulu[[#This Row],[Aika]],HakupäiväJaAika,0),3),"")</f>
        <v/>
      </c>
    </row>
    <row r="62" spans="5:6" x14ac:dyDescent="0.25">
      <c r="E62" s="48">
        <f>Aikavälit!E62</f>
        <v>0.86458333333333248</v>
      </c>
      <c r="F62" s="4" t="str">
        <f ca="1">IFERROR(INDEX(TapahtumienAjoitus[],MATCH(DATEVALUE(PäivämääränArvo)&amp;PäivittäinenAikataulu[[#This Row],[Aika]],HakupäiväJaAika,0),3),"")</f>
        <v/>
      </c>
    </row>
    <row r="63" spans="5:6" x14ac:dyDescent="0.25">
      <c r="E63" s="48">
        <f>Aikavälit!E63</f>
        <v>0.87499999999999911</v>
      </c>
      <c r="F63" s="4" t="str">
        <f ca="1">IFERROR(INDEX(TapahtumienAjoitus[],MATCH(DATEVALUE(PäivämääränArvo)&amp;PäivittäinenAikataulu[[#This Row],[Aika]],HakupäiväJaAika,0),3),"")</f>
        <v/>
      </c>
    </row>
    <row r="64" spans="5:6" x14ac:dyDescent="0.25">
      <c r="E64" s="48" t="str">
        <f>Aikavälit!E64</f>
        <v/>
      </c>
      <c r="F64" s="4" t="str">
        <f ca="1">IFERROR(INDEX(TapahtumienAjoitus[],MATCH(DATEVALUE(PäivämääränArvo)&amp;PäivittäinenAikataulu[[#This Row],[Aika]],HakupäiväJaAika,0),3),"")</f>
        <v/>
      </c>
    </row>
    <row r="65" spans="5:6" x14ac:dyDescent="0.25">
      <c r="E65" s="48" t="str">
        <f>Aikavälit!E65</f>
        <v/>
      </c>
      <c r="F65" s="4" t="str">
        <f ca="1">IFERROR(INDEX(TapahtumienAjoitus[],MATCH(DATEVALUE(PäivämääränArvo)&amp;PäivittäinenAikataulu[[#This Row],[Aika]],HakupäiväJaAika,0),3),"")</f>
        <v/>
      </c>
    </row>
    <row r="66" spans="5:6" x14ac:dyDescent="0.25">
      <c r="E66" s="48" t="str">
        <f>Aikavälit!E66</f>
        <v/>
      </c>
      <c r="F66" s="4" t="str">
        <f ca="1">IFERROR(INDEX(TapahtumienAjoitus[],MATCH(DATEVALUE(PäivämääränArvo)&amp;PäivittäinenAikataulu[[#This Row],[Aika]],HakupäiväJaAika,0),3),"")</f>
        <v/>
      </c>
    </row>
    <row r="67" spans="5:6" x14ac:dyDescent="0.25">
      <c r="E67" s="48" t="str">
        <f>Aikavälit!E67</f>
        <v/>
      </c>
      <c r="F67" s="4" t="str">
        <f ca="1">IFERROR(INDEX(TapahtumienAjoitus[],MATCH(DATEVALUE(PäivämääränArvo)&amp;PäivittäinenAikataulu[[#This Row],[Aika]],HakupäiväJaAika,0),3),"")</f>
        <v/>
      </c>
    </row>
    <row r="68" spans="5:6" x14ac:dyDescent="0.25">
      <c r="E68" s="48" t="str">
        <f>Aikavälit!E68</f>
        <v/>
      </c>
      <c r="F68" s="4" t="str">
        <f ca="1">IFERROR(INDEX(TapahtumienAjoitus[],MATCH(DATEVALUE(PäivämääränArvo)&amp;PäivittäinenAikataulu[[#This Row],[Aika]],HakupäiväJaAika,0),3),"")</f>
        <v/>
      </c>
    </row>
    <row r="69" spans="5:6" x14ac:dyDescent="0.25">
      <c r="E69" s="48" t="str">
        <f>Aikavälit!E69</f>
        <v/>
      </c>
      <c r="F69" s="4" t="str">
        <f ca="1">IFERROR(INDEX(TapahtumienAjoitus[],MATCH(DATEVALUE(PäivämääränArvo)&amp;PäivittäinenAikataulu[[#This Row],[Aika]],HakupäiväJaAika,0),3),"")</f>
        <v/>
      </c>
    </row>
    <row r="70" spans="5:6" x14ac:dyDescent="0.25">
      <c r="E70" s="48" t="str">
        <f>Aikavälit!E70</f>
        <v/>
      </c>
      <c r="F70" s="4" t="str">
        <f ca="1">IFERROR(INDEX(TapahtumienAjoitus[],MATCH(DATEVALUE(PäivämääränArvo)&amp;PäivittäinenAikataulu[[#This Row],[Aika]],HakupäiväJaAika,0),3),"")</f>
        <v/>
      </c>
    </row>
    <row r="71" spans="5:6" x14ac:dyDescent="0.25">
      <c r="E71" s="48" t="str">
        <f>Aikavälit!E71</f>
        <v/>
      </c>
      <c r="F71" s="4" t="str">
        <f ca="1">IFERROR(INDEX(TapahtumienAjoitus[],MATCH(DATEVALUE(PäivämääränArvo)&amp;PäivittäinenAikataulu[[#This Row],[Aika]],HakupäiväJaAika,0),3),"")</f>
        <v/>
      </c>
    </row>
    <row r="72" spans="5:6" x14ac:dyDescent="0.25">
      <c r="E72" s="48" t="str">
        <f>Aikavälit!E72</f>
        <v/>
      </c>
      <c r="F72" s="4" t="str">
        <f ca="1">IFERROR(INDEX(TapahtumienAjoitus[],MATCH(DATEVALUE(PäivämääränArvo)&amp;PäivittäinenAikataulu[[#This Row],[Aika]],HakupäiväJaAika,0),3),"")</f>
        <v/>
      </c>
    </row>
    <row r="73" spans="5:6" x14ac:dyDescent="0.25">
      <c r="E73" s="48" t="str">
        <f>Aikavälit!E73</f>
        <v/>
      </c>
      <c r="F73" s="4" t="str">
        <f ca="1">IFERROR(INDEX(TapahtumienAjoitus[],MATCH(DATEVALUE(PäivämääränArvo)&amp;PäivittäinenAikataulu[[#This Row],[Aika]],HakupäiväJaAika,0),3),"")</f>
        <v/>
      </c>
    </row>
    <row r="74" spans="5:6" x14ac:dyDescent="0.25">
      <c r="E74" s="48" t="str">
        <f>Aikavälit!E74</f>
        <v/>
      </c>
      <c r="F74" s="4" t="str">
        <f ca="1">IFERROR(INDEX(TapahtumienAjoitus[],MATCH(DATEVALUE(PäivämääränArvo)&amp;PäivittäinenAikataulu[[#This Row],[Aika]],HakupäiväJaAika,0),3),"")</f>
        <v/>
      </c>
    </row>
    <row r="75" spans="5:6" x14ac:dyDescent="0.25">
      <c r="E75" s="48" t="str">
        <f>Aikavälit!E75</f>
        <v/>
      </c>
      <c r="F75" s="4" t="str">
        <f ca="1">IFERROR(INDEX(TapahtumienAjoitus[],MATCH(DATEVALUE(PäivämääränArvo)&amp;PäivittäinenAikataulu[[#This Row],[Aika]],HakupäiväJaAika,0),3),"")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75">
    <cfRule type="expression" dxfId="4" priority="1">
      <formula>$E3&gt;Päättymisaika</formula>
    </cfRule>
    <cfRule type="expression" dxfId="3" priority="2">
      <formula>$E3=Päättymisaika</formula>
    </cfRule>
    <cfRule type="expression" dxfId="2" priority="3">
      <formula>LOWER(TRIM($F3))=AikataulunKorostus</formula>
    </cfRule>
  </conditionalFormatting>
  <dataValidations count="23">
    <dataValidation allowBlank="1" showInputMessage="1" showErrorMessage="1" prompt="Anna vuosi tähän soluun" sqref="C13" xr:uid="{00000000-0002-0000-0000-000000000000}"/>
    <dataValidation type="list" errorStyle="warning" allowBlank="1" showInputMessage="1" showErrorMessage="1" error="Valitse kuukausi luettelon tiedoista. Valitse PERUUTA ja sen jälkeen valitse haluamasi avattavasta luettelosta näppäinyhdistelmällä ALT+ALANUOLI" prompt="Valitse kuukausi avattavasta luettelosta. Paina näppäinyhdistelmää ALT+ALANUOLI ja valitse sen jälkeen kuukausi painamalla ENTER-näppäintä" sqref="C15" xr:uid="{00000000-0002-0000-0000-000001000000}">
      <formula1>"Tammikuu, Helmikuu, Maaliskuu, Huhtikuu, Toukokuu, Kesäkuu, Heinäkuu, Elokuu, Syyskuu, Lokakuu, Marraskuu, Joulukuu"</formula1>
    </dataValidation>
    <dataValidation type="whole" errorStyle="warning" allowBlank="1" showInputMessage="1" showErrorMessage="1" error="Anna päivän arvo väliltä 1–31" prompt="Anna päivä tähän soluun" sqref="C17" xr:uid="{00000000-0002-0000-0000-000002000000}">
      <formula1>1</formula1>
      <formula2>31</formula2>
    </dataValidation>
    <dataValidation allowBlank="1" showInputMessage="1" showErrorMessage="1" prompt="Tässä solussa on automaattisesti määritetty päiväys. Tapahtumat on määritetty automaattisesti tähän sarakkeeseen Tapahtumien ajoitus -laskentataulukon mukaan. Päivämääränä käytetään oletusarvoisesti tätä päivää, jos päivämäärää ei ole määritetty." sqref="F2" xr:uid="{00000000-0002-0000-0000-000003000000}"/>
    <dataValidation allowBlank="1" showInputMessage="1" showErrorMessage="1" prompt="Anna muistiinpanot tai tehtäväluettelo tässä sarakkeessa" sqref="M2" xr:uid="{00000000-0002-0000-0000-000004000000}"/>
    <dataValidation allowBlank="1" showInputMessage="1" showErrorMessage="1" prompt="Päivä päivitetään automaattisesti soluun C17 syötetyn päivän mukaan. Jos solu C17 on tyhjä, käytetään oletusarvoisesti tätä päivää." sqref="B2:C6" xr:uid="{00000000-0002-0000-0000-000005000000}"/>
    <dataValidation allowBlank="1" showInputMessage="1" showErrorMessage="1" prompt="Automaattisesti määritettävä päivä, joka perustuu soluihin C13-C17 annettuihin päivämääriin" sqref="B7:C9" xr:uid="{00000000-0002-0000-0000-000006000000}"/>
    <dataValidation allowBlank="1" showInputMessage="1" showErrorMessage="1" prompt="Siirtymislinkki Aikavälit-laskentataulukkoon ajan muokkaamista varten" sqref="B21" xr:uid="{00000000-0002-0000-0000-000007000000}"/>
    <dataValidation allowBlank="1" showInputMessage="1" showErrorMessage="1" prompt="Siirtymislinkki Tapahtumien ajoitus -laskentataulukkoon tapahtuman lisäämistä varten" sqref="B23" xr:uid="{00000000-0002-0000-0000-000008000000}"/>
    <dataValidation allowBlank="1" showInputMessage="1" showErrorMessage="1" prompt="Näytä päivä- tai viikkokohtainen aikataulu ja lisää muistiinpanoja tähän laskentataulukkoon. Lisää tapahtumia mille tahansa päivälle Tapahtumien ajoitus -laskentataulukossa. Muokkaa aikatauluja ja aikavälejä Aikavälit-laskentataulukossa" sqref="A1" xr:uid="{00000000-0002-0000-0000-000009000000}"/>
    <dataValidation allowBlank="1" showInputMessage="1" showErrorMessage="1" prompt="Anna aikataulussa korostettava tehtävä tai kohde" sqref="B26:C26" xr:uid="{00000000-0002-0000-0000-00000A000000}"/>
    <dataValidation allowBlank="1" showInputMessage="1" showErrorMessage="1" prompt="Automaattisesti päivitettävä aikataulu, joka perustuu Aikavälit-laskentataulukon aikataulumäärityksiin. Tässä solussa on kellokuvake" sqref="E2" xr:uid="{00000000-0002-0000-0000-00000B000000}"/>
    <dataValidation allowBlank="1" showInputMessage="1" showErrorMessage="1" prompt="Automaattisesti päivitettävä aika Tapahtumien ajoitus -laskentataulukosta on sarakkeessa I" sqref="I2" xr:uid="{00000000-0002-0000-0000-00000C000000}"/>
    <dataValidation allowBlank="1" showInputMessage="1" showErrorMessage="1" prompt="Automaattisesti päivitettävä viikkonäkymä, jossa viikonpäivä ja päivämäärä ovat sarakkeessa H ja tapahtuman aika ja tiedot alla sarakkeessa I ja J. Tässä solussa on kamerakuvake ja viikkonäkymän otsikko." sqref="H2" xr:uid="{00000000-0002-0000-0000-00000D000000}"/>
    <dataValidation allowBlank="1" showInputMessage="1" showErrorMessage="1" prompt="Automaattisesti päivitettävät tapahtuman tiedot Tapahtumien ajoitus -laskentataulukosta ovat sarakkeessa J" sqref="J2" xr:uid="{00000000-0002-0000-0000-00000E000000}"/>
    <dataValidation allowBlank="1" showInputMessage="1" showErrorMessage="1" prompt="Kirjoita päivämäärä alla: vuosi soluun C13, kuukausi soluun C15 ja päivä soluun C17" sqref="B11:C11" xr:uid="{00000000-0002-0000-0000-00000F000000}"/>
    <dataValidation allowBlank="1" showInputMessage="1" showErrorMessage="1" prompt="Muokkaa aikavälejä ja lisää tapahtuma valitsemalla solut alla. " sqref="B19:C19" xr:uid="{00000000-0002-0000-0000-000010000000}"/>
    <dataValidation allowBlank="1" showInputMessage="1" showErrorMessage="1" prompt="Anna aikataulussa korostettava tehtävä tai kohde alla." sqref="B25" xr:uid="{00000000-0002-0000-0000-000011000000}"/>
    <dataValidation allowBlank="1" showInputMessage="1" showErrorMessage="1" prompt="Laskentataulukon otsikko on tässä solussa. Jos haluat nähdä päivittäisen aikataulun, kirjoita päivämäärät soluihin C13-C17. Siirry tapahtumien ajoitukseen solussa B23. Siirry aikojen ja aikavälien muokkaamiseen solussa B21." sqref="B1" xr:uid="{00000000-0002-0000-0000-000012000000}"/>
    <dataValidation allowBlank="1" showInputMessage="1" showErrorMessage="1" prompt="Tässä sarakkeessa on valintaruudut valmiiden tehtävien merkitsemiseen. Muistiinpanojen/tehtäväluettelon jokaisella kohteella on valintaruutu toisella rivillä. Esimerkiksi muistiinpanolla soluissa M3-M5 on valintaruutu solussa L4." sqref="L2" xr:uid="{00000000-0002-0000-0000-000013000000}"/>
    <dataValidation allowBlank="1" showInputMessage="1" showErrorMessage="1" prompt="Määritä vuosi solussa oikealla" sqref="B13" xr:uid="{00000000-0002-0000-0000-000014000000}"/>
    <dataValidation allowBlank="1" showInputMessage="1" showErrorMessage="1" prompt="Valitse kuukausi solussa oikealla" sqref="B15" xr:uid="{00000000-0002-0000-0000-000015000000}"/>
    <dataValidation allowBlank="1" showInputMessage="1" showErrorMessage="1" prompt="Määritä päivä solussa oikealla" sqref="B17" xr:uid="{00000000-0002-0000-0000-000016000000}"/>
  </dataValidations>
  <hyperlinks>
    <hyperlink ref="B21" location="'Aikavälit'!A1" tooltip="Valitse aikavälien muokkaamista varten" display="Select to edit time intervals" xr:uid="{00000000-0004-0000-0000-000000000000}"/>
    <hyperlink ref="B23" location="'Tapahtumien ajoitus'!A1" tooltip="Valitse uuden tapahtuman lisäämistä varten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20.7109375" customWidth="1"/>
    <col min="4" max="4" width="2.7109375" customWidth="1"/>
    <col min="5" max="6" width="23.5703125" customWidth="1"/>
    <col min="7" max="7" width="50" customWidth="1"/>
    <col min="8" max="8" width="21.7109375" hidden="1" customWidth="1"/>
    <col min="9" max="9" width="2.7109375" customWidth="1"/>
    <col min="10" max="10" width="9.140625" customWidth="1"/>
  </cols>
  <sheetData>
    <row r="1" spans="2:8" s="8" customFormat="1" ht="39.950000000000003" customHeight="1" x14ac:dyDescent="0.25">
      <c r="B1" s="14" t="s">
        <v>15</v>
      </c>
      <c r="C1"/>
      <c r="E1" s="9"/>
      <c r="F1" s="14"/>
    </row>
    <row r="2" spans="2:8" s="8" customFormat="1" ht="30" customHeight="1" x14ac:dyDescent="0.25">
      <c r="B2" s="47">
        <f ca="1">DAY(PäivämääränArvo)</f>
        <v>6</v>
      </c>
      <c r="C2" s="47"/>
      <c r="E2" s="21" t="s">
        <v>17</v>
      </c>
      <c r="F2" s="21" t="s">
        <v>35</v>
      </c>
      <c r="G2" s="21" t="s">
        <v>18</v>
      </c>
      <c r="H2" s="6" t="s">
        <v>29</v>
      </c>
    </row>
    <row r="3" spans="2:8" s="8" customFormat="1" ht="15" customHeight="1" x14ac:dyDescent="0.25">
      <c r="B3" s="47"/>
      <c r="C3" s="47"/>
      <c r="E3" s="15">
        <f ca="1">TODAY()</f>
        <v>43714</v>
      </c>
      <c r="F3" s="33">
        <v>0.25</v>
      </c>
      <c r="G3" s="16" t="s">
        <v>19</v>
      </c>
      <c r="H3" s="7" t="str">
        <f ca="1">TapahtumienAjoitus[[#This Row],[PÄIVÄMÄÄRÄ]]&amp;"|"&amp;COUNTIF($E$3:E3,E3)</f>
        <v>43714|1</v>
      </c>
    </row>
    <row r="4" spans="2:8" s="8" customFormat="1" ht="15" customHeight="1" x14ac:dyDescent="0.25">
      <c r="B4" s="47"/>
      <c r="C4" s="47"/>
      <c r="E4" s="15">
        <f t="shared" ref="E4:E13" ca="1" si="0">TODAY()</f>
        <v>43714</v>
      </c>
      <c r="F4" s="33">
        <v>0.27083333333333331</v>
      </c>
      <c r="G4" s="16" t="s">
        <v>20</v>
      </c>
      <c r="H4" s="7" t="str">
        <f ca="1">TapahtumienAjoitus[[#This Row],[PÄIVÄMÄÄRÄ]]&amp;"|"&amp;COUNTIF($E$3:E4,E4)</f>
        <v>43714|2</v>
      </c>
    </row>
    <row r="5" spans="2:8" s="8" customFormat="1" ht="15" customHeight="1" x14ac:dyDescent="0.25">
      <c r="B5" s="47"/>
      <c r="C5" s="47"/>
      <c r="E5" s="15">
        <f t="shared" ca="1" si="0"/>
        <v>43714</v>
      </c>
      <c r="F5" s="33">
        <v>0.3125</v>
      </c>
      <c r="G5" s="16" t="s">
        <v>21</v>
      </c>
      <c r="H5" s="7" t="str">
        <f ca="1">TapahtumienAjoitus[[#This Row],[PÄIVÄMÄÄRÄ]]&amp;"|"&amp;COUNTIF($E$3:E5,E5)</f>
        <v>43714|3</v>
      </c>
    </row>
    <row r="6" spans="2:8" s="8" customFormat="1" ht="15" customHeight="1" x14ac:dyDescent="0.25">
      <c r="B6" s="46" t="str">
        <f ca="1">TEXT(PäivämääränArvo,"pppp")</f>
        <v>perjantai</v>
      </c>
      <c r="C6" s="46"/>
      <c r="E6" s="15">
        <f t="shared" ca="1" si="0"/>
        <v>43714</v>
      </c>
      <c r="F6" s="33">
        <v>0.33333333333333298</v>
      </c>
      <c r="G6" s="16" t="s">
        <v>22</v>
      </c>
      <c r="H6" s="7" t="str">
        <f ca="1">TapahtumienAjoitus[[#This Row],[PÄIVÄMÄÄRÄ]]&amp;"|"&amp;COUNTIF($E$3:E6,E6)</f>
        <v>43714|4</v>
      </c>
    </row>
    <row r="7" spans="2:8" s="8" customFormat="1" ht="15" customHeight="1" x14ac:dyDescent="0.25">
      <c r="B7" s="46"/>
      <c r="C7" s="46"/>
      <c r="E7" s="15">
        <f t="shared" ca="1" si="0"/>
        <v>43714</v>
      </c>
      <c r="F7" s="33">
        <v>0.41666666666666669</v>
      </c>
      <c r="G7" s="16" t="s">
        <v>9</v>
      </c>
      <c r="H7" s="7" t="str">
        <f ca="1">TapahtumienAjoitus[[#This Row],[PÄIVÄMÄÄRÄ]]&amp;"|"&amp;COUNTIF($E$3:E7,E7)</f>
        <v>43714|5</v>
      </c>
    </row>
    <row r="8" spans="2:8" s="8" customFormat="1" ht="15.75" customHeight="1" thickBot="1" x14ac:dyDescent="0.3">
      <c r="B8" s="45" t="str">
        <f ca="1">PäivämääränArvo</f>
        <v>6. SYYSKUU 2019</v>
      </c>
      <c r="C8" s="45"/>
      <c r="E8" s="15">
        <f t="shared" ca="1" si="0"/>
        <v>43714</v>
      </c>
      <c r="F8" s="33">
        <v>0.5</v>
      </c>
      <c r="G8" s="16" t="s">
        <v>23</v>
      </c>
      <c r="H8" s="7" t="str">
        <f ca="1">TapahtumienAjoitus[[#This Row],[PÄIVÄMÄÄRÄ]]&amp;"|"&amp;COUNTIF($E$3:E8,E8)</f>
        <v>43714|6</v>
      </c>
    </row>
    <row r="9" spans="2:8" s="8" customFormat="1" ht="15" customHeight="1" thickTop="1" x14ac:dyDescent="0.25">
      <c r="B9" s="17"/>
      <c r="C9" s="17"/>
      <c r="E9" s="15">
        <f t="shared" ca="1" si="0"/>
        <v>43714</v>
      </c>
      <c r="F9" s="33">
        <v>0.54166666666666596</v>
      </c>
      <c r="G9" s="16" t="s">
        <v>24</v>
      </c>
      <c r="H9" s="7" t="str">
        <f ca="1">TapahtumienAjoitus[[#This Row],[PÄIVÄMÄÄRÄ]]&amp;"|"&amp;COUNTIF($E$3:E9,E9)</f>
        <v>43714|7</v>
      </c>
    </row>
    <row r="10" spans="2:8" s="8" customFormat="1" ht="15" customHeight="1" x14ac:dyDescent="0.25">
      <c r="B10" s="34" t="s">
        <v>6</v>
      </c>
      <c r="C10" s="17"/>
      <c r="E10" s="15">
        <f t="shared" ca="1" si="0"/>
        <v>43714</v>
      </c>
      <c r="F10" s="33">
        <v>0.5625</v>
      </c>
      <c r="G10" s="16" t="s">
        <v>25</v>
      </c>
      <c r="H10" s="7" t="str">
        <f ca="1">TapahtumienAjoitus[[#This Row],[PÄIVÄMÄÄRÄ]]&amp;"|"&amp;COUNTIF($E$3:E10,E10)</f>
        <v>43714|8</v>
      </c>
    </row>
    <row r="11" spans="2:8" s="8" customFormat="1" ht="15" customHeight="1" x14ac:dyDescent="0.25">
      <c r="B11" s="17"/>
      <c r="C11" s="17"/>
      <c r="E11" s="15">
        <f t="shared" ca="1" si="0"/>
        <v>43714</v>
      </c>
      <c r="F11" s="33">
        <v>0.625</v>
      </c>
      <c r="G11" s="16" t="s">
        <v>9</v>
      </c>
      <c r="H11" s="7" t="str">
        <f ca="1">TapahtumienAjoitus[[#This Row],[PÄIVÄMÄÄRÄ]]&amp;"|"&amp;COUNTIF($E$3:E11,E11)</f>
        <v>43714|9</v>
      </c>
    </row>
    <row r="12" spans="2:8" s="8" customFormat="1" ht="15" customHeight="1" x14ac:dyDescent="0.25">
      <c r="B12" s="34" t="s">
        <v>16</v>
      </c>
      <c r="C12" s="17"/>
      <c r="E12" s="15">
        <f t="shared" ca="1" si="0"/>
        <v>43714</v>
      </c>
      <c r="F12" s="33">
        <v>0.70833333333333304</v>
      </c>
      <c r="G12" s="16" t="s">
        <v>26</v>
      </c>
      <c r="H12" s="7" t="str">
        <f ca="1">TapahtumienAjoitus[[#This Row],[PÄIVÄMÄÄRÄ]]&amp;"|"&amp;COUNTIF($E$3:E12,E12)</f>
        <v>43714|10</v>
      </c>
    </row>
    <row r="13" spans="2:8" s="8" customFormat="1" ht="15.75" x14ac:dyDescent="0.25">
      <c r="B13" s="17"/>
      <c r="C13" s="17"/>
      <c r="E13" s="15">
        <f t="shared" ca="1" si="0"/>
        <v>43714</v>
      </c>
      <c r="F13" s="33">
        <v>0.75</v>
      </c>
      <c r="G13" s="16" t="s">
        <v>27</v>
      </c>
      <c r="H13" s="7" t="str">
        <f ca="1">TapahtumienAjoitus[[#This Row],[PÄIVÄMÄÄRÄ]]&amp;"|"&amp;COUNTIF($E$3:E13,E13)</f>
        <v>43714|11</v>
      </c>
    </row>
    <row r="14" spans="2:8" s="8" customFormat="1" x14ac:dyDescent="0.25">
      <c r="B14"/>
      <c r="C14"/>
      <c r="E14" s="15">
        <f ca="1">TODAY()+1</f>
        <v>43715</v>
      </c>
      <c r="F14" s="33">
        <v>0.27083333333333331</v>
      </c>
      <c r="G14" s="16" t="s">
        <v>28</v>
      </c>
      <c r="H14" s="7" t="str">
        <f ca="1">TapahtumienAjoitus[[#This Row],[PÄIVÄMÄÄRÄ]]&amp;"|"&amp;COUNTIF($E$3:E14,E14)</f>
        <v>43715|1</v>
      </c>
    </row>
    <row r="15" spans="2:8" s="8" customFormat="1" x14ac:dyDescent="0.25">
      <c r="B15"/>
      <c r="C15"/>
      <c r="E15" s="15">
        <f ca="1">TODAY()+1</f>
        <v>43715</v>
      </c>
      <c r="F15" s="33">
        <v>0.3125</v>
      </c>
      <c r="G15" s="16" t="s">
        <v>21</v>
      </c>
      <c r="H15" s="7" t="str">
        <f ca="1">TapahtumienAjoitus[[#This Row],[PÄIVÄMÄÄRÄ]]&amp;"|"&amp;COUNTIF($E$3:E15,E15)</f>
        <v>43715|2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Valitse kelvollinen aika tälle tapahtuman ajoitukselle. Valitse PERUUTA, paina sitten näppäinyhdistelmää ALT+ALANUOLI ja valitse luettelosta painamalla ENTER-näppäintä" sqref="F3:F15" xr:uid="{00000000-0002-0000-0100-000000000000}">
      <formula1>Aikaluettelo</formula1>
    </dataValidation>
    <dataValidation allowBlank="1" showInputMessage="1" showErrorMessage="1" prompt="Anna tapahtuman päivämäärä tähän sarakkeeseen" sqref="E2" xr:uid="{00000000-0002-0000-0100-000001000000}"/>
    <dataValidation allowBlank="1" showInputMessage="1" showErrorMessage="1" prompt="Anna tapahtuman aika tähän sarakkeeseen. Avaa avattava luettelo näppäinyhdistelmällä ALT+ALANUOLI ja valitse aika painamalla ENTER-näppäintä" sqref="F2" xr:uid="{00000000-0002-0000-0100-000002000000}"/>
    <dataValidation allowBlank="1" showInputMessage="1" showErrorMessage="1" prompt="Anna tapahtuman kuvaus tähän sarakkeeseen" sqref="G2" xr:uid="{00000000-0002-0000-0100-000003000000}"/>
    <dataValidation allowBlank="1" showInputMessage="1" showErrorMessage="1" prompt="Lisää tapahtumia Ajoitus-taulukkoon. Sarakkeessa F olevat ajat määritetään Aikavälit-laskentataulukossa." sqref="A1" xr:uid="{00000000-0002-0000-0100-000004000000}"/>
    <dataValidation allowBlank="1" showInputMessage="1" showErrorMessage="1" prompt="Siirtymislinkki Aikavälit-laskentataulukkoon" sqref="B10" xr:uid="{00000000-0002-0000-0100-000005000000}"/>
    <dataValidation allowBlank="1" showInputMessage="1" showErrorMessage="1" prompt="Siirtymislinkki Päivittäinen aikataulu -laskentataulukkoon" sqref="B12" xr:uid="{00000000-0002-0000-0100-000006000000}"/>
    <dataValidation allowBlank="1" showInputMessage="1" showErrorMessage="1" prompt="Kirjoita tapahtuman päivämäärä, kellonaika ja kuvaus Tapahtuman ajoitus -taulukkoon. Siirtymislinkit Aikavälit- ja Päivittäinen aikataulu -laskentataulukoihin ovat soluissa B10 ja B12" sqref="B1" xr:uid="{00000000-0002-0000-0100-000007000000}"/>
    <dataValidation allowBlank="1" showInputMessage="1" showErrorMessage="1" prompt="Automaattisesti päivitettävä päivittäisessä aikataulussa määritetty päivämäärä" sqref="B2 B8" xr:uid="{00000000-0002-0000-0100-000008000000}"/>
    <dataValidation allowBlank="1" showInputMessage="1" showErrorMessage="1" prompt="Automaattisesti määritettävä päivä, joka perustuu päivittäisessä aikataulussa määritettyihin päivämääriin" sqref="B6" xr:uid="{00000000-0002-0000-0100-000009000000}"/>
  </dataValidations>
  <hyperlinks>
    <hyperlink ref="B10" location="'Aikavälit'!A1" tooltip="Valitse aikavälien muokkaamista varten" display="Select to edit time intervals" xr:uid="{00000000-0004-0000-0100-000000000000}"/>
    <hyperlink ref="B12" location="'Päivittäinen aikataulu'!A1" tooltip="Valitse päivittäisen aikataulun näyttöä varten" display="Select to view Daily Schedule" xr:uid="{00000000-0004-0000-0100-000001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18.7109375" customWidth="1"/>
    <col min="4" max="4" width="2.7109375" customWidth="1"/>
    <col min="5" max="5" width="16.42578125" customWidth="1"/>
  </cols>
  <sheetData>
    <row r="1" spans="2:5" ht="39.950000000000003" customHeight="1" x14ac:dyDescent="0.25">
      <c r="B1" s="22" t="s">
        <v>30</v>
      </c>
    </row>
    <row r="2" spans="2:5" ht="27.95" customHeight="1" x14ac:dyDescent="0.25">
      <c r="B2" s="43" t="s">
        <v>5</v>
      </c>
      <c r="C2" s="43"/>
      <c r="E2" s="21" t="s">
        <v>10</v>
      </c>
    </row>
    <row r="3" spans="2:5" ht="18.75" customHeight="1" x14ac:dyDescent="0.25">
      <c r="E3" s="33">
        <f>Alkamisaika</f>
        <v>0.25</v>
      </c>
    </row>
    <row r="4" spans="2:5" ht="18.75" customHeight="1" x14ac:dyDescent="0.25">
      <c r="B4" s="19" t="s">
        <v>31</v>
      </c>
      <c r="C4" s="32">
        <v>0.25</v>
      </c>
      <c r="E4" s="33">
        <f t="shared" ref="E4:E35" si="0">IFERROR(IF($E3+Lisäys&gt;Päättymisaika,"",$E3+Lisäys),"")</f>
        <v>0.26041666666666669</v>
      </c>
    </row>
    <row r="5" spans="2:5" ht="18.75" customHeight="1" x14ac:dyDescent="0.25">
      <c r="E5" s="33">
        <f t="shared" si="0"/>
        <v>0.27083333333333337</v>
      </c>
    </row>
    <row r="6" spans="2:5" ht="18.75" customHeight="1" x14ac:dyDescent="0.25">
      <c r="B6" s="19" t="s">
        <v>32</v>
      </c>
      <c r="C6" s="32" t="s">
        <v>34</v>
      </c>
      <c r="E6" s="33">
        <f t="shared" si="0"/>
        <v>0.28125000000000006</v>
      </c>
    </row>
    <row r="7" spans="2:5" ht="18.75" customHeight="1" x14ac:dyDescent="0.25">
      <c r="E7" s="33">
        <f t="shared" si="0"/>
        <v>0.29166666666666674</v>
      </c>
    </row>
    <row r="8" spans="2:5" ht="18.75" customHeight="1" x14ac:dyDescent="0.25">
      <c r="B8" s="19" t="s">
        <v>33</v>
      </c>
      <c r="C8" s="32">
        <v>0.875</v>
      </c>
      <c r="E8" s="33">
        <f t="shared" si="0"/>
        <v>0.30208333333333343</v>
      </c>
    </row>
    <row r="9" spans="2:5" ht="18.75" customHeight="1" x14ac:dyDescent="0.25">
      <c r="E9" s="33">
        <f t="shared" si="0"/>
        <v>0.31250000000000011</v>
      </c>
    </row>
    <row r="10" spans="2:5" ht="18.75" customHeight="1" x14ac:dyDescent="0.25">
      <c r="B10" s="43" t="s">
        <v>1</v>
      </c>
      <c r="C10" s="43"/>
      <c r="E10" s="33">
        <f t="shared" si="0"/>
        <v>0.3229166666666668</v>
      </c>
    </row>
    <row r="11" spans="2:5" ht="18.75" customHeight="1" x14ac:dyDescent="0.25">
      <c r="E11" s="33">
        <f t="shared" si="0"/>
        <v>0.33333333333333348</v>
      </c>
    </row>
    <row r="12" spans="2:5" ht="18.75" customHeight="1" x14ac:dyDescent="0.25">
      <c r="B12" s="26" t="s">
        <v>16</v>
      </c>
      <c r="E12" s="33">
        <f t="shared" si="0"/>
        <v>0.34375000000000017</v>
      </c>
    </row>
    <row r="13" spans="2:5" ht="18.75" customHeight="1" x14ac:dyDescent="0.25">
      <c r="E13" s="33">
        <f t="shared" si="0"/>
        <v>0.35416666666666685</v>
      </c>
    </row>
    <row r="14" spans="2:5" ht="18.75" customHeight="1" x14ac:dyDescent="0.25">
      <c r="B14" s="26" t="s">
        <v>7</v>
      </c>
      <c r="E14" s="33">
        <f t="shared" si="0"/>
        <v>0.36458333333333354</v>
      </c>
    </row>
    <row r="15" spans="2:5" ht="18.75" customHeight="1" x14ac:dyDescent="0.25">
      <c r="E15" s="33">
        <f t="shared" si="0"/>
        <v>0.37500000000000022</v>
      </c>
    </row>
    <row r="16" spans="2:5" ht="18.75" customHeight="1" x14ac:dyDescent="0.25">
      <c r="E16" s="33">
        <f t="shared" si="0"/>
        <v>0.38541666666666691</v>
      </c>
    </row>
    <row r="17" spans="5:5" ht="18.75" customHeight="1" x14ac:dyDescent="0.25">
      <c r="E17" s="33">
        <f t="shared" si="0"/>
        <v>0.39583333333333359</v>
      </c>
    </row>
    <row r="18" spans="5:5" ht="18.75" customHeight="1" x14ac:dyDescent="0.25">
      <c r="E18" s="33">
        <f t="shared" si="0"/>
        <v>0.40625000000000028</v>
      </c>
    </row>
    <row r="19" spans="5:5" ht="18.75" customHeight="1" x14ac:dyDescent="0.25">
      <c r="E19" s="33">
        <f t="shared" si="0"/>
        <v>0.41666666666666696</v>
      </c>
    </row>
    <row r="20" spans="5:5" ht="18.75" customHeight="1" x14ac:dyDescent="0.25">
      <c r="E20" s="33">
        <f t="shared" si="0"/>
        <v>0.42708333333333365</v>
      </c>
    </row>
    <row r="21" spans="5:5" ht="18.75" customHeight="1" x14ac:dyDescent="0.25">
      <c r="E21" s="33">
        <f t="shared" si="0"/>
        <v>0.43750000000000033</v>
      </c>
    </row>
    <row r="22" spans="5:5" ht="18.75" customHeight="1" x14ac:dyDescent="0.25">
      <c r="E22" s="33">
        <f t="shared" si="0"/>
        <v>0.44791666666666702</v>
      </c>
    </row>
    <row r="23" spans="5:5" ht="18.75" customHeight="1" x14ac:dyDescent="0.25">
      <c r="E23" s="33">
        <f t="shared" si="0"/>
        <v>0.4583333333333337</v>
      </c>
    </row>
    <row r="24" spans="5:5" ht="18.75" customHeight="1" x14ac:dyDescent="0.25">
      <c r="E24" s="33">
        <f t="shared" si="0"/>
        <v>0.46875000000000039</v>
      </c>
    </row>
    <row r="25" spans="5:5" ht="18.75" customHeight="1" x14ac:dyDescent="0.25">
      <c r="E25" s="33">
        <f t="shared" si="0"/>
        <v>0.47916666666666707</v>
      </c>
    </row>
    <row r="26" spans="5:5" ht="18.75" customHeight="1" x14ac:dyDescent="0.25">
      <c r="E26" s="33">
        <f t="shared" si="0"/>
        <v>0.48958333333333376</v>
      </c>
    </row>
    <row r="27" spans="5:5" ht="18.75" customHeight="1" x14ac:dyDescent="0.25">
      <c r="E27" s="33">
        <f t="shared" si="0"/>
        <v>0.50000000000000044</v>
      </c>
    </row>
    <row r="28" spans="5:5" ht="18.75" customHeight="1" x14ac:dyDescent="0.25">
      <c r="E28" s="33">
        <f t="shared" si="0"/>
        <v>0.51041666666666707</v>
      </c>
    </row>
    <row r="29" spans="5:5" ht="18.75" customHeight="1" x14ac:dyDescent="0.25">
      <c r="E29" s="33">
        <f t="shared" si="0"/>
        <v>0.5208333333333337</v>
      </c>
    </row>
    <row r="30" spans="5:5" ht="18.75" customHeight="1" x14ac:dyDescent="0.25">
      <c r="E30" s="33">
        <f t="shared" si="0"/>
        <v>0.53125000000000033</v>
      </c>
    </row>
    <row r="31" spans="5:5" ht="18.75" customHeight="1" x14ac:dyDescent="0.25">
      <c r="E31" s="33">
        <f t="shared" si="0"/>
        <v>0.54166666666666696</v>
      </c>
    </row>
    <row r="32" spans="5:5" ht="18.75" customHeight="1" x14ac:dyDescent="0.25">
      <c r="E32" s="33">
        <f t="shared" si="0"/>
        <v>0.55208333333333359</v>
      </c>
    </row>
    <row r="33" spans="5:5" ht="18.75" customHeight="1" x14ac:dyDescent="0.25">
      <c r="E33" s="33">
        <f t="shared" si="0"/>
        <v>0.56250000000000022</v>
      </c>
    </row>
    <row r="34" spans="5:5" ht="18.75" customHeight="1" x14ac:dyDescent="0.25">
      <c r="E34" s="33">
        <f t="shared" si="0"/>
        <v>0.57291666666666685</v>
      </c>
    </row>
    <row r="35" spans="5:5" ht="18.75" customHeight="1" x14ac:dyDescent="0.25">
      <c r="E35" s="33">
        <f t="shared" si="0"/>
        <v>0.58333333333333348</v>
      </c>
    </row>
    <row r="36" spans="5:5" ht="18.75" customHeight="1" x14ac:dyDescent="0.25">
      <c r="E36" s="33">
        <f t="shared" ref="E36:E67" si="1">IFERROR(IF($E35+Lisäys&gt;Päättymisaika,"",$E35+Lisäys),"")</f>
        <v>0.59375000000000011</v>
      </c>
    </row>
    <row r="37" spans="5:5" ht="18.75" customHeight="1" x14ac:dyDescent="0.25">
      <c r="E37" s="33">
        <f t="shared" si="1"/>
        <v>0.60416666666666674</v>
      </c>
    </row>
    <row r="38" spans="5:5" ht="18.75" customHeight="1" x14ac:dyDescent="0.25">
      <c r="E38" s="33">
        <f t="shared" si="1"/>
        <v>0.61458333333333337</v>
      </c>
    </row>
    <row r="39" spans="5:5" ht="18.75" customHeight="1" x14ac:dyDescent="0.25">
      <c r="E39" s="33">
        <f t="shared" si="1"/>
        <v>0.625</v>
      </c>
    </row>
    <row r="40" spans="5:5" ht="18.75" customHeight="1" x14ac:dyDescent="0.25">
      <c r="E40" s="33">
        <f t="shared" si="1"/>
        <v>0.63541666666666663</v>
      </c>
    </row>
    <row r="41" spans="5:5" ht="18.75" customHeight="1" x14ac:dyDescent="0.25">
      <c r="E41" s="33">
        <f t="shared" si="1"/>
        <v>0.64583333333333326</v>
      </c>
    </row>
    <row r="42" spans="5:5" ht="18.75" customHeight="1" x14ac:dyDescent="0.25">
      <c r="E42" s="33">
        <f t="shared" si="1"/>
        <v>0.65624999999999989</v>
      </c>
    </row>
    <row r="43" spans="5:5" ht="18.75" customHeight="1" x14ac:dyDescent="0.25">
      <c r="E43" s="33">
        <f t="shared" si="1"/>
        <v>0.66666666666666652</v>
      </c>
    </row>
    <row r="44" spans="5:5" ht="18.75" customHeight="1" x14ac:dyDescent="0.25">
      <c r="E44" s="33">
        <f t="shared" si="1"/>
        <v>0.67708333333333315</v>
      </c>
    </row>
    <row r="45" spans="5:5" ht="18.75" customHeight="1" x14ac:dyDescent="0.25">
      <c r="E45" s="33">
        <f t="shared" si="1"/>
        <v>0.68749999999999978</v>
      </c>
    </row>
    <row r="46" spans="5:5" ht="18.75" customHeight="1" x14ac:dyDescent="0.25">
      <c r="E46" s="33">
        <f t="shared" si="1"/>
        <v>0.69791666666666641</v>
      </c>
    </row>
    <row r="47" spans="5:5" ht="18.75" customHeight="1" x14ac:dyDescent="0.25">
      <c r="E47" s="33">
        <f t="shared" si="1"/>
        <v>0.70833333333333304</v>
      </c>
    </row>
    <row r="48" spans="5:5" ht="18.75" customHeight="1" x14ac:dyDescent="0.25">
      <c r="E48" s="33">
        <f t="shared" si="1"/>
        <v>0.71874999999999967</v>
      </c>
    </row>
    <row r="49" spans="5:5" ht="18.75" customHeight="1" x14ac:dyDescent="0.25">
      <c r="E49" s="33">
        <f t="shared" si="1"/>
        <v>0.7291666666666663</v>
      </c>
    </row>
    <row r="50" spans="5:5" ht="18.75" customHeight="1" x14ac:dyDescent="0.25">
      <c r="E50" s="33">
        <f t="shared" si="1"/>
        <v>0.73958333333333293</v>
      </c>
    </row>
    <row r="51" spans="5:5" ht="18.75" customHeight="1" x14ac:dyDescent="0.25">
      <c r="E51" s="33">
        <f t="shared" si="1"/>
        <v>0.74999999999999956</v>
      </c>
    </row>
    <row r="52" spans="5:5" ht="18.75" customHeight="1" x14ac:dyDescent="0.25">
      <c r="E52" s="33">
        <f t="shared" si="1"/>
        <v>0.76041666666666619</v>
      </c>
    </row>
    <row r="53" spans="5:5" ht="18.75" customHeight="1" x14ac:dyDescent="0.25">
      <c r="E53" s="33">
        <f t="shared" si="1"/>
        <v>0.77083333333333282</v>
      </c>
    </row>
    <row r="54" spans="5:5" ht="18.75" customHeight="1" x14ac:dyDescent="0.25">
      <c r="E54" s="33">
        <f t="shared" si="1"/>
        <v>0.78124999999999944</v>
      </c>
    </row>
    <row r="55" spans="5:5" ht="18.75" customHeight="1" x14ac:dyDescent="0.25">
      <c r="E55" s="33">
        <f t="shared" si="1"/>
        <v>0.79166666666666607</v>
      </c>
    </row>
    <row r="56" spans="5:5" ht="18.75" customHeight="1" x14ac:dyDescent="0.25">
      <c r="E56" s="33">
        <f t="shared" si="1"/>
        <v>0.8020833333333327</v>
      </c>
    </row>
    <row r="57" spans="5:5" ht="18.75" customHeight="1" x14ac:dyDescent="0.25">
      <c r="E57" s="33">
        <f t="shared" si="1"/>
        <v>0.81249999999999933</v>
      </c>
    </row>
    <row r="58" spans="5:5" ht="18.75" customHeight="1" x14ac:dyDescent="0.25">
      <c r="E58" s="33">
        <f t="shared" si="1"/>
        <v>0.82291666666666596</v>
      </c>
    </row>
    <row r="59" spans="5:5" ht="18.75" customHeight="1" x14ac:dyDescent="0.25">
      <c r="E59" s="33">
        <f t="shared" si="1"/>
        <v>0.83333333333333259</v>
      </c>
    </row>
    <row r="60" spans="5:5" ht="18.75" customHeight="1" x14ac:dyDescent="0.25">
      <c r="E60" s="33">
        <f t="shared" si="1"/>
        <v>0.84374999999999922</v>
      </c>
    </row>
    <row r="61" spans="5:5" ht="18.75" customHeight="1" x14ac:dyDescent="0.25">
      <c r="E61" s="33">
        <f t="shared" si="1"/>
        <v>0.85416666666666585</v>
      </c>
    </row>
    <row r="62" spans="5:5" ht="18.75" customHeight="1" x14ac:dyDescent="0.25">
      <c r="E62" s="33">
        <f t="shared" si="1"/>
        <v>0.86458333333333248</v>
      </c>
    </row>
    <row r="63" spans="5:5" ht="18.75" customHeight="1" x14ac:dyDescent="0.25">
      <c r="E63" s="33">
        <f t="shared" si="1"/>
        <v>0.87499999999999911</v>
      </c>
    </row>
    <row r="64" spans="5:5" ht="18.75" customHeight="1" x14ac:dyDescent="0.25">
      <c r="E64" s="33" t="str">
        <f t="shared" si="1"/>
        <v/>
      </c>
    </row>
    <row r="65" spans="5:5" ht="18.75" customHeight="1" x14ac:dyDescent="0.25">
      <c r="E65" s="33" t="str">
        <f t="shared" si="1"/>
        <v/>
      </c>
    </row>
    <row r="66" spans="5:5" ht="18.75" customHeight="1" x14ac:dyDescent="0.25">
      <c r="E66" s="33" t="str">
        <f t="shared" si="1"/>
        <v/>
      </c>
    </row>
    <row r="67" spans="5:5" ht="18.75" customHeight="1" x14ac:dyDescent="0.25">
      <c r="E67" s="33" t="str">
        <f t="shared" si="1"/>
        <v/>
      </c>
    </row>
    <row r="68" spans="5:5" ht="18.75" customHeight="1" x14ac:dyDescent="0.25">
      <c r="E68" s="33" t="str">
        <f t="shared" ref="E68:E75" si="2">IFERROR(IF($E67+Lisäys&gt;Päättymisaika,"",$E67+Lisäys),"")</f>
        <v/>
      </c>
    </row>
    <row r="69" spans="5:5" ht="18.75" customHeight="1" x14ac:dyDescent="0.25">
      <c r="E69" s="33" t="str">
        <f t="shared" si="2"/>
        <v/>
      </c>
    </row>
    <row r="70" spans="5:5" ht="18.75" customHeight="1" x14ac:dyDescent="0.25">
      <c r="E70" s="33" t="str">
        <f t="shared" si="2"/>
        <v/>
      </c>
    </row>
    <row r="71" spans="5:5" ht="18.75" customHeight="1" x14ac:dyDescent="0.25">
      <c r="E71" s="33" t="str">
        <f t="shared" si="2"/>
        <v/>
      </c>
    </row>
    <row r="72" spans="5:5" ht="18.75" customHeight="1" x14ac:dyDescent="0.25">
      <c r="E72" s="33" t="str">
        <f t="shared" si="2"/>
        <v/>
      </c>
    </row>
    <row r="73" spans="5:5" ht="18.75" customHeight="1" x14ac:dyDescent="0.25">
      <c r="E73" s="33" t="str">
        <f t="shared" si="2"/>
        <v/>
      </c>
    </row>
    <row r="74" spans="5:5" ht="18.75" customHeight="1" x14ac:dyDescent="0.25">
      <c r="E74" s="33" t="str">
        <f t="shared" si="2"/>
        <v/>
      </c>
    </row>
    <row r="75" spans="5:5" ht="18.75" customHeight="1" x14ac:dyDescent="0.25">
      <c r="E75" s="33" t="str">
        <f t="shared" si="2"/>
        <v/>
      </c>
    </row>
  </sheetData>
  <mergeCells count="2">
    <mergeCell ref="B2:C2"/>
    <mergeCell ref="B10:C10"/>
  </mergeCells>
  <conditionalFormatting sqref="E3:E75">
    <cfRule type="expression" dxfId="1" priority="1">
      <formula>$E3&gt;Päättymisaika</formula>
    </cfRule>
    <cfRule type="expression" dxfId="0" priority="2">
      <formula>$E3=Päättymisaika</formula>
    </cfRule>
  </conditionalFormatting>
  <dataValidations count="14">
    <dataValidation allowBlank="1" showInputMessage="1" showErrorMessage="1" prompt="Määritä aikavälit tässä laskentataulukossa. Ajat sarakkeessa E päivittävät Päivittäinen aikataulu -laskentataulukon aikataulut sarakkeessa E ja Tapahtumien ajoitus -laskentataulukon aikavaihtoehdot sarakkeessa F" sqref="A1" xr:uid="{00000000-0002-0000-0200-000000000000}"/>
    <dataValidation allowBlank="1" showInputMessage="1" showErrorMessage="1" prompt="Kirjoita alkamisaika tähän soluun" sqref="C4" xr:uid="{00000000-0002-0000-0200-000001000000}"/>
    <dataValidation type="list" errorStyle="warning" allowBlank="1" showInputMessage="1" showErrorMessage="1" error="Select  interval from the list in this cell. Select CANCEL, then press ALT+DOWN ARROW followed by ENTER to make a selection" prompt="Valitse aikaväli luettelosta. Avaa avattava luettelo näppäinyhdistelmällä ALT+ALANUOLI ja valitse sitten aikaväli painamalla ENTER-näppäintä" sqref="C6" xr:uid="{00000000-0002-0000-0200-000002000000}">
      <formula1>"15 MIN, 30 MIN, 45 MIN, 60 MIN"</formula1>
    </dataValidation>
    <dataValidation errorStyle="warning" allowBlank="1" showInputMessage="1" showErrorMessage="1" prompt="Anna aikataulun päättymisaika tähän soluun" sqref="C8" xr:uid="{00000000-0002-0000-0200-000003000000}"/>
    <dataValidation allowBlank="1" showInputMessage="1" showErrorMessage="1" prompt="Voit määrittää aikataulun päivittämällä alkamisajan, määrittämällä lisäysaikavälin ja päättymisajan. Aikataulu sarakkeessa E päivittyy automaattisesti" sqref="B2:C2" xr:uid="{00000000-0002-0000-0200-000004000000}"/>
    <dataValidation allowBlank="1" showInputMessage="1" showErrorMessage="1" prompt="Päivitä Päivittäinen aikataulu -laskentataulukkoa muokkaamalla aikataulua tässä laskentataulukossa. Kirjoita alkamisaika soluun C4, aikaväli soluun C6 ja päättymisaika soluun C8." sqref="B1" xr:uid="{00000000-0002-0000-0200-000005000000}"/>
    <dataValidation allowBlank="1" showInputMessage="1" showErrorMessage="1" prompt="Aikataulu päivitetään automaattisesti tämän laskentataulukon soluihin C4–C8 annetun alkamisajan, aikavälin ja päättymisajan perusteella" sqref="E2" xr:uid="{00000000-0002-0000-0200-000006000000}"/>
    <dataValidation allowBlank="1" showInputMessage="1" showErrorMessage="1" prompt="Määritä alkamisaika solussa oikealla" sqref="B4" xr:uid="{00000000-0002-0000-0200-000007000000}"/>
    <dataValidation allowBlank="1" showInputMessage="1" showErrorMessage="1" prompt="Määritä aikaväli solussa oikealla" sqref="B6" xr:uid="{00000000-0002-0000-0200-000008000000}"/>
    <dataValidation allowBlank="1" showInputMessage="1" showErrorMessage="1" prompt="Määritä päättymisaika solussa oikealla" sqref="B8" xr:uid="{00000000-0002-0000-0200-000009000000}"/>
    <dataValidation allowBlank="1" showInputMessage="1" showErrorMessage="1" prompt="Näytä päivittäinen aikataulu ja lisää tapahtuma valitsemalla solut alla." sqref="B10:C10" xr:uid="{00000000-0002-0000-0200-00000A000000}"/>
    <dataValidation allowBlank="1" showInputMessage="1" showErrorMessage="1" prompt="Siirtymislinkki Tapahtumien ajoitus -laskentataulukkoon tapahtuman lisäämistä varten" sqref="B14" xr:uid="{00000000-0002-0000-0200-00000B000000}"/>
    <dataValidation allowBlank="1" showInputMessage="1" showErrorMessage="1" prompt="Siirtymislinkki Päivittäinen aikataulu -laskentataulukkoon" sqref="B12" xr:uid="{00000000-0002-0000-0200-00000C000000}"/>
    <dataValidation allowBlank="1" showErrorMessage="1" sqref="C3" xr:uid="{00000000-0002-0000-0200-00000D000000}"/>
  </dataValidations>
  <hyperlinks>
    <hyperlink ref="B12" location="'Päivittäinen aikataulu'!A1" tooltip="Valitse päivittäisen aikataulun näyttöä varten" display="Select to View Daily Schedule" xr:uid="{00000000-0004-0000-0200-000000000000}"/>
    <hyperlink ref="B14" location="'Tapahtumien ajoitus'!A1" tooltip="Valitse uuden tapahtuman lisäämistä varten" display="Select to add a new event" xr:uid="{00000000-0004-0000-02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11</vt:i4>
      </vt:variant>
    </vt:vector>
  </HeadingPairs>
  <TitlesOfParts>
    <vt:vector size="14" baseType="lpstr">
      <vt:lpstr>Päivittäinen aikataulu</vt:lpstr>
      <vt:lpstr>Tapahtumien ajoitus</vt:lpstr>
      <vt:lpstr>Aikavälit</vt:lpstr>
      <vt:lpstr>Aikaluettelo</vt:lpstr>
      <vt:lpstr>AikataulunKorostus</vt:lpstr>
      <vt:lpstr>Alkamisaika</vt:lpstr>
      <vt:lpstr>KuukaudenNimi</vt:lpstr>
      <vt:lpstr>Minuuttiteksti</vt:lpstr>
      <vt:lpstr>Otsikko1</vt:lpstr>
      <vt:lpstr>PäivänArvo</vt:lpstr>
      <vt:lpstr>Päättymisaika</vt:lpstr>
      <vt:lpstr>Sarakeotsikko2</vt:lpstr>
      <vt:lpstr>Sarakeotsikko3</vt:lpstr>
      <vt:lpstr>Vuosi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2019-09-06T07:23:21Z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