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BDA7BADC-1749-4536-8F44-57ECB5866274}" xr6:coauthVersionLast="43" xr6:coauthVersionMax="43" xr10:uidLastSave="{00000000-0000-0000-0000-000000000000}"/>
  <bookViews>
    <workbookView xWindow="-120" yWindow="-120" windowWidth="28920" windowHeight="16110" tabRatio="783" xr2:uid="{00000000-000D-0000-FFFF-FFFF00000000}"/>
  </bookViews>
  <sheets>
    <sheet name="Loengute nimekiri" sheetId="1" r:id="rId1"/>
    <sheet name="Tähtajad" sheetId="2" r:id="rId2"/>
    <sheet name="Nädala ajakava" sheetId="7" r:id="rId3"/>
    <sheet name="Semestri kalender" sheetId="3" r:id="rId4"/>
  </sheets>
  <definedNames>
    <definedName name="Ajakava_prindiala">OFFSET('Nädala ajakava'!$B$2:$D499,,,COUNTA('Nädala ajakava'!$D:$D))</definedName>
    <definedName name="AjakavaAasta">'Semestri kalender'!$R$4</definedName>
    <definedName name="AjakavaAlgus">'Semestri kalender'!$R$6</definedName>
    <definedName name="AjakavaLõpp">'Semestri kalender'!$R$8</definedName>
    <definedName name="AjakavaSemester">'Semestri kalender'!$R$2</definedName>
    <definedName name="LoenguteNimekiri">LoenguteNimekirjaTabel[KURSUSE ID]</definedName>
    <definedName name="Nädalapäevad">LoenguteNimekirjaTabel[PÄEV]</definedName>
    <definedName name="_xlnm.Print_Area" localSheetId="0">'Loengute nimekiri'!$A$1:$K$9</definedName>
    <definedName name="_xlnm.Print_Area" localSheetId="2">'Nädala ajakava'!$A$1:$E$9</definedName>
    <definedName name="_xlnm.Print_Area" localSheetId="3">'Semestri kalender'!$A$1:$R$17</definedName>
    <definedName name="_xlnm.Print_Area" localSheetId="1">Tähtajad!$A$1:$H$9</definedName>
    <definedName name="_xlnm.Print_Titles" localSheetId="0">'Loengute nimekiri'!$2:$2</definedName>
    <definedName name="_xlnm.Print_Titles" localSheetId="2">'Nädala ajakava'!$2:$2</definedName>
    <definedName name="_xlnm.Print_Titles" localSheetId="1">Tähtajad!$2:$2</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E10" i="3" l="1"/>
  <c r="M10" i="3"/>
  <c r="E2" i="3"/>
  <c r="M2" i="3"/>
  <c r="L10" i="3"/>
  <c r="D10" i="3"/>
  <c r="L2" i="3"/>
  <c r="D2" i="3"/>
  <c r="R8" i="3"/>
  <c r="G6" i="2"/>
  <c r="G5" i="2"/>
  <c r="R4" i="3"/>
  <c r="G8" i="2"/>
  <c r="G7" i="2"/>
  <c r="J12" i="3" l="1"/>
  <c r="K12" i="3" s="1"/>
  <c r="L12" i="3" s="1"/>
  <c r="M12" i="3" s="1"/>
  <c r="N12" i="3" s="1"/>
  <c r="O12" i="3" s="1"/>
  <c r="P12" i="3" s="1"/>
  <c r="B12" i="3"/>
  <c r="C12" i="3" s="1"/>
  <c r="D12" i="3" s="1"/>
  <c r="E12" i="3" s="1"/>
  <c r="F12" i="3" s="1"/>
  <c r="G12" i="3" s="1"/>
  <c r="H12" i="3" s="1"/>
  <c r="J4" i="3"/>
  <c r="K4" i="3" s="1"/>
  <c r="L4" i="3" s="1"/>
  <c r="M4" i="3" s="1"/>
  <c r="N4" i="3" s="1"/>
  <c r="O4" i="3" s="1"/>
  <c r="P4" i="3" s="1"/>
  <c r="B4" i="3"/>
  <c r="C4" i="3" s="1"/>
  <c r="D4" i="3" s="1"/>
  <c r="E4" i="3" s="1"/>
  <c r="F4" i="3" s="1"/>
  <c r="G4" i="3" s="1"/>
  <c r="H4" i="3" s="1"/>
  <c r="G9" i="2"/>
  <c r="G4" i="2"/>
  <c r="G3" i="2" l="1"/>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<sst xmlns="http://schemas.openxmlformats.org/spreadsheetml/2006/main" count="121" uniqueCount="47">
  <si>
    <t>LOENGUTE NIMEKIRI</t>
  </si>
  <si>
    <t>KURSUSE ID</t>
  </si>
  <si>
    <t>CS 120</t>
  </si>
  <si>
    <t>WR 121</t>
  </si>
  <si>
    <t>SP 111</t>
  </si>
  <si>
    <t>PSY 101</t>
  </si>
  <si>
    <t>NIMI</t>
  </si>
  <si>
    <t>Sissejuhatus arvutirakendustesse</t>
  </si>
  <si>
    <t>Tekstiloome</t>
  </si>
  <si>
    <t>Avalik esinemine</t>
  </si>
  <si>
    <t>Psühholoogia alused</t>
  </si>
  <si>
    <t>ÕPPEJÕUD</t>
  </si>
  <si>
    <t>Õppejõud 1</t>
  </si>
  <si>
    <t>Õppejõud 2</t>
  </si>
  <si>
    <t>Õppejõud 3</t>
  </si>
  <si>
    <t>Õppejõud 4</t>
  </si>
  <si>
    <t>PÄEV</t>
  </si>
  <si>
    <t>Esmaspäev</t>
  </si>
  <si>
    <t>Kolmapäev</t>
  </si>
  <si>
    <t>Teisipäev</t>
  </si>
  <si>
    <t>Neljapäev</t>
  </si>
  <si>
    <t>Reede</t>
  </si>
  <si>
    <t>AASTA</t>
  </si>
  <si>
    <t>SEMESTER</t>
  </si>
  <si>
    <t>Kevad</t>
  </si>
  <si>
    <t>ALGUSAEG</t>
  </si>
  <si>
    <t>LÕPPAEG</t>
  </si>
  <si>
    <t>KESTUS</t>
  </si>
  <si>
    <t>TÄHTAJAD</t>
  </si>
  <si>
    <t>ÜKSUSE KIRJELDUS</t>
  </si>
  <si>
    <t>1. õppetest</t>
  </si>
  <si>
    <t>2. ülesanne</t>
  </si>
  <si>
    <t>3. ülesanne</t>
  </si>
  <si>
    <t>1. esitlus</t>
  </si>
  <si>
    <t>Essee</t>
  </si>
  <si>
    <t>TÄHTAEG</t>
  </si>
  <si>
    <t>NÄDALA AJAKAVA</t>
  </si>
  <si>
    <t>SEMESTRI KALENDER</t>
  </si>
  <si>
    <t>E</t>
  </si>
  <si>
    <t>T</t>
  </si>
  <si>
    <t>K</t>
  </si>
  <si>
    <t>N</t>
  </si>
  <si>
    <t>R</t>
  </si>
  <si>
    <t>L</t>
  </si>
  <si>
    <t>P</t>
  </si>
  <si>
    <t>ALGUSKUUPÄEV</t>
  </si>
  <si>
    <t>LÕPPKUUPÄEV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</si>
</sst>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409]h:mm\ AM/PM;@"/>
    <numFmt numFmtId="169" formatCode="h:mm:ss;@"/>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8" fontId="6" fillId="0" borderId="0" applyFont="0" applyFill="0" applyBorder="0">
      <alignment horizontal="right" vertical="center" wrapText="1" indent="1"/>
    </xf>
  </cellStyleXfs>
  <cellXfs count="41">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169" fontId="0" fillId="0" borderId="0" xfId="0" applyNumberFormat="1" applyAlignment="1">
      <alignment horizontal="left" vertical="center"/>
    </xf>
    <xf numFmtId="169" fontId="0" fillId="0" borderId="0" xfId="0" applyNumberFormat="1" applyBorder="1" applyAlignment="1">
      <alignment horizontal="left" vertical="center"/>
    </xf>
    <xf numFmtId="14" fontId="6" fillId="0" borderId="0" xfId="12" applyNumberFormat="1" applyBorder="1">
      <alignment horizontal="left" vertical="center"/>
    </xf>
    <xf numFmtId="0" fontId="0" fillId="0" borderId="0" xfId="0" pivotButton="1">
      <alignment vertical="center" wrapText="1"/>
    </xf>
    <xf numFmtId="169" fontId="0" fillId="0" borderId="0" xfId="0" applyNumberFormat="1">
      <alignment vertical="center" wrapTex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Kellaaeg" xfId="13" xr:uid="{00000000-0005-0000-0000-00000C000000}"/>
    <cellStyle name="Koma" xfId="6" builtinId="3" customBuiltin="1"/>
    <cellStyle name="Koma [0]" xfId="7" builtinId="6" customBuiltin="1"/>
    <cellStyle name="Kuupäev" xfId="12" xr:uid="{00000000-0005-0000-0000-000004000000}"/>
    <cellStyle name="Märkus" xfId="11" builtinId="10" customBuiltin="1"/>
    <cellStyle name="Normaallaad" xfId="0" builtinId="0" customBuiltin="1"/>
    <cellStyle name="Pealkiri 1" xfId="2" builtinId="16" customBuiltin="1"/>
    <cellStyle name="Pealkiri 2" xfId="3" builtinId="17" customBuiltin="1"/>
    <cellStyle name="Pealkiri 3" xfId="4" builtinId="18" customBuiltin="1"/>
    <cellStyle name="Pealkiri 4" xfId="5" builtinId="19" customBuiltin="1"/>
    <cellStyle name="Protsent" xfId="10" builtinId="5" customBuiltin="1"/>
    <cellStyle name="Valuuta" xfId="8" builtinId="4" customBuiltin="1"/>
    <cellStyle name="Valuuta [0]" xfId="9" builtinId="7" customBuiltin="1"/>
    <cellStyle name="Üldpealkiri" xfId="1" builtinId="15" customBuiltin="1"/>
  </cellStyles>
  <dxfs count="46">
    <dxf>
      <font>
        <b/>
        <i/>
        <color theme="4"/>
      </font>
    </dxf>
    <dxf>
      <font>
        <b/>
        <i/>
        <color theme="4"/>
      </font>
    </dxf>
    <dxf>
      <font>
        <b/>
        <i/>
        <color theme="4"/>
      </font>
    </dxf>
    <dxf>
      <font>
        <b/>
        <i/>
        <color theme="4"/>
      </font>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numFmt numFmtId="19" formatCode="dd/mm/yyyy"/>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69" formatCode="h:mm:ss;@"/>
      <alignment horizontal="left" vertical="center" textRotation="0" wrapText="0" indent="0" justifyLastLine="0" shrinkToFit="0" readingOrder="0"/>
    </dxf>
    <dxf>
      <alignment horizontal="left" vertical="center" textRotation="0" wrapText="0" indent="0" justifyLastLine="0" shrinkToFit="0" readingOrder="0"/>
    </dxf>
    <dxf>
      <numFmt numFmtId="169" formatCode="h:mm:ss;@"/>
      <alignment horizontal="left" textRotation="0" wrapText="0" indent="0" justifyLastLine="0" shrinkToFit="0" readingOrder="0"/>
    </dxf>
    <dxf>
      <alignment horizontal="left" vertical="center" textRotation="0" wrapText="0" indent="0" justifyLastLine="0" shrinkToFit="0" readingOrder="0"/>
    </dxf>
    <dxf>
      <numFmt numFmtId="169" formatCode="h:mm:ss;@"/>
      <alignment horizontal="left"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LaadLight2 2" table="0" count="5" xr9:uid="{00000000-0011-0000-FFFF-FFFF00000000}">
      <tableStyleElement type="wholeTable" dxfId="45"/>
      <tableStyleElement type="headerRow" dxfId="44"/>
      <tableStyleElement type="totalRow" dxfId="43"/>
      <tableStyleElement type="firstRowSubheading" dxfId="42"/>
      <tableStyleElement type="thirdRowSubheading" dxfId="41"/>
    </tableStyle>
    <tableStyle name="Semestri ülevaade" pivot="0" count="3" xr9:uid="{00000000-0011-0000-FFFF-FFFF01000000}">
      <tableStyleElement type="wholeTable" dxfId="40"/>
      <tableStyleElement type="headerRow" dxfId="39"/>
      <tableStyleElement type="firstRowStripe" dxfId="38"/>
    </tableStyle>
    <tableStyle name="PivotTable-liigendtabel 2 „Semestri ülevaade”" table="0" count="2" xr9:uid="{00000000-0011-0000-FFFF-FFFF02000000}">
      <tableStyleElement type="wholeTable" dxfId="37"/>
      <tableStyleElement type="headerRow"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istkülik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t" sz="1100" b="1" i="0">
              <a:ln>
                <a:noFill/>
              </a:ln>
              <a:solidFill>
                <a:schemeClr val="accent2">
                  <a:lumMod val="50000"/>
                </a:schemeClr>
              </a:solidFill>
            </a:rPr>
            <a:t>LOENGUTE NIMEKIRJA NÄPUNÄIDE. </a:t>
          </a:r>
        </a:p>
        <a:p>
          <a:pPr algn="l" rtl="0"/>
          <a:endParaRPr lang="en-US" sz="1100" b="1" i="1">
            <a:ln>
              <a:noFill/>
            </a:ln>
            <a:solidFill>
              <a:schemeClr val="accent2"/>
            </a:solidFill>
          </a:endParaRPr>
        </a:p>
        <a:p>
          <a:pPr algn="l" rtl="0"/>
          <a:r>
            <a:rPr lang="et" sz="1100" b="0" i="1">
              <a:ln>
                <a:noFill/>
              </a:ln>
              <a:solidFill>
                <a:schemeClr val="tx1"/>
              </a:solidFill>
            </a:rPr>
            <a:t>Sisestage sellesse tabelisse oma loengute nimetused. Loengu kestus uuendatakse automaatselt.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istkülik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2977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t" sz="1100" b="1" i="0">
              <a:ln>
                <a:noFill/>
              </a:ln>
              <a:solidFill>
                <a:schemeClr val="accent2">
                  <a:lumMod val="50000"/>
                </a:schemeClr>
              </a:solidFill>
            </a:rPr>
            <a:t>TÖÖANDMETE SISESTUSE NÄPUNÄIDE. </a:t>
          </a:r>
        </a:p>
        <a:p>
          <a:pPr algn="l" rtl="0"/>
          <a:endParaRPr lang="en-US" sz="1100" b="1" i="1">
            <a:ln>
              <a:noFill/>
            </a:ln>
            <a:solidFill>
              <a:schemeClr val="accent2"/>
            </a:solidFill>
          </a:endParaRPr>
        </a:p>
        <a:p>
          <a:pPr algn="l" rtl="0"/>
          <a:r>
            <a:rPr lang="et" sz="1100" b="0" i="1">
              <a:ln>
                <a:noFill/>
              </a:ln>
              <a:solidFill>
                <a:schemeClr val="tx1"/>
              </a:solidFill>
            </a:rPr>
            <a:t>Valige kursuse ID.</a:t>
          </a:r>
          <a:r>
            <a:rPr lang="et" sz="1100" b="0" i="1" baseline="0">
              <a:ln>
                <a:noFill/>
              </a:ln>
              <a:solidFill>
                <a:schemeClr val="tx1"/>
              </a:solidFill>
            </a:rPr>
            <a:t> </a:t>
          </a:r>
          <a:r>
            <a:rPr lang="et" sz="1100" b="0" i="1">
              <a:ln>
                <a:noFill/>
              </a:ln>
              <a:solidFill>
                <a:schemeClr val="tx1"/>
              </a:solidFill>
            </a:rPr>
            <a:t>Kursuse nimi täidetakse automaatselt. </a:t>
          </a:r>
        </a:p>
        <a:p>
          <a:pPr algn="l" rtl="0"/>
          <a:endParaRPr lang="en-US" sz="1100" b="0" i="1">
            <a:ln>
              <a:noFill/>
            </a:ln>
            <a:solidFill>
              <a:schemeClr val="tx1"/>
            </a:solidFill>
          </a:endParaRPr>
        </a:p>
        <a:p>
          <a:pPr algn="l" rtl="0"/>
          <a:r>
            <a:rPr lang="et" sz="1100" b="0" i="1">
              <a:ln>
                <a:noFill/>
              </a:ln>
              <a:solidFill>
                <a:schemeClr val="tx1"/>
              </a:solidFill>
            </a:rPr>
            <a:t>Pärast loengute nimekirja uuendamist värskendage nende muudatuste nägemiseks nädala ajakava.</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Ristkülik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t" sz="1100" b="1" i="0">
              <a:ln>
                <a:noFill/>
              </a:ln>
              <a:solidFill>
                <a:schemeClr val="accent2">
                  <a:lumMod val="50000"/>
                </a:schemeClr>
              </a:solidFill>
            </a:rPr>
            <a:t>NÄDALA AJAKAVA NÄPUNÄIDE.</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et" sz="1100" b="0" i="1">
              <a:ln>
                <a:noFill/>
              </a:ln>
              <a:solidFill>
                <a:schemeClr val="tx1"/>
              </a:solidFill>
            </a:rPr>
            <a:t>Nädala ajakava uuendamiseks värskendage ajakava.</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istkülik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t" sz="1100" b="1" i="0">
              <a:ln>
                <a:noFill/>
              </a:ln>
              <a:solidFill>
                <a:schemeClr val="accent2">
                  <a:lumMod val="50000"/>
                </a:schemeClr>
              </a:solidFill>
            </a:rPr>
            <a:t>SEMESTRI KALENDRI NÄPUNÄIDE.</a:t>
          </a:r>
          <a:endParaRPr lang="en-US" sz="1100" b="1" i="1">
            <a:ln>
              <a:noFill/>
            </a:ln>
            <a:solidFill>
              <a:schemeClr val="accent2"/>
            </a:solidFill>
          </a:endParaRPr>
        </a:p>
        <a:p>
          <a:pPr algn="l" rtl="0"/>
          <a:endParaRPr lang="en-US" sz="1100" b="0" i="1">
            <a:ln>
              <a:noFill/>
            </a:ln>
            <a:solidFill>
              <a:schemeClr val="tx1"/>
            </a:solidFill>
          </a:endParaRPr>
        </a:p>
        <a:p>
          <a:pPr algn="l" rtl="0"/>
          <a:r>
            <a:rPr lang="et" sz="1100" b="0" i="1">
              <a:ln>
                <a:noFill/>
              </a:ln>
              <a:solidFill>
                <a:schemeClr val="tx1"/>
              </a:solidFill>
            </a:rPr>
            <a:t>Nelja kuu ajakava vaatamiseks sisestage andmed väljadele Aasta, Alguskuupäev ja Lõppkuupäev.</a:t>
          </a:r>
        </a:p>
        <a:p>
          <a:pPr algn="l" rtl="0"/>
          <a:endParaRPr lang="en-US" sz="1100" b="0" i="1">
            <a:ln>
              <a:noFill/>
            </a:ln>
            <a:solidFill>
              <a:schemeClr val="tx1"/>
            </a:solidFill>
          </a:endParaRPr>
        </a:p>
        <a:p>
          <a:pPr algn="l" rtl="0"/>
          <a:r>
            <a:rPr lang="et" sz="1100" b="0" i="1">
              <a:ln>
                <a:noFill/>
              </a:ln>
              <a:solidFill>
                <a:schemeClr val="tx1"/>
              </a:solidFill>
            </a:rPr>
            <a:t>Tähtajaga päevad kuvatakse punaselt.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05.783647453703" createdVersion="5" refreshedVersion="6" minRefreshableVersion="3" recordCount="7" xr:uid="{00000000-000A-0000-FFFF-FFFF00000000}">
  <cacheSource type="worksheet">
    <worksheetSource name="LoenguteNimekirjaTabel"/>
  </cacheSource>
  <cacheFields count="9">
    <cacheField name="KURSUSE ID" numFmtId="0">
      <sharedItems/>
    </cacheField>
    <cacheField name="NIMI" numFmtId="0">
      <sharedItems count="4">
        <s v="Sissejuhatus arvutirakendustesse"/>
        <s v="Tekstiloome"/>
        <s v="Avalik esinemine"/>
        <s v="Psühholoogia alused"/>
      </sharedItems>
    </cacheField>
    <cacheField name="ÕPPEJÕUD" numFmtId="0">
      <sharedItems/>
    </cacheField>
    <cacheField name="PÄEV" numFmtId="0">
      <sharedItems count="5">
        <s v="Esmaspäev"/>
        <s v="Kolmapäev"/>
        <s v="Teisipäev"/>
        <s v="Neljapäev"/>
        <s v="Reede"/>
      </sharedItems>
    </cacheField>
    <cacheField name="AASTA" numFmtId="0">
      <sharedItems containsSemiMixedTypes="0" containsString="0" containsNumber="1" containsInteger="1" minValue="2019" maxValue="2019"/>
    </cacheField>
    <cacheField name="SEMESTER" numFmtId="0">
      <sharedItems/>
    </cacheField>
    <cacheField name="ALGUSAEG" numFmtId="169">
      <sharedItems containsSemiMixedTypes="0" containsNonDate="0" containsDate="1" containsString="0" minDate="1899-12-30T10:00:00" maxDate="1899-12-30T14:00:00" count="3">
        <d v="1899-12-30T14:00:00"/>
        <d v="1899-12-30T10:00:00"/>
        <d v="1899-12-30T11:00:00"/>
      </sharedItems>
    </cacheField>
    <cacheField name="LÕPPAEG" numFmtId="169">
      <sharedItems containsSemiMixedTypes="0" containsNonDate="0" containsDate="1" containsString="0" minDate="1899-12-30T11:00:00" maxDate="1899-12-30T15:30:00"/>
    </cacheField>
    <cacheField name="KESTUS" numFmtId="169">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CS 120"/>
    <x v="0"/>
    <s v="Õppejõud 1"/>
    <x v="0"/>
    <n v="2019"/>
    <s v="Kevad"/>
    <x v="0"/>
    <d v="1899-12-30T15:30:00"/>
    <d v="1899-12-30T01:30:00"/>
  </r>
  <r>
    <s v="CS 120"/>
    <x v="0"/>
    <s v="Õppejõud 1"/>
    <x v="1"/>
    <n v="2019"/>
    <s v="Kevad"/>
    <x v="0"/>
    <d v="1899-12-30T15:30:00"/>
    <d v="1899-12-30T01:30:00"/>
  </r>
  <r>
    <s v="WR 121"/>
    <x v="1"/>
    <s v="Õppejõud 2"/>
    <x v="2"/>
    <n v="2019"/>
    <s v="Kevad"/>
    <x v="1"/>
    <d v="1899-12-30T11:30:00"/>
    <d v="1899-12-30T01:30:00"/>
  </r>
  <r>
    <s v="WR 121"/>
    <x v="1"/>
    <s v="Õppejõud 2"/>
    <x v="3"/>
    <n v="2019"/>
    <s v="Kevad"/>
    <x v="1"/>
    <d v="1899-12-30T11:30:00"/>
    <d v="1899-12-30T01:30:00"/>
  </r>
  <r>
    <s v="SP 111"/>
    <x v="2"/>
    <s v="Õppejõud 3"/>
    <x v="0"/>
    <n v="2019"/>
    <s v="Kevad"/>
    <x v="2"/>
    <d v="1899-12-30T12:00:00"/>
    <d v="1899-12-30T01:00:00"/>
  </r>
  <r>
    <s v="SP 111"/>
    <x v="2"/>
    <s v="Õppejõud 3"/>
    <x v="1"/>
    <n v="2019"/>
    <s v="Kevad"/>
    <x v="2"/>
    <d v="1899-12-30T12:00:00"/>
    <d v="1899-12-30T01:00:00"/>
  </r>
  <r>
    <s v="PSY 101"/>
    <x v="3"/>
    <s v="Õppejõud 4"/>
    <x v="4"/>
    <n v="2019"/>
    <s v="Kevad"/>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NädalaAjakavaAruanne"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2"/>
        <item x="3"/>
        <item x="0"/>
        <item x="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9" outline="0" showAll="0" defaultSubtotal="0">
      <items count="3">
        <item x="1"/>
        <item x="2"/>
        <item x="0"/>
      </items>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s>
  <rowFields count="3">
    <field x="3"/>
    <field x="6"/>
    <field x="1"/>
  </rowFields>
  <rowItems count="7">
    <i>
      <x/>
      <x v="1"/>
      <x/>
    </i>
    <i r="1">
      <x v="2"/>
      <x v="2"/>
    </i>
    <i>
      <x v="1"/>
      <x/>
      <x v="3"/>
    </i>
    <i>
      <x v="2"/>
      <x v="1"/>
      <x/>
    </i>
    <i r="1">
      <x v="2"/>
      <x v="2"/>
    </i>
    <i>
      <x v="3"/>
      <x/>
      <x v="3"/>
    </i>
    <i>
      <x v="4"/>
      <x/>
      <x v="1"/>
    </i>
  </rowItems>
  <colItems count="1">
    <i/>
  </colItems>
  <pivotTableStyleInfo name="PivotTable-liigendtabel 2 „Semestri ülevaade”"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oengute ja nende algusaegade loend iga nädalapäeva kaup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enguteNimekirjaTabel" displayName="LoenguteNimekirjaTabel" ref="B2:J9" dataDxfId="35">
  <tableColumns count="9">
    <tableColumn id="1" xr3:uid="{00000000-0010-0000-0000-000001000000}" name="KURSUSE ID" totalsRowLabel="Kokku" dataDxfId="34" totalsRowDxfId="33"/>
    <tableColumn id="2" xr3:uid="{00000000-0010-0000-0000-000002000000}" name="NIMI" dataDxfId="32" totalsRowDxfId="31"/>
    <tableColumn id="3" xr3:uid="{00000000-0010-0000-0000-000003000000}" name="ÕPPEJÕUD" dataDxfId="30" totalsRowDxfId="29"/>
    <tableColumn id="4" xr3:uid="{00000000-0010-0000-0000-000004000000}" name="PÄEV" dataDxfId="28" totalsRowDxfId="27"/>
    <tableColumn id="5" xr3:uid="{00000000-0010-0000-0000-000005000000}" name="AASTA" dataDxfId="26" totalsRowDxfId="25">
      <calculatedColumnFormula>YEAR(TODAY())</calculatedColumnFormula>
    </tableColumn>
    <tableColumn id="6" xr3:uid="{00000000-0010-0000-0000-000006000000}" name="SEMESTER" dataDxfId="24" totalsRowDxfId="23"/>
    <tableColumn id="7" xr3:uid="{00000000-0010-0000-0000-000007000000}" name="ALGUSAEG" dataDxfId="22" totalsRowDxfId="21"/>
    <tableColumn id="8" xr3:uid="{00000000-0010-0000-0000-000008000000}" name="LÕPPAEG" dataDxfId="20" totalsRowDxfId="19"/>
    <tableColumn id="9" xr3:uid="{00000000-0010-0000-0000-000009000000}" name="KESTUS" totalsRowFunction="count" dataDxfId="18" totalsRowDxfId="17">
      <calculatedColumnFormula>IF(AND(ISNUMBER(LoenguteNimekirjaTabel[[#This Row],[LÕPPAEG]]),ISNUMBER(LoenguteNimekirjaTabel[[#This Row],[ALGUSAEG]])),LoenguteNimekirjaTabel[[#This Row],[LÕPPAEG]]-LoenguteNimekirjaTabel[[#This Row],[ALGUSAEG]],"")</calculatedColumnFormula>
    </tableColumn>
  </tableColumns>
  <tableStyleInfo name="Semestri ülevaade" showFirstColumn="0" showLastColumn="0" showRowStripes="1" showColumnStripes="0"/>
  <extLst>
    <ext xmlns:x14="http://schemas.microsoft.com/office/spreadsheetml/2009/9/main" uri="{504A1905-F514-4f6f-8877-14C23A59335A}">
      <x14:table altTextSummary="Sisestage kursuse ID, kursuse nimi, juhendaja nimi, päev, aasta, algus- ja lõppaeg. Valige selles tabelis semestri nimi. Kestus arvutatakse automaatsel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öö" displayName="Töö" ref="B2:G9" dataDxfId="16">
  <autoFilter ref="B2:G9" xr:uid="{00000000-0009-0000-0100-000002000000}"/>
  <tableColumns count="6">
    <tableColumn id="1" xr3:uid="{00000000-0010-0000-0100-000001000000}" name="KURSUSE ID" totalsRowLabel="Kokku" dataDxfId="15" totalsRowDxfId="14"/>
    <tableColumn id="6" xr3:uid="{00000000-0010-0000-0100-000006000000}" name="NIMI" dataDxfId="13" totalsRowDxfId="12">
      <calculatedColumnFormula>IFERROR(VLOOKUP(Töö[[#This Row],[KURSUSE ID]],LoenguteNimekirjaTabel[],2,0),"")</calculatedColumnFormula>
    </tableColumn>
    <tableColumn id="2" xr3:uid="{00000000-0010-0000-0100-000002000000}" name="AASTA" dataDxfId="11" totalsRowDxfId="10">
      <calculatedColumnFormula>YEAR(TODAY())</calculatedColumnFormula>
    </tableColumn>
    <tableColumn id="3" xr3:uid="{00000000-0010-0000-0100-000003000000}" name="SEMESTER" dataDxfId="9" totalsRowDxfId="8"/>
    <tableColumn id="4" xr3:uid="{00000000-0010-0000-0100-000004000000}" name="ÜKSUSE KIRJELDUS" dataDxfId="7" totalsRowDxfId="6"/>
    <tableColumn id="5" xr3:uid="{00000000-0010-0000-0100-000005000000}" name="TÄHTAEG" totalsRowFunction="count" dataDxfId="5" totalsRowDxfId="4" dataCellStyle="Kuupäev"/>
  </tableColumns>
  <tableStyleInfo name="Semestri ülevaade" showFirstColumn="0" showLastColumn="0" showRowStripes="1" showColumnStripes="0"/>
  <extLst>
    <ext xmlns:x14="http://schemas.microsoft.com/office/spreadsheetml/2009/9/main" uri="{504A1905-F514-4f6f-8877-14C23A59335A}">
      <x14:table altTextSummary="Valige kursuse ID ja semestri nimi, seejärel sisestage sellesse tabelisse aasta, üksuse kirjeldus ja tähtaeg. Nimi värskendatakse automaatselt"/>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13.25" customWidth="1"/>
    <col min="3" max="3" width="35.375" customWidth="1"/>
    <col min="4" max="4" width="19.5" customWidth="1"/>
    <col min="5" max="5" width="13.625" customWidth="1"/>
    <col min="6" max="6" width="9.875" customWidth="1"/>
    <col min="7" max="7" width="12.375" customWidth="1"/>
    <col min="8" max="9" width="14.75" customWidth="1"/>
    <col min="10" max="10" width="11.625" customWidth="1"/>
    <col min="11" max="11" width="3.5" customWidth="1"/>
    <col min="12" max="12" width="31.625" customWidth="1"/>
  </cols>
  <sheetData>
    <row r="1" spans="2:12" ht="50.25" customHeight="1" x14ac:dyDescent="0.55000000000000004">
      <c r="B1" s="35" t="s">
        <v>0</v>
      </c>
      <c r="C1" s="35"/>
      <c r="D1" s="35"/>
      <c r="E1" s="35"/>
      <c r="F1" s="35"/>
      <c r="G1" s="35"/>
      <c r="H1" s="35"/>
      <c r="I1" s="35"/>
      <c r="J1" s="35"/>
    </row>
    <row r="2" spans="2:12" ht="30" customHeight="1" x14ac:dyDescent="0.3">
      <c r="B2" s="6" t="s">
        <v>1</v>
      </c>
      <c r="C2" s="6" t="s">
        <v>6</v>
      </c>
      <c r="D2" s="6" t="s">
        <v>11</v>
      </c>
      <c r="E2" s="6" t="s">
        <v>16</v>
      </c>
      <c r="F2" s="6" t="s">
        <v>22</v>
      </c>
      <c r="G2" s="6" t="s">
        <v>23</v>
      </c>
      <c r="H2" s="26" t="s">
        <v>25</v>
      </c>
      <c r="I2" s="26" t="s">
        <v>26</v>
      </c>
      <c r="J2" s="6" t="s">
        <v>27</v>
      </c>
    </row>
    <row r="3" spans="2:12" ht="30" customHeight="1" x14ac:dyDescent="0.3">
      <c r="B3" s="10" t="s">
        <v>2</v>
      </c>
      <c r="C3" s="10" t="s">
        <v>7</v>
      </c>
      <c r="D3" s="10" t="s">
        <v>12</v>
      </c>
      <c r="E3" s="10" t="s">
        <v>17</v>
      </c>
      <c r="F3" s="10">
        <f ca="1">YEAR(TODAY())</f>
        <v>2019</v>
      </c>
      <c r="G3" s="10" t="s">
        <v>24</v>
      </c>
      <c r="H3" s="30">
        <v>0.58333333333333337</v>
      </c>
      <c r="I3" s="30">
        <v>0.64583333333333337</v>
      </c>
      <c r="J3" s="31">
        <f>IF(AND(ISNUMBER(LoenguteNimekirjaTabel[[#This Row],[LÕPPAEG]]),ISNUMBER(LoenguteNimekirjaTabel[[#This Row],[ALGUSAEG]])),LoenguteNimekirjaTabel[[#This Row],[LÕPPAEG]]-LoenguteNimekirjaTabel[[#This Row],[ALGUSAEG]],"")</f>
        <v>6.25E-2</v>
      </c>
      <c r="L3" s="36"/>
    </row>
    <row r="4" spans="2:12" ht="30" customHeight="1" x14ac:dyDescent="0.3">
      <c r="B4" s="10" t="s">
        <v>2</v>
      </c>
      <c r="C4" s="10" t="s">
        <v>7</v>
      </c>
      <c r="D4" s="10" t="s">
        <v>12</v>
      </c>
      <c r="E4" s="10" t="s">
        <v>18</v>
      </c>
      <c r="F4" s="10">
        <f t="shared" ref="F4:F9" ca="1" si="0">YEAR(TODAY())</f>
        <v>2019</v>
      </c>
      <c r="G4" s="10" t="s">
        <v>24</v>
      </c>
      <c r="H4" s="30">
        <v>0.58333333333333337</v>
      </c>
      <c r="I4" s="30">
        <v>0.64583333333333337</v>
      </c>
      <c r="J4" s="31">
        <f>IF(AND(ISNUMBER(LoenguteNimekirjaTabel[[#This Row],[LÕPPAEG]]),ISNUMBER(LoenguteNimekirjaTabel[[#This Row],[ALGUSAEG]])),LoenguteNimekirjaTabel[[#This Row],[LÕPPAEG]]-LoenguteNimekirjaTabel[[#This Row],[ALGUSAEG]],"")</f>
        <v>6.25E-2</v>
      </c>
      <c r="L4" s="36"/>
    </row>
    <row r="5" spans="2:12" ht="30" customHeight="1" x14ac:dyDescent="0.3">
      <c r="B5" s="10" t="s">
        <v>3</v>
      </c>
      <c r="C5" s="10" t="s">
        <v>8</v>
      </c>
      <c r="D5" s="10" t="s">
        <v>13</v>
      </c>
      <c r="E5" s="10" t="s">
        <v>19</v>
      </c>
      <c r="F5" s="10">
        <f t="shared" ca="1" si="0"/>
        <v>2019</v>
      </c>
      <c r="G5" s="10" t="s">
        <v>24</v>
      </c>
      <c r="H5" s="30">
        <v>0.41666666666666669</v>
      </c>
      <c r="I5" s="30">
        <v>0.47916666666666669</v>
      </c>
      <c r="J5" s="31">
        <f>IF(AND(ISNUMBER(LoenguteNimekirjaTabel[[#This Row],[LÕPPAEG]]),ISNUMBER(LoenguteNimekirjaTabel[[#This Row],[ALGUSAEG]])),LoenguteNimekirjaTabel[[#This Row],[LÕPPAEG]]-LoenguteNimekirjaTabel[[#This Row],[ALGUSAEG]],"")</f>
        <v>6.25E-2</v>
      </c>
      <c r="L5" s="36"/>
    </row>
    <row r="6" spans="2:12" ht="30" customHeight="1" x14ac:dyDescent="0.3">
      <c r="B6" s="10" t="s">
        <v>3</v>
      </c>
      <c r="C6" s="10" t="s">
        <v>8</v>
      </c>
      <c r="D6" s="10" t="s">
        <v>13</v>
      </c>
      <c r="E6" s="10" t="s">
        <v>20</v>
      </c>
      <c r="F6" s="10">
        <f t="shared" ca="1" si="0"/>
        <v>2019</v>
      </c>
      <c r="G6" s="10" t="s">
        <v>24</v>
      </c>
      <c r="H6" s="30">
        <v>0.41666666666666669</v>
      </c>
      <c r="I6" s="30">
        <v>0.47916666666666669</v>
      </c>
      <c r="J6" s="31">
        <f>IF(AND(ISNUMBER(LoenguteNimekirjaTabel[[#This Row],[LÕPPAEG]]),ISNUMBER(LoenguteNimekirjaTabel[[#This Row],[ALGUSAEG]])),LoenguteNimekirjaTabel[[#This Row],[LÕPPAEG]]-LoenguteNimekirjaTabel[[#This Row],[ALGUSAEG]],"")</f>
        <v>6.25E-2</v>
      </c>
      <c r="L6" s="36"/>
    </row>
    <row r="7" spans="2:12" ht="30" customHeight="1" x14ac:dyDescent="0.3">
      <c r="B7" s="10" t="s">
        <v>4</v>
      </c>
      <c r="C7" s="10" t="s">
        <v>9</v>
      </c>
      <c r="D7" s="10" t="s">
        <v>14</v>
      </c>
      <c r="E7" s="10" t="s">
        <v>17</v>
      </c>
      <c r="F7" s="10">
        <f t="shared" ca="1" si="0"/>
        <v>2019</v>
      </c>
      <c r="G7" s="10" t="s">
        <v>24</v>
      </c>
      <c r="H7" s="30">
        <v>0.45833333333333331</v>
      </c>
      <c r="I7" s="30">
        <v>0.5</v>
      </c>
      <c r="J7" s="31">
        <f>IF(AND(ISNUMBER(LoenguteNimekirjaTabel[[#This Row],[LÕPPAEG]]),ISNUMBER(LoenguteNimekirjaTabel[[#This Row],[ALGUSAEG]])),LoenguteNimekirjaTabel[[#This Row],[LÕPPAEG]]-LoenguteNimekirjaTabel[[#This Row],[ALGUSAEG]],"")</f>
        <v>4.1666666666666685E-2</v>
      </c>
      <c r="L7" s="36"/>
    </row>
    <row r="8" spans="2:12" ht="30" customHeight="1" x14ac:dyDescent="0.3">
      <c r="B8" s="10" t="s">
        <v>4</v>
      </c>
      <c r="C8" s="10" t="s">
        <v>9</v>
      </c>
      <c r="D8" s="10" t="s">
        <v>14</v>
      </c>
      <c r="E8" s="10" t="s">
        <v>18</v>
      </c>
      <c r="F8" s="10">
        <f t="shared" ca="1" si="0"/>
        <v>2019</v>
      </c>
      <c r="G8" s="10" t="s">
        <v>24</v>
      </c>
      <c r="H8" s="30">
        <v>0.45833333333333331</v>
      </c>
      <c r="I8" s="30">
        <v>0.5</v>
      </c>
      <c r="J8" s="31">
        <f>IF(AND(ISNUMBER(LoenguteNimekirjaTabel[[#This Row],[LÕPPAEG]]),ISNUMBER(LoenguteNimekirjaTabel[[#This Row],[ALGUSAEG]])),LoenguteNimekirjaTabel[[#This Row],[LÕPPAEG]]-LoenguteNimekirjaTabel[[#This Row],[ALGUSAEG]],"")</f>
        <v>4.1666666666666685E-2</v>
      </c>
      <c r="L8" s="36"/>
    </row>
    <row r="9" spans="2:12" ht="30" customHeight="1" x14ac:dyDescent="0.3">
      <c r="B9" s="10" t="s">
        <v>5</v>
      </c>
      <c r="C9" s="10" t="s">
        <v>10</v>
      </c>
      <c r="D9" s="10" t="s">
        <v>15</v>
      </c>
      <c r="E9" s="10" t="s">
        <v>21</v>
      </c>
      <c r="F9" s="10">
        <f t="shared" ca="1" si="0"/>
        <v>2019</v>
      </c>
      <c r="G9" s="10" t="s">
        <v>24</v>
      </c>
      <c r="H9" s="30">
        <v>0.41666666666666669</v>
      </c>
      <c r="I9" s="30">
        <v>0.45833333333333331</v>
      </c>
      <c r="J9" s="31">
        <f>IF(AND(ISNUMBER(LoenguteNimekirjaTabel[[#This Row],[LÕPPAEG]]),ISNUMBER(LoenguteNimekirjaTabel[[#This Row],[ALGUSAEG]])),LoenguteNimekirjaTabel[[#This Row],[LÕPPAEG]]-LoenguteNimekirjaTabel[[#This Row],[ALGUSAEG]],"")</f>
        <v>4.166666666666663E-2</v>
      </c>
    </row>
  </sheetData>
  <mergeCells count="2">
    <mergeCell ref="B1:J1"/>
    <mergeCell ref="L3:L8"/>
  </mergeCells>
  <dataValidations count="13">
    <dataValidation allowBlank="1" showInputMessage="1" showErrorMessage="1" prompt="Sellel töölehel saate luua loengute nimekirja. Sisestage üksikasjad loengute nimekirja tabelisse. Sisestage tähtajad, nädala ajakava ja semestri kalender teistel töölehtedel. Näpunäide asub lahtris L3" sqref="A1" xr:uid="{00000000-0002-0000-0000-000000000000}"/>
    <dataValidation allowBlank="1" showInputMessage="1" showErrorMessage="1" prompt="Selles lahtris on selle töölehe pealkiri" sqref="B1:J1" xr:uid="{00000000-0002-0000-0000-000001000000}"/>
    <dataValidation allowBlank="1" showInputMessage="1" showErrorMessage="1" prompt="Selle veerupäise alla sisestage kursuse ID" sqref="B2" xr:uid="{00000000-0002-0000-0000-000002000000}"/>
    <dataValidation allowBlank="1" showInputMessage="1" showErrorMessage="1" prompt="Selle veerupäise alla sisestage kursuse nimi" sqref="C2" xr:uid="{00000000-0002-0000-0000-000003000000}"/>
    <dataValidation allowBlank="1" showInputMessage="1" showErrorMessage="1" prompt="Selle veerupäise alla sisestage õppejõu nimi" sqref="D2" xr:uid="{00000000-0002-0000-0000-000004000000}"/>
    <dataValidation allowBlank="1" showInputMessage="1" showErrorMessage="1" prompt="Selle veerupäise alla sisestage päev" sqref="E2" xr:uid="{00000000-0002-0000-0000-000005000000}"/>
    <dataValidation allowBlank="1" showInputMessage="1" showErrorMessage="1" prompt="Selle veerupäise alla sisestage aasta" sqref="F2" xr:uid="{00000000-0002-0000-0000-000006000000}"/>
    <dataValidation allowBlank="1" showInputMessage="1" showErrorMessage="1" prompt="Valige selle veerupäise all semestri nimi. Valikute kuvamiseks vajutage klahvikombinatsiooni ALT + ALLANOOL, seejärel valiku tegemiseks vajutage ALLANOOLT ja sisestusklahvi (ENTER)" sqref="G2" xr:uid="{00000000-0002-0000-0000-000007000000}"/>
    <dataValidation allowBlank="1" showInputMessage="1" showErrorMessage="1" prompt="Selle veerupäise alla sisestage alguskellaaeg" sqref="H2" xr:uid="{00000000-0002-0000-0000-000008000000}"/>
    <dataValidation allowBlank="1" showInputMessage="1" showErrorMessage="1" prompt="Selle veerupäise alla sisestage lõppkellaaeg" sqref="I2" xr:uid="{00000000-0002-0000-0000-000009000000}"/>
    <dataValidation allowBlank="1" showInputMessage="1" showErrorMessage="1" prompt="Selle veerupäise all arvutatakse automaatselt kestus" sqref="J2" xr:uid="{00000000-0002-0000-0000-00000A000000}"/>
    <dataValidation type="list" errorStyle="warning" allowBlank="1" showInputMessage="1" showErrorMessage="1" error="Valige loendist semestri nimi. Valige LOOBU, valikute kuvamiseks vajutage klahvikombinatsiooni ALT + ALLANOOL, seejärel valiku tegemiseks vajutage ALLANOOLT ja sisestusklahvi (ETER)" sqref="G3:G9" xr:uid="{00000000-0002-0000-0000-00000B000000}">
      <formula1>"Sügis,Talv,Kevad,Suvi"</formula1>
    </dataValidation>
    <dataValidation allowBlank="1" showInputMessage="1" showErrorMessage="1" prompt="LOENGUTE NIMEKIRJA NÄPUNÄIDE: _x000a__x000a_Sisestage sellesse tabelisse oma loengute nimed. Loengute kestus värskendatakse automaatselt"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14" style="5" customWidth="1"/>
    <col min="3" max="3" width="38.75" style="5" customWidth="1"/>
    <col min="4" max="4" width="9" style="5" bestFit="1" customWidth="1"/>
    <col min="5" max="5" width="13.875" style="5" customWidth="1"/>
    <col min="6" max="6" width="28.75" style="5" customWidth="1"/>
    <col min="7" max="7" width="15" style="5" customWidth="1"/>
    <col min="8" max="8" width="3.5" customWidth="1"/>
    <col min="9" max="9" width="31.625" customWidth="1"/>
  </cols>
  <sheetData>
    <row r="1" spans="2:9" ht="50.25" customHeight="1" x14ac:dyDescent="0.55000000000000004">
      <c r="B1" s="35" t="s">
        <v>28</v>
      </c>
      <c r="C1" s="35"/>
      <c r="D1" s="35"/>
      <c r="E1" s="35"/>
      <c r="F1" s="35"/>
      <c r="G1" s="35"/>
    </row>
    <row r="2" spans="2:9" ht="30" customHeight="1" x14ac:dyDescent="0.3">
      <c r="B2" s="6" t="s">
        <v>1</v>
      </c>
      <c r="C2" s="6" t="s">
        <v>6</v>
      </c>
      <c r="D2" s="6" t="s">
        <v>22</v>
      </c>
      <c r="E2" s="6" t="s">
        <v>23</v>
      </c>
      <c r="F2" s="6" t="s">
        <v>29</v>
      </c>
      <c r="G2" s="6" t="s">
        <v>35</v>
      </c>
    </row>
    <row r="3" spans="2:9" ht="30" customHeight="1" x14ac:dyDescent="0.3">
      <c r="B3" s="10" t="s">
        <v>3</v>
      </c>
      <c r="C3" s="10" t="str">
        <f>IFERROR(VLOOKUP(Töö[[#This Row],[KURSUSE ID]],LoenguteNimekirjaTabel[],2,0),"")</f>
        <v>Tekstiloome</v>
      </c>
      <c r="D3" s="10">
        <f ca="1">YEAR(TODAY())</f>
        <v>2019</v>
      </c>
      <c r="E3" s="10" t="s">
        <v>24</v>
      </c>
      <c r="F3" s="10" t="s">
        <v>30</v>
      </c>
      <c r="G3" s="32">
        <f ca="1">DATE(YEAR(TODAY()),1,15)</f>
        <v>43480</v>
      </c>
      <c r="I3" s="36"/>
    </row>
    <row r="4" spans="2:9" ht="30" customHeight="1" x14ac:dyDescent="0.3">
      <c r="B4" s="10" t="s">
        <v>2</v>
      </c>
      <c r="C4" s="10" t="str">
        <f>IFERROR(VLOOKUP(Töö[[#This Row],[KURSUSE ID]],LoenguteNimekirjaTabel[],2,0),"")</f>
        <v>Sissejuhatus arvutirakendustesse</v>
      </c>
      <c r="D4" s="10">
        <f t="shared" ref="D4:D9" ca="1" si="0">YEAR(TODAY())</f>
        <v>2019</v>
      </c>
      <c r="E4" s="10" t="s">
        <v>24</v>
      </c>
      <c r="F4" s="10" t="s">
        <v>31</v>
      </c>
      <c r="G4" s="32">
        <f ca="1">DATE(YEAR(TODAY()),2,4)</f>
        <v>43500</v>
      </c>
      <c r="I4" s="36"/>
    </row>
    <row r="5" spans="2:9" ht="30" customHeight="1" x14ac:dyDescent="0.3">
      <c r="B5" s="10" t="s">
        <v>3</v>
      </c>
      <c r="C5" s="10" t="str">
        <f>IFERROR(VLOOKUP(Töö[[#This Row],[KURSUSE ID]],LoenguteNimekirjaTabel[],2,0),"")</f>
        <v>Tekstiloome</v>
      </c>
      <c r="D5" s="10">
        <f t="shared" ca="1" si="0"/>
        <v>2019</v>
      </c>
      <c r="E5" s="10" t="s">
        <v>24</v>
      </c>
      <c r="F5" s="10" t="s">
        <v>32</v>
      </c>
      <c r="G5" s="32">
        <f ca="1">DATE(YEAR(TODAY()),2,5)</f>
        <v>43501</v>
      </c>
      <c r="I5" s="36"/>
    </row>
    <row r="6" spans="2:9" ht="30" customHeight="1" x14ac:dyDescent="0.3">
      <c r="B6" s="10" t="s">
        <v>2</v>
      </c>
      <c r="C6" s="10" t="str">
        <f>IFERROR(VLOOKUP(Töö[[#This Row],[KURSUSE ID]],LoenguteNimekirjaTabel[],2,0),"")</f>
        <v>Sissejuhatus arvutirakendustesse</v>
      </c>
      <c r="D6" s="10">
        <f t="shared" ca="1" si="0"/>
        <v>2019</v>
      </c>
      <c r="E6" s="10" t="s">
        <v>24</v>
      </c>
      <c r="F6" s="10" t="s">
        <v>33</v>
      </c>
      <c r="G6" s="32">
        <f ca="1">DATE(YEAR(TODAY()),2,18)</f>
        <v>43514</v>
      </c>
      <c r="I6" s="36"/>
    </row>
    <row r="7" spans="2:9" ht="30" customHeight="1" x14ac:dyDescent="0.3">
      <c r="B7" s="10" t="s">
        <v>2</v>
      </c>
      <c r="C7" s="10" t="str">
        <f>IFERROR(VLOOKUP(Töö[[#This Row],[KURSUSE ID]],LoenguteNimekirjaTabel[],2,0),"")</f>
        <v>Sissejuhatus arvutirakendustesse</v>
      </c>
      <c r="D7" s="10">
        <f t="shared" ca="1" si="0"/>
        <v>2019</v>
      </c>
      <c r="E7" s="10" t="s">
        <v>24</v>
      </c>
      <c r="F7" s="10" t="s">
        <v>34</v>
      </c>
      <c r="G7" s="32">
        <f ca="1">DATE(YEAR(TODAY()),3,11)</f>
        <v>43535</v>
      </c>
      <c r="I7" s="36"/>
    </row>
    <row r="8" spans="2:9" ht="30" customHeight="1" x14ac:dyDescent="0.3">
      <c r="B8" s="10" t="s">
        <v>3</v>
      </c>
      <c r="C8" s="10" t="str">
        <f>IFERROR(VLOOKUP(Töö[[#This Row],[KURSUSE ID]],LoenguteNimekirjaTabel[],2,0),"")</f>
        <v>Tekstiloome</v>
      </c>
      <c r="D8" s="10">
        <f t="shared" ca="1" si="0"/>
        <v>2019</v>
      </c>
      <c r="E8" s="10" t="s">
        <v>24</v>
      </c>
      <c r="F8" s="10" t="s">
        <v>31</v>
      </c>
      <c r="G8" s="32">
        <f ca="1">DATE(YEAR(TODAY()),3,17)</f>
        <v>43541</v>
      </c>
      <c r="I8" s="36"/>
    </row>
    <row r="9" spans="2:9" ht="30" customHeight="1" x14ac:dyDescent="0.3">
      <c r="B9" s="10" t="s">
        <v>3</v>
      </c>
      <c r="C9" s="10" t="str">
        <f>IFERROR(VLOOKUP(Töö[[#This Row],[KURSUSE ID]],LoenguteNimekirjaTabel[],2,0),"")</f>
        <v>Tekstiloome</v>
      </c>
      <c r="D9" s="10">
        <f t="shared" ca="1" si="0"/>
        <v>2019</v>
      </c>
      <c r="E9" s="10" t="s">
        <v>24</v>
      </c>
      <c r="F9" s="10" t="s">
        <v>34</v>
      </c>
      <c r="G9" s="32">
        <f ca="1">DATE(YEAR(TODAY()),4,2)</f>
        <v>43557</v>
      </c>
    </row>
  </sheetData>
  <dataConsolidate/>
  <mergeCells count="2">
    <mergeCell ref="B1:G1"/>
    <mergeCell ref="I3:I8"/>
  </mergeCells>
  <dataValidations count="11">
    <dataValidation allowBlank="1" showInputMessage="1" showErrorMessage="1" prompt="Sisestage selle töölehe töö tabelisse tähtajad. Näpunäide lahtris I3_x000a_" sqref="A1" xr:uid="{00000000-0002-0000-0100-000001000000}"/>
    <dataValidation allowBlank="1" showInputMessage="1" showErrorMessage="1" prompt="Selles lahtris on selle töölehe pealkiri" sqref="B1:G1" xr:uid="{00000000-0002-0000-0100-000002000000}"/>
    <dataValidation allowBlank="1" showInputMessage="1" showErrorMessage="1" prompt="Selles veerus selle pealkirja all valige loengu ID. Valikute kuvamiseks vajutage klahvikombinatsiooni ALT + ALLANOOL, seejärel tehke soovitud valik ALLANOOLE ja sisestusklahvi (ENTER) abil. Kindlate kirjete otsimiseks saate kasutada päisefiltreid" sqref="B2" xr:uid="{00000000-0002-0000-0100-000003000000}"/>
    <dataValidation allowBlank="1" showInputMessage="1" showErrorMessage="1" prompt="Selle veerupäise all värskendatakse automaatselt kursuse nimi" sqref="C2" xr:uid="{00000000-0002-0000-0100-000004000000}"/>
    <dataValidation allowBlank="1" showInputMessage="1" showErrorMessage="1" prompt="Selle veerupäise alla sisestage aasta" sqref="D2" xr:uid="{00000000-0002-0000-0100-000005000000}"/>
    <dataValidation allowBlank="1" showInputMessage="1" showErrorMessage="1" prompt="Valige selle veerupäise all semestri nimi. Valikute kuvamiseks vajutage klahvikombinatsiooni ALT + ALLANOOL, seejärel valiku tegemiseks vajutage ALLANOOLT ja sisestusklahvi (ENTER)" sqref="E2" xr:uid="{00000000-0002-0000-0100-000006000000}"/>
    <dataValidation allowBlank="1" showInputMessage="1" showErrorMessage="1" prompt="Selle veerupäise alla sisestage üksuse kirjeldus" sqref="F2" xr:uid="{00000000-0002-0000-0100-000007000000}"/>
    <dataValidation allowBlank="1" showInputMessage="1" showErrorMessage="1" prompt="Selle veerupäise alla sisestage tähtaeg" sqref="G2" xr:uid="{00000000-0002-0000-0100-000008000000}"/>
    <dataValidation type="list" errorStyle="warning" allowBlank="1" showInputMessage="1" showErrorMessage="1" error="Valige loendist kursuse ID. Valige Loobu, valikute kuvamiseks vajutage klahvikombinatsiooni ALT + ALLANOOL ning valiku tegemiseks vajutage ALLANOOLT ja sisestusklahvi ENTER" sqref="B3:B9" xr:uid="{00000000-0002-0000-0100-000009000000}">
      <formula1>LoenguteNimekiri</formula1>
    </dataValidation>
    <dataValidation type="list" errorStyle="warning" allowBlank="1" showInputMessage="1" showErrorMessage="1" error="Valige loendist semestri nimi. Valige LOOBU, valikute kuvamiseks vajutage klahvikombinatsiooni ALT + ALLANOOL, seejärel valiku tegemiseks vajutage ALLANOOLT ja sisestusklahvi (ETER)" sqref="E3:E9" xr:uid="{00000000-0002-0000-0100-00000A000000}">
      <formula1>"Sügis,Talv,Kevad,Suvi"</formula1>
    </dataValidation>
    <dataValidation allowBlank="1" showInputMessage="1" showErrorMessage="1" prompt="TÖÖANDMETE SISESTUSE NÄPUNÄIDE.: _x000a__x000a_Valige kursuse ID. Kursuse nimi täidetakse automaatselt. _x000a__x000a_Pärast loengute nimekirja uuendamist värskendage nende muudatuste nägemiseks nädala ajakava"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defaultRowHeight="30" customHeight="1" x14ac:dyDescent="0.3"/>
  <cols>
    <col min="1" max="1" width="3.125" customWidth="1"/>
    <col min="2" max="2" width="18.75" customWidth="1"/>
    <col min="3" max="3" width="15.5" style="25" customWidth="1"/>
    <col min="4" max="4" width="27.25" customWidth="1"/>
    <col min="5" max="5" width="3.5" customWidth="1"/>
    <col min="6" max="6" width="31.625" customWidth="1"/>
    <col min="7" max="9" width="32.875" customWidth="1"/>
  </cols>
  <sheetData>
    <row r="1" spans="2:6" ht="50.25" customHeight="1" x14ac:dyDescent="0.55000000000000004">
      <c r="B1" s="35" t="s">
        <v>36</v>
      </c>
      <c r="C1" s="35"/>
      <c r="D1" s="35"/>
    </row>
    <row r="2" spans="2:6" ht="16.5" x14ac:dyDescent="0.3">
      <c r="B2" s="33" t="s">
        <v>16</v>
      </c>
      <c r="C2" s="33" t="s">
        <v>25</v>
      </c>
      <c r="D2" s="33" t="s">
        <v>6</v>
      </c>
    </row>
    <row r="3" spans="2:6" ht="30" customHeight="1" x14ac:dyDescent="0.3">
      <c r="B3" s="29" t="s">
        <v>17</v>
      </c>
      <c r="C3" s="34">
        <v>0.45833333333333331</v>
      </c>
      <c r="D3" s="29" t="s">
        <v>9</v>
      </c>
      <c r="F3" s="36"/>
    </row>
    <row r="4" spans="2:6" ht="30" customHeight="1" x14ac:dyDescent="0.3">
      <c r="C4" s="34">
        <v>0.58333333333333337</v>
      </c>
      <c r="D4" s="29" t="s">
        <v>7</v>
      </c>
      <c r="F4" s="36"/>
    </row>
    <row r="5" spans="2:6" ht="30" customHeight="1" x14ac:dyDescent="0.3">
      <c r="B5" s="29" t="s">
        <v>19</v>
      </c>
      <c r="C5" s="34">
        <v>0.41666666666666669</v>
      </c>
      <c r="D5" s="29" t="s">
        <v>8</v>
      </c>
      <c r="F5" s="36"/>
    </row>
    <row r="6" spans="2:6" ht="30" customHeight="1" x14ac:dyDescent="0.3">
      <c r="B6" s="29" t="s">
        <v>18</v>
      </c>
      <c r="C6" s="34">
        <v>0.45833333333333331</v>
      </c>
      <c r="D6" s="29" t="s">
        <v>9</v>
      </c>
      <c r="F6" s="36"/>
    </row>
    <row r="7" spans="2:6" ht="30" customHeight="1" x14ac:dyDescent="0.3">
      <c r="C7" s="34">
        <v>0.58333333333333337</v>
      </c>
      <c r="D7" s="29" t="s">
        <v>7</v>
      </c>
      <c r="F7" s="36"/>
    </row>
    <row r="8" spans="2:6" ht="30" customHeight="1" x14ac:dyDescent="0.3">
      <c r="B8" s="29" t="s">
        <v>20</v>
      </c>
      <c r="C8" s="34">
        <v>0.41666666666666669</v>
      </c>
      <c r="D8" s="29" t="s">
        <v>8</v>
      </c>
      <c r="F8" s="36"/>
    </row>
    <row r="9" spans="2:6" ht="30" customHeight="1" x14ac:dyDescent="0.3">
      <c r="B9" s="29" t="s">
        <v>21</v>
      </c>
      <c r="C9" s="34">
        <v>0.41666666666666669</v>
      </c>
      <c r="D9" s="29" t="s">
        <v>10</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Sellel töölehel saate luua nädala ajakava. Lahtrist B2 algava PivotTable-liigendtabeli andmed värskendatakse automaatselt" sqref="A1" xr:uid="{00000000-0002-0000-0200-000000000000}"/>
    <dataValidation allowBlank="1" showInputMessage="1" showErrorMessage="1" prompt="Selles lahtris on selle töölehe pealkiri" sqref="B1:D1" xr:uid="{00000000-0002-0000-0200-000001000000}"/>
    <dataValidation allowBlank="1" showInputMessage="1" showErrorMessage="1" prompt="NÄDALA AJAKAVA NÄPUNÄIDE:_x000a__x000a_Nädala ajakava uuendamiseks värskendage ajakava"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defaultRowHeight="24.95" customHeight="1" x14ac:dyDescent="0.3"/>
  <cols>
    <col min="1" max="1" width="3.5" style="20" customWidth="1"/>
    <col min="2" max="8" width="7.625" style="20" customWidth="1"/>
    <col min="9" max="9" width="2.625" style="20" customWidth="1"/>
    <col min="10" max="16" width="7.625" style="20" customWidth="1"/>
    <col min="17" max="17" width="1.625" style="20" customWidth="1"/>
    <col min="18" max="18" width="16.375" style="20" customWidth="1"/>
    <col min="19" max="19" width="31.625" style="20" customWidth="1"/>
    <col min="20" max="16384" width="9" style="20"/>
  </cols>
  <sheetData>
    <row r="1" spans="1:19" ht="50.25" customHeight="1" x14ac:dyDescent="0.55000000000000004">
      <c r="A1"/>
      <c r="B1" s="38" t="s">
        <v>37</v>
      </c>
      <c r="C1" s="38"/>
      <c r="D1" s="38"/>
      <c r="E1" s="38"/>
      <c r="F1" s="38"/>
      <c r="G1" s="38"/>
      <c r="H1" s="38"/>
      <c r="I1" s="38"/>
      <c r="J1" s="38"/>
      <c r="K1" s="38"/>
      <c r="L1" s="38"/>
      <c r="M1" s="38"/>
      <c r="N1" s="38"/>
      <c r="O1" s="38"/>
      <c r="P1" s="38"/>
      <c r="Q1"/>
      <c r="R1"/>
    </row>
    <row r="2" spans="1:19" ht="29.25" customHeight="1" x14ac:dyDescent="0.3">
      <c r="A2"/>
      <c r="B2" s="39" t="str">
        <f ca="1">UPPER(TEXT(AjakavaAlgus,"MMMM"))</f>
        <v>JAANUAR</v>
      </c>
      <c r="C2" s="39"/>
      <c r="D2" s="28">
        <f ca="1">DAY(DATE(YEAR(AjakavaAlgus),MONTH(AjakavaAlgus)+1,1)-1)</f>
        <v>31</v>
      </c>
      <c r="E2" s="28">
        <f ca="1">WEEKDAY(DATE(YEAR(AjakavaAlgus),MONTH(AjakavaAlgus),1),2)</f>
        <v>2</v>
      </c>
      <c r="F2" s="1"/>
      <c r="G2" s="1"/>
      <c r="H2" s="1"/>
      <c r="I2"/>
      <c r="J2" s="39" t="str">
        <f ca="1">UPPER(TEXT(DATE(AjakavaAasta,MONTH(AjakavaAlgus)+1,1),"MMMM"))</f>
        <v>VEEBRUAR</v>
      </c>
      <c r="K2" s="39"/>
      <c r="L2" s="27">
        <f ca="1">DAY(DATE(YEAR(AjakavaAlgus),MONTH(AjakavaAlgus)+2,1)-1)</f>
        <v>28</v>
      </c>
      <c r="M2" s="27">
        <f ca="1">WEEKDAY(DATE(YEAR(AjakavaAlgus),MONTH(AjakavaAlgus)+1,1),2)</f>
        <v>5</v>
      </c>
      <c r="N2" s="1"/>
      <c r="O2" s="1"/>
      <c r="P2" s="1"/>
      <c r="Q2"/>
      <c r="R2" s="1"/>
    </row>
    <row r="3" spans="1:19" ht="29.25" customHeight="1" x14ac:dyDescent="0.3">
      <c r="A3"/>
      <c r="B3" s="7" t="s">
        <v>38</v>
      </c>
      <c r="C3" s="8" t="s">
        <v>39</v>
      </c>
      <c r="D3" s="8" t="s">
        <v>40</v>
      </c>
      <c r="E3" s="8" t="s">
        <v>41</v>
      </c>
      <c r="F3" s="8" t="s">
        <v>42</v>
      </c>
      <c r="G3" s="8" t="s">
        <v>43</v>
      </c>
      <c r="H3" s="9" t="s">
        <v>44</v>
      </c>
      <c r="I3"/>
      <c r="J3" s="7" t="s">
        <v>38</v>
      </c>
      <c r="K3" s="8" t="s">
        <v>39</v>
      </c>
      <c r="L3" s="8" t="s">
        <v>40</v>
      </c>
      <c r="M3" s="8" t="s">
        <v>41</v>
      </c>
      <c r="N3" s="8" t="s">
        <v>42</v>
      </c>
      <c r="O3" s="8" t="s">
        <v>43</v>
      </c>
      <c r="P3" s="9" t="s">
        <v>44</v>
      </c>
      <c r="Q3"/>
      <c r="R3" s="2" t="s">
        <v>22</v>
      </c>
    </row>
    <row r="4" spans="1:19" ht="29.25" customHeight="1" x14ac:dyDescent="0.3">
      <c r="A4"/>
      <c r="B4" s="11" t="str">
        <f ca="1">IF($E$2=COLUMN(A$2),1,IF(A4&gt;0,A4+1,""))</f>
        <v/>
      </c>
      <c r="C4" s="12">
        <f t="shared" ref="C4:H4" ca="1" si="0">IF($E$2=COLUMN(B$2),1,IF(AND(B4&gt;0,B4&lt;&gt;""),B4+1,""))</f>
        <v>1</v>
      </c>
      <c r="D4" s="12">
        <f t="shared" ca="1" si="0"/>
        <v>2</v>
      </c>
      <c r="E4" s="12">
        <f t="shared" ca="1" si="0"/>
        <v>3</v>
      </c>
      <c r="F4" s="12">
        <f t="shared" ca="1" si="0"/>
        <v>4</v>
      </c>
      <c r="G4" s="12">
        <f t="shared" ca="1" si="0"/>
        <v>5</v>
      </c>
      <c r="H4" s="13">
        <f t="shared" ca="1" si="0"/>
        <v>6</v>
      </c>
      <c r="I4"/>
      <c r="J4" s="11" t="str">
        <f ca="1">IF(M$2=COLUMN(A$2),1,IF(I4&gt;0,I4+1,""))</f>
        <v/>
      </c>
      <c r="K4" s="12" t="str">
        <f ca="1">IF(M$2=COLUMN(B$2),1,IF(AND(J4&gt;0,J4&lt;&gt;""),J4+1,""))</f>
        <v/>
      </c>
      <c r="L4" s="12" t="str">
        <f ca="1">IF(M$2=COLUMN(C$2),1,IF(AND(K4&gt;0,K4&lt;&gt;""),K4+1,""))</f>
        <v/>
      </c>
      <c r="M4" s="12" t="str">
        <f ca="1">IF(M$2=COLUMN(D$2),1,IF(AND(L4&gt;0,L4&lt;&gt;""),L4+1,""))</f>
        <v/>
      </c>
      <c r="N4" s="12">
        <f ca="1">IF(M$2=COLUMN(E$2),1,IF(AND(M4&gt;0,M4&lt;&gt;""),M4+1,""))</f>
        <v>1</v>
      </c>
      <c r="O4" s="12">
        <f ca="1">IF(M$2=COLUMN(F$2),1,IF(AND(N4&gt;0,N4&lt;&gt;""),N4+1,""))</f>
        <v>2</v>
      </c>
      <c r="P4" s="13">
        <f ca="1">IF(M$2=COLUMN(G$2),1,IF(AND(O4&gt;0,O4&lt;&gt;""),O4+1,""))</f>
        <v>3</v>
      </c>
      <c r="Q4"/>
      <c r="R4" s="3">
        <f ca="1">YEAR(TODAY())</f>
        <v>2019</v>
      </c>
      <c r="S4" s="37"/>
    </row>
    <row r="5" spans="1:19" ht="29.25" customHeight="1" x14ac:dyDescent="0.3">
      <c r="A5"/>
      <c r="B5" s="14">
        <f ca="1">H4+1</f>
        <v>7</v>
      </c>
      <c r="C5" s="15">
        <f ca="1">B5+1</f>
        <v>8</v>
      </c>
      <c r="D5" s="15">
        <f t="shared" ref="D5:H5" ca="1" si="1">C5+1</f>
        <v>9</v>
      </c>
      <c r="E5" s="15">
        <f t="shared" ca="1" si="1"/>
        <v>10</v>
      </c>
      <c r="F5" s="15">
        <f t="shared" ca="1" si="1"/>
        <v>11</v>
      </c>
      <c r="G5" s="15">
        <f t="shared" ca="1" si="1"/>
        <v>12</v>
      </c>
      <c r="H5" s="16">
        <f t="shared" ca="1" si="1"/>
        <v>13</v>
      </c>
      <c r="I5"/>
      <c r="J5" s="14">
        <f ca="1">P4+1</f>
        <v>4</v>
      </c>
      <c r="K5" s="15">
        <f t="shared" ref="K5:P7" ca="1" si="2">J5+1</f>
        <v>5</v>
      </c>
      <c r="L5" s="15">
        <f t="shared" ca="1" si="2"/>
        <v>6</v>
      </c>
      <c r="M5" s="15">
        <f t="shared" ca="1" si="2"/>
        <v>7</v>
      </c>
      <c r="N5" s="15">
        <f t="shared" ca="1" si="2"/>
        <v>8</v>
      </c>
      <c r="O5" s="15">
        <f t="shared" ca="1" si="2"/>
        <v>9</v>
      </c>
      <c r="P5" s="16">
        <f t="shared" ca="1" si="2"/>
        <v>10</v>
      </c>
      <c r="Q5"/>
      <c r="R5" s="2" t="s">
        <v>45</v>
      </c>
      <c r="S5" s="37"/>
    </row>
    <row r="6" spans="1:19" ht="29.25" customHeight="1" x14ac:dyDescent="0.3">
      <c r="A6"/>
      <c r="B6" s="14">
        <f t="shared" ref="B6:B7" ca="1" si="3">H5+1</f>
        <v>14</v>
      </c>
      <c r="C6" s="15">
        <f t="shared" ref="C6:H6" ca="1" si="4">B6+1</f>
        <v>15</v>
      </c>
      <c r="D6" s="15">
        <f t="shared" ca="1" si="4"/>
        <v>16</v>
      </c>
      <c r="E6" s="15">
        <f t="shared" ca="1" si="4"/>
        <v>17</v>
      </c>
      <c r="F6" s="15">
        <f t="shared" ca="1" si="4"/>
        <v>18</v>
      </c>
      <c r="G6" s="15">
        <f t="shared" ca="1" si="4"/>
        <v>19</v>
      </c>
      <c r="H6" s="16">
        <f t="shared" ca="1" si="4"/>
        <v>20</v>
      </c>
      <c r="I6"/>
      <c r="J6" s="14">
        <f ca="1">P5+1</f>
        <v>11</v>
      </c>
      <c r="K6" s="15">
        <f t="shared" ca="1" si="2"/>
        <v>12</v>
      </c>
      <c r="L6" s="15">
        <f t="shared" ca="1" si="2"/>
        <v>13</v>
      </c>
      <c r="M6" s="15">
        <f t="shared" ca="1" si="2"/>
        <v>14</v>
      </c>
      <c r="N6" s="15">
        <f t="shared" ca="1" si="2"/>
        <v>15</v>
      </c>
      <c r="O6" s="15">
        <f t="shared" ca="1" si="2"/>
        <v>16</v>
      </c>
      <c r="P6" s="16">
        <f t="shared" ca="1" si="2"/>
        <v>17</v>
      </c>
      <c r="Q6"/>
      <c r="R6" s="4">
        <f ca="1">DATE(YEAR(TODAY()),1,6)</f>
        <v>43471</v>
      </c>
      <c r="S6" s="37"/>
    </row>
    <row r="7" spans="1:19" ht="29.25" customHeight="1" x14ac:dyDescent="0.3">
      <c r="A7"/>
      <c r="B7" s="14">
        <f t="shared" ca="1" si="3"/>
        <v>21</v>
      </c>
      <c r="C7" s="15">
        <f t="shared" ref="C7:H7" ca="1" si="5">B7+1</f>
        <v>22</v>
      </c>
      <c r="D7" s="15">
        <f t="shared" ca="1" si="5"/>
        <v>23</v>
      </c>
      <c r="E7" s="15">
        <f t="shared" ca="1" si="5"/>
        <v>24</v>
      </c>
      <c r="F7" s="15">
        <f t="shared" ca="1" si="5"/>
        <v>25</v>
      </c>
      <c r="G7" s="15">
        <f t="shared" ca="1" si="5"/>
        <v>26</v>
      </c>
      <c r="H7" s="16">
        <f t="shared" ca="1" si="5"/>
        <v>27</v>
      </c>
      <c r="I7"/>
      <c r="J7" s="14">
        <f ca="1">P6+1</f>
        <v>18</v>
      </c>
      <c r="K7" s="15">
        <f t="shared" ca="1" si="2"/>
        <v>19</v>
      </c>
      <c r="L7" s="15">
        <f t="shared" ca="1" si="2"/>
        <v>20</v>
      </c>
      <c r="M7" s="15">
        <f t="shared" ca="1" si="2"/>
        <v>21</v>
      </c>
      <c r="N7" s="15">
        <f t="shared" ca="1" si="2"/>
        <v>22</v>
      </c>
      <c r="O7" s="15">
        <f t="shared" ca="1" si="2"/>
        <v>23</v>
      </c>
      <c r="P7" s="16">
        <f t="shared" ca="1" si="2"/>
        <v>24</v>
      </c>
      <c r="Q7"/>
      <c r="R7" s="2" t="s">
        <v>46</v>
      </c>
      <c r="S7" s="37"/>
    </row>
    <row r="8" spans="1:19" ht="29.25" customHeight="1" x14ac:dyDescent="0.3">
      <c r="A8"/>
      <c r="B8" s="14">
        <f ca="1">IFERROR(IF(H7+1&gt;$D$2,"",H7+1),"")</f>
        <v>28</v>
      </c>
      <c r="C8" s="15">
        <f t="shared" ref="C8:H9" ca="1" si="6">IFERROR(IF(B8+1&gt;$D$2,"",B8+1),"")</f>
        <v>29</v>
      </c>
      <c r="D8" s="15">
        <f t="shared" ca="1" si="6"/>
        <v>30</v>
      </c>
      <c r="E8" s="15">
        <f t="shared" ca="1" si="6"/>
        <v>31</v>
      </c>
      <c r="F8" s="15" t="str">
        <f t="shared" ca="1" si="6"/>
        <v/>
      </c>
      <c r="G8" s="15" t="str">
        <f t="shared" ca="1" si="6"/>
        <v/>
      </c>
      <c r="H8" s="16" t="str">
        <f t="shared" ca="1" si="6"/>
        <v/>
      </c>
      <c r="I8"/>
      <c r="J8" s="14">
        <f ca="1">IFERROR(IF(P7+1&gt;L$2,"",P7+1),"")</f>
        <v>25</v>
      </c>
      <c r="K8" s="15">
        <f ca="1">IFERROR(IF(J8+1&gt;L$2,"",J8+1),"")</f>
        <v>26</v>
      </c>
      <c r="L8" s="15">
        <f ca="1">IFERROR(IF(K8+1&gt;L$2,"",K8+1),"")</f>
        <v>27</v>
      </c>
      <c r="M8" s="15">
        <f ca="1">IFERROR(IF(L8+1&gt;L$2,"",L8+1),"")</f>
        <v>28</v>
      </c>
      <c r="N8" s="15" t="str">
        <f ca="1">IFERROR(IF(M8+1&gt;L$2,"",M8+1),"")</f>
        <v/>
      </c>
      <c r="O8" s="15" t="str">
        <f ca="1">IFERROR(IF(N8+1&gt;L$2,"",N8+1),"")</f>
        <v/>
      </c>
      <c r="P8" s="16" t="str">
        <f ca="1">IFERROR(IF(O8+1&gt;L$2,"",O8+1),"")</f>
        <v/>
      </c>
      <c r="Q8"/>
      <c r="R8" s="4">
        <f ca="1">DATE(YEAR(TODAY()),4,25)</f>
        <v>43580</v>
      </c>
      <c r="S8" s="37"/>
    </row>
    <row r="9" spans="1:19" ht="29.25" customHeight="1" x14ac:dyDescent="0.3">
      <c r="A9"/>
      <c r="B9" s="17" t="str">
        <f ca="1">IFERROR(IF(H8+1&gt;$D$2,"",H8+1),"")</f>
        <v/>
      </c>
      <c r="C9" s="18" t="str">
        <f t="shared" ca="1" si="6"/>
        <v/>
      </c>
      <c r="D9" s="18" t="str">
        <f t="shared" ca="1" si="6"/>
        <v/>
      </c>
      <c r="E9" s="18" t="str">
        <f t="shared" ca="1" si="6"/>
        <v/>
      </c>
      <c r="F9" s="18" t="str">
        <f t="shared" ca="1" si="6"/>
        <v/>
      </c>
      <c r="G9" s="18" t="str">
        <f t="shared" ca="1" si="6"/>
        <v/>
      </c>
      <c r="H9" s="19" t="str">
        <f t="shared" ca="1" si="6"/>
        <v/>
      </c>
      <c r="I9"/>
      <c r="J9" s="17" t="str">
        <f ca="1">IFERROR(IF(P8+1&gt;L$2,"",P8+1),"")</f>
        <v/>
      </c>
      <c r="K9" s="18" t="str">
        <f ca="1">IFERROR(IF(J9+1&gt;L$2,"",J9+1),"")</f>
        <v/>
      </c>
      <c r="L9" s="18" t="str">
        <f ca="1">IFERROR(IF(K9+1&gt;L$2,"",K9+1),"")</f>
        <v/>
      </c>
      <c r="M9" s="18" t="str">
        <f ca="1">IFERROR(IF(L9+1&gt;L$2,"",L9+1),"")</f>
        <v/>
      </c>
      <c r="N9" s="18" t="str">
        <f ca="1">IFERROR(IF(M9+1&gt;L$2,"",M9+1),"")</f>
        <v/>
      </c>
      <c r="O9" s="18" t="str">
        <f ca="1">IFERROR(IF(N9+1&gt;L$2,"",N9+1),"")</f>
        <v/>
      </c>
      <c r="P9" s="19" t="str">
        <f ca="1">IFERROR(IF(O9+1&gt;L$2,"",O9+1),"")</f>
        <v/>
      </c>
      <c r="Q9"/>
      <c r="R9"/>
      <c r="S9" s="37"/>
    </row>
    <row r="10" spans="1:19" ht="29.25" customHeight="1" x14ac:dyDescent="0.3">
      <c r="A10"/>
      <c r="B10" s="40" t="str">
        <f ca="1">UPPER(TEXT(DATE(AjakavaAasta,MONTH(AjakavaAlgus)+2,1),"MMMM"))</f>
        <v>MÄRTS</v>
      </c>
      <c r="C10" s="40"/>
      <c r="D10" s="27">
        <f ca="1">DAY(DATE(YEAR(AjakavaAlgus),MONTH(AjakavaAlgus)+3,1)-1)</f>
        <v>31</v>
      </c>
      <c r="E10" s="27">
        <f ca="1">WEEKDAY(DATE(YEAR(AjakavaAlgus),MONTH(AjakavaAlgus)+2,1),2)</f>
        <v>5</v>
      </c>
      <c r="F10" s="21"/>
      <c r="G10" s="1"/>
      <c r="H10" s="1"/>
      <c r="I10"/>
      <c r="J10" s="40" t="str">
        <f ca="1">UPPER(TEXT(DATE(AjakavaAasta,MONTH(AjakavaAlgus)+3,1),"MMMM"))</f>
        <v>APRILL</v>
      </c>
      <c r="K10" s="40"/>
      <c r="L10" s="24">
        <f ca="1">DAY(DATE(YEAR(AjakavaAlgus),MONTH(AjakavaAlgus)+4,1)-1)</f>
        <v>30</v>
      </c>
      <c r="M10" s="24">
        <f ca="1">WEEKDAY(DATE(YEAR(AjakavaAlgus),MONTH(AjakavaAlgus)+3,1),2)</f>
        <v>1</v>
      </c>
      <c r="N10" s="1"/>
      <c r="O10" s="1"/>
      <c r="P10" s="1"/>
      <c r="Q10"/>
      <c r="R10"/>
    </row>
    <row r="11" spans="1:19" ht="29.25" customHeight="1" x14ac:dyDescent="0.3">
      <c r="A11"/>
      <c r="B11" s="7" t="s">
        <v>38</v>
      </c>
      <c r="C11" s="8" t="s">
        <v>39</v>
      </c>
      <c r="D11" s="8" t="s">
        <v>40</v>
      </c>
      <c r="E11" s="8" t="s">
        <v>41</v>
      </c>
      <c r="F11" s="8" t="s">
        <v>42</v>
      </c>
      <c r="G11" s="8" t="s">
        <v>43</v>
      </c>
      <c r="H11" s="9" t="s">
        <v>44</v>
      </c>
      <c r="I11"/>
      <c r="J11" s="7" t="s">
        <v>38</v>
      </c>
      <c r="K11" s="8" t="s">
        <v>39</v>
      </c>
      <c r="L11" s="8" t="s">
        <v>40</v>
      </c>
      <c r="M11" s="8" t="s">
        <v>41</v>
      </c>
      <c r="N11" s="8" t="s">
        <v>42</v>
      </c>
      <c r="O11" s="8" t="s">
        <v>43</v>
      </c>
      <c r="P11" s="9" t="s">
        <v>44</v>
      </c>
      <c r="Q11"/>
      <c r="R11"/>
    </row>
    <row r="12" spans="1:19" ht="29.25" customHeight="1" x14ac:dyDescent="0.3">
      <c r="A12"/>
      <c r="B12" s="11" t="str">
        <f ca="1">IF($E$10=COLUMN(A$2),1,IF(A12&gt;0,A12+1,""))</f>
        <v/>
      </c>
      <c r="C12" s="12" t="str">
        <f ca="1">IF($E$10=COLUMN(B$2),1,IF(AND(B12&gt;0,B12&lt;&gt;""),B12+1,""))</f>
        <v/>
      </c>
      <c r="D12" s="12" t="str">
        <f t="shared" ref="D12:H12" ca="1" si="7">IF($E$10=COLUMN(C$2),1,IF(AND(C12&gt;0,C12&lt;&gt;""),C12+1,""))</f>
        <v/>
      </c>
      <c r="E12" s="12" t="str">
        <f t="shared" ca="1" si="7"/>
        <v/>
      </c>
      <c r="F12" s="12">
        <f t="shared" ca="1" si="7"/>
        <v>1</v>
      </c>
      <c r="G12" s="12">
        <f t="shared" ca="1" si="7"/>
        <v>2</v>
      </c>
      <c r="H12" s="22">
        <f t="shared" ca="1" si="7"/>
        <v>3</v>
      </c>
      <c r="I12" s="23"/>
      <c r="J12" s="11">
        <f ca="1">IF($M$10=COLUMN(A$2),1,IF(I12&gt;0,I12+1,""))</f>
        <v>1</v>
      </c>
      <c r="K12" s="12">
        <f ca="1">IF($M$10=COLUMN(B$2),1,IF(AND(J12&gt;0,J12&lt;&gt;""),J12+1,""))</f>
        <v>2</v>
      </c>
      <c r="L12" s="12">
        <f t="shared" ref="L12:P12" ca="1" si="8">IF($M$10=COLUMN(C$2),1,IF(AND(K12&gt;0,K12&lt;&gt;""),K12+1,""))</f>
        <v>3</v>
      </c>
      <c r="M12" s="12">
        <f t="shared" ca="1" si="8"/>
        <v>4</v>
      </c>
      <c r="N12" s="12">
        <f t="shared" ca="1" si="8"/>
        <v>5</v>
      </c>
      <c r="O12" s="12">
        <f t="shared" ca="1" si="8"/>
        <v>6</v>
      </c>
      <c r="P12" s="13">
        <f t="shared" ca="1" si="8"/>
        <v>7</v>
      </c>
      <c r="Q12"/>
      <c r="R12"/>
    </row>
    <row r="13" spans="1:19" ht="29.25" customHeight="1" x14ac:dyDescent="0.3">
      <c r="A13"/>
      <c r="B13" s="14">
        <f ca="1">H12+1</f>
        <v>4</v>
      </c>
      <c r="C13" s="15">
        <f ca="1">B13+1</f>
        <v>5</v>
      </c>
      <c r="D13" s="15">
        <f t="shared" ref="D13:H13" ca="1" si="9">C13+1</f>
        <v>6</v>
      </c>
      <c r="E13" s="15">
        <f t="shared" ca="1" si="9"/>
        <v>7</v>
      </c>
      <c r="F13" s="15">
        <f t="shared" ca="1" si="9"/>
        <v>8</v>
      </c>
      <c r="G13" s="15">
        <f t="shared" ca="1" si="9"/>
        <v>9</v>
      </c>
      <c r="H13" s="16">
        <f t="shared" ca="1" si="9"/>
        <v>10</v>
      </c>
      <c r="I13"/>
      <c r="J13" s="14">
        <f ca="1">P12+1</f>
        <v>8</v>
      </c>
      <c r="K13" s="15">
        <f ca="1">J13+1</f>
        <v>9</v>
      </c>
      <c r="L13" s="15">
        <f t="shared" ref="L13:P13" ca="1" si="10">K13+1</f>
        <v>10</v>
      </c>
      <c r="M13" s="15">
        <f t="shared" ca="1" si="10"/>
        <v>11</v>
      </c>
      <c r="N13" s="15">
        <f t="shared" ca="1" si="10"/>
        <v>12</v>
      </c>
      <c r="O13" s="15">
        <f t="shared" ca="1" si="10"/>
        <v>13</v>
      </c>
      <c r="P13" s="16">
        <f t="shared" ca="1" si="10"/>
        <v>14</v>
      </c>
      <c r="Q13"/>
      <c r="R13"/>
    </row>
    <row r="14" spans="1:19" ht="29.25" customHeight="1" x14ac:dyDescent="0.3">
      <c r="A14"/>
      <c r="B14" s="14">
        <f t="shared" ref="B14:B15" ca="1" si="11">H13+1</f>
        <v>11</v>
      </c>
      <c r="C14" s="15">
        <f t="shared" ref="C14:H14" ca="1" si="12">B14+1</f>
        <v>12</v>
      </c>
      <c r="D14" s="15">
        <f t="shared" ca="1" si="12"/>
        <v>13</v>
      </c>
      <c r="E14" s="15">
        <f t="shared" ca="1" si="12"/>
        <v>14</v>
      </c>
      <c r="F14" s="15">
        <f t="shared" ca="1" si="12"/>
        <v>15</v>
      </c>
      <c r="G14" s="15">
        <f t="shared" ca="1" si="12"/>
        <v>16</v>
      </c>
      <c r="H14" s="16">
        <f t="shared" ca="1" si="12"/>
        <v>17</v>
      </c>
      <c r="I14"/>
      <c r="J14" s="14">
        <f t="shared" ref="J14:J15" ca="1" si="13">P13+1</f>
        <v>15</v>
      </c>
      <c r="K14" s="15">
        <f t="shared" ref="K14:P14" ca="1" si="14">J14+1</f>
        <v>16</v>
      </c>
      <c r="L14" s="15">
        <f t="shared" ca="1" si="14"/>
        <v>17</v>
      </c>
      <c r="M14" s="15">
        <f t="shared" ca="1" si="14"/>
        <v>18</v>
      </c>
      <c r="N14" s="15">
        <f t="shared" ca="1" si="14"/>
        <v>19</v>
      </c>
      <c r="O14" s="15">
        <f t="shared" ca="1" si="14"/>
        <v>20</v>
      </c>
      <c r="P14" s="16">
        <f t="shared" ca="1" si="14"/>
        <v>21</v>
      </c>
      <c r="Q14"/>
      <c r="R14"/>
    </row>
    <row r="15" spans="1:19" ht="29.25" customHeight="1" x14ac:dyDescent="0.3">
      <c r="A15"/>
      <c r="B15" s="14">
        <f t="shared" ca="1" si="11"/>
        <v>18</v>
      </c>
      <c r="C15" s="15">
        <f t="shared" ref="C15:H15" ca="1" si="15">B15+1</f>
        <v>19</v>
      </c>
      <c r="D15" s="15">
        <f t="shared" ca="1" si="15"/>
        <v>20</v>
      </c>
      <c r="E15" s="15">
        <f t="shared" ca="1" si="15"/>
        <v>21</v>
      </c>
      <c r="F15" s="15">
        <f t="shared" ca="1" si="15"/>
        <v>22</v>
      </c>
      <c r="G15" s="15">
        <f t="shared" ca="1" si="15"/>
        <v>23</v>
      </c>
      <c r="H15" s="16">
        <f t="shared" ca="1" si="15"/>
        <v>24</v>
      </c>
      <c r="I15"/>
      <c r="J15" s="14">
        <f t="shared" ca="1" si="13"/>
        <v>22</v>
      </c>
      <c r="K15" s="15">
        <f t="shared" ref="K15:P15" ca="1" si="16">J15+1</f>
        <v>23</v>
      </c>
      <c r="L15" s="15">
        <f t="shared" ca="1" si="16"/>
        <v>24</v>
      </c>
      <c r="M15" s="15">
        <f t="shared" ca="1" si="16"/>
        <v>25</v>
      </c>
      <c r="N15" s="15">
        <f t="shared" ca="1" si="16"/>
        <v>26</v>
      </c>
      <c r="O15" s="15">
        <f t="shared" ca="1" si="16"/>
        <v>27</v>
      </c>
      <c r="P15" s="16">
        <f t="shared" ca="1" si="16"/>
        <v>28</v>
      </c>
      <c r="Q15"/>
      <c r="R15"/>
    </row>
    <row r="16" spans="1:19" ht="29.25" customHeight="1" x14ac:dyDescent="0.3">
      <c r="A16"/>
      <c r="B16" s="14">
        <f ca="1">IFERROR(IF(H15+1&gt;$D$10,"",H15+1),"")</f>
        <v>25</v>
      </c>
      <c r="C16" s="15">
        <f ca="1">IFERROR(IF(B16+1&gt;$D$10,"",B16+1),"")</f>
        <v>26</v>
      </c>
      <c r="D16" s="15">
        <f t="shared" ref="D16:H16" ca="1" si="17">IFERROR(IF(C16+1&gt;$D$10,"",C16+1),"")</f>
        <v>27</v>
      </c>
      <c r="E16" s="15">
        <f t="shared" ca="1" si="17"/>
        <v>28</v>
      </c>
      <c r="F16" s="15">
        <f t="shared" ca="1" si="17"/>
        <v>29</v>
      </c>
      <c r="G16" s="15">
        <f t="shared" ca="1" si="17"/>
        <v>30</v>
      </c>
      <c r="H16" s="16">
        <f t="shared" ca="1" si="17"/>
        <v>31</v>
      </c>
      <c r="I16"/>
      <c r="J16" s="14">
        <f ca="1">IFERROR(IF(P15+1&gt;$L$10,"",P15+1),"")</f>
        <v>29</v>
      </c>
      <c r="K16" s="15">
        <f ca="1">IFERROR(IF(J16+1&gt;$L$10,"",J16+1),"")</f>
        <v>30</v>
      </c>
      <c r="L16" s="15" t="str">
        <f t="shared" ref="L16:P16" ca="1" si="18">IFERROR(IF(K16+1&gt;$L$10,"",K16+1),"")</f>
        <v/>
      </c>
      <c r="M16" s="15" t="str">
        <f t="shared" ca="1" si="18"/>
        <v/>
      </c>
      <c r="N16" s="15" t="str">
        <f t="shared" ca="1" si="18"/>
        <v/>
      </c>
      <c r="O16" s="15" t="str">
        <f t="shared" ca="1" si="18"/>
        <v/>
      </c>
      <c r="P16" s="16" t="str">
        <f t="shared" ca="1" si="18"/>
        <v/>
      </c>
      <c r="Q16"/>
      <c r="R16"/>
    </row>
    <row r="17" spans="1:18" ht="29.25" customHeight="1" x14ac:dyDescent="0.3">
      <c r="A17"/>
      <c r="B17" s="17" t="str">
        <f ca="1">IFERROR(IF(H16+1&gt;$D$10,"",H16+1),"")</f>
        <v/>
      </c>
      <c r="C17" s="18" t="str">
        <f ca="1">IFERROR(IF(B17+1&gt;$D$10,"",B17+1),"")</f>
        <v/>
      </c>
      <c r="D17" s="18" t="str">
        <f t="shared" ref="D17:H17" ca="1" si="19">IFERROR(IF(C17+1&gt;$D$10,"",C17+1),"")</f>
        <v/>
      </c>
      <c r="E17" s="18" t="str">
        <f t="shared" ca="1" si="19"/>
        <v/>
      </c>
      <c r="F17" s="18" t="str">
        <f t="shared" ca="1" si="19"/>
        <v/>
      </c>
      <c r="G17" s="18" t="str">
        <f t="shared" ca="1" si="19"/>
        <v/>
      </c>
      <c r="H17" s="19" t="str">
        <f t="shared" ca="1" si="19"/>
        <v/>
      </c>
      <c r="I17"/>
      <c r="J17" s="17" t="str">
        <f ca="1">IFERROR(IF(P16+1&gt;$L$10,"",P16+1),"")</f>
        <v/>
      </c>
      <c r="K17" s="18" t="str">
        <f ca="1">IFERROR(IF(J17+1&gt;$L$10,"",J17+1),"")</f>
        <v/>
      </c>
      <c r="L17" s="18" t="str">
        <f t="shared" ref="L17:P17" ca="1" si="20">IFERROR(IF(K17+1&gt;$L$10,"",K17+1),"")</f>
        <v/>
      </c>
      <c r="M17" s="18" t="str">
        <f t="shared" ca="1" si="20"/>
        <v/>
      </c>
      <c r="N17" s="18" t="str">
        <f t="shared" ca="1" si="20"/>
        <v/>
      </c>
      <c r="O17" s="18" t="str">
        <f t="shared" ca="1" si="20"/>
        <v/>
      </c>
      <c r="P17" s="19"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Sellel töölehel saate luua semestri kalendri. Sisestage lahtrisse R4 aasta, lahtrisse R6 alguskuupäev ja lahtrisse R8 lõppkuupäev. Nelja kuu kalender värskendatakse automaatselt" sqref="A1" xr:uid="{00000000-0002-0000-0300-000000000000}"/>
    <dataValidation allowBlank="1" showInputMessage="1" showErrorMessage="1" prompt="Allolevasse lahtrisse sisestage aasta" sqref="R3" xr:uid="{00000000-0002-0000-0300-000001000000}"/>
    <dataValidation allowBlank="1" showInputMessage="1" showErrorMessage="1" prompt="Sellesse lahtrisse sisestage aasta" sqref="R4" xr:uid="{00000000-0002-0000-0300-000002000000}"/>
    <dataValidation allowBlank="1" showInputMessage="1" showErrorMessage="1" prompt="Sisestage allolevasse lahtrisse alguskuupäev" sqref="R5" xr:uid="{00000000-0002-0000-0300-000003000000}"/>
    <dataValidation allowBlank="1" showInputMessage="1" showErrorMessage="1" prompt="Sellesse lahtrisse sisestage alguskuupäev" sqref="R6" xr:uid="{00000000-0002-0000-0300-000004000000}"/>
    <dataValidation allowBlank="1" showInputMessage="1" showErrorMessage="1" prompt="Sisestage allolevasse lahtrisse lõppkuupäev" sqref="R7" xr:uid="{00000000-0002-0000-0300-000005000000}"/>
    <dataValidation allowBlank="1" showInputMessage="1" showErrorMessage="1" prompt="Sellesse lahtrisse sisestage lõppkuupäev" sqref="R8" xr:uid="{00000000-0002-0000-0300-000006000000}"/>
    <dataValidation allowBlank="1" showInputMessage="1" showErrorMessage="1" prompt="Selle kuu kalender on lahtrites B3 kuni H9 allpool. Järgmine kuu on lahtrites J3 kuni P9. Kolmas kuu on lahtrites B11 kuni H17. Neljas kuu on lahtrites J11 kuni P17" sqref="B2:C2" xr:uid="{00000000-0002-0000-0300-000007000000}"/>
    <dataValidation allowBlank="1" showInputMessage="1" showErrorMessage="1" prompt="Lahtrid B3 kuni H3 sisaldavad ülaltoodud kuu nädalapäevade nimesid. See lahter sisaldab nädala alguspäeva" sqref="B3 J3 B11 J11" xr:uid="{00000000-0002-0000-0300-000008000000}"/>
    <dataValidation allowBlank="1" showInputMessage="1" showErrorMessage="1" prompt="Lahtrites B4 kuni H9 värskendatakse kuu kalendripäevad automaatselt. Tähtajaga kuupäevad tõstetakse esile RGB värviga R=222 G=56 B=0  " sqref="B4" xr:uid="{00000000-0002-0000-0300-000009000000}"/>
    <dataValidation allowBlank="1" showInputMessage="1" showErrorMessage="1" prompt="Allolevates lahtrites on selle kuu kalender. Lahtrid J3 kuni P3 sisaldavad selle kalendri nädalapäevade nimesid" sqref="J2:K2" xr:uid="{00000000-0002-0000-0300-00000A000000}"/>
    <dataValidation allowBlank="1" showInputMessage="1" showErrorMessage="1" prompt="Lahtrites J4 kuni P9 värskendatakse kuu kalendripäevad automaatselt. Tähtajaga kuupäevad tõstetakse esile RGB värviga R=222 G=56 B=0  " sqref="J4" xr:uid="{00000000-0002-0000-0300-00000C000000}"/>
    <dataValidation allowBlank="1" showInputMessage="1" showErrorMessage="1" prompt="Allolevates lahtrites on selle kuu kalender. Lahtrid B11 kuni H11 sisaldavad selle kalendri nädalapäevade nimesid" sqref="B10:C10" xr:uid="{00000000-0002-0000-0300-00000D000000}"/>
    <dataValidation allowBlank="1" showInputMessage="1" showErrorMessage="1" prompt="Lahtrites B12 kuni H17 värskendatakse kuu kalendripäevad automaatselt. Tähtajaga kuupäevad tõstetakse esile RGB värviga R=222 G=56 B=0  " sqref="B12" xr:uid="{00000000-0002-0000-0300-00000E000000}"/>
    <dataValidation allowBlank="1" showInputMessage="1" showErrorMessage="1" prompt="Allolevates lahtrites on selle kuu kalender. Lahtrid J11 kuni P11 sisaldavad selle kalendri nädalapäevade nimesid_x000a_" sqref="J10:K10" xr:uid="{00000000-0002-0000-0300-00000F000000}"/>
    <dataValidation allowBlank="1" showInputMessage="1" showErrorMessage="1" prompt="Lahtrites J12 kuni P17 värskendatakse kuu kalendripäevad automaatselt. Tähtajaga kuupäevad tõstetakse esile RGB värviga R=222 G=56 B=0  " sqref="J12" xr:uid="{00000000-0002-0000-0300-000010000000}"/>
    <dataValidation allowBlank="1" showInputMessage="1" showErrorMessage="1" prompt="SEMESTRI KALENDRI NÄPUNÄIDE:_x000a__x000a_Nelja kuu ajakava vaatamiseks sisestage andmed väljadele Aasta, Alguskuupäev ja Lõppkuupäev._x000a__x000a_Tähtajaga päevad kuvatakse R=222, G=56, B=0" sqref="S4:S9" xr:uid="{00000000-0002-0000-0300-000011000000}"/>
    <dataValidation allowBlank="1" showInputMessage="1" showErrorMessage="1" prompt="Selles lahtris on konkreetsete kuupäevade loomise valem. Ärge kustutage selle sisu" sqref="D2 L2 D10 L10" xr:uid="{00000000-0002-0000-0300-000012000000}"/>
    <dataValidation allowBlank="1" showInputMessage="1" showErrorMessage="1" prompt="Selles lahtris on kuu nädalate loomise valem. Ärge kustutage selle sisu" sqref="E2 M2 E10 M10" xr:uid="{00000000-0002-0000-0300-000013000000}"/>
    <dataValidation allowBlank="1" showInputMessage="1" showErrorMessage="1" prompt="Selles lahtris on töölehe pealkiri. Nelja kuu kalender on allolevates lahtrites. Näpunäide on lahtris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"&amp;$R$4),Tähtajad!$G:$G,0)&gt;0)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"&amp;$R$4),Tähtajad!$G:$G,0)&gt;0)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"&amp;$R$4),Tähtajad!$G:$G,0))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"&amp;$R$4),Tähtajad!$G:$G,0)&gt;0)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Töölehed</vt:lpstr>
      </vt:variant>
      <vt:variant>
        <vt:i4>4</vt:i4>
      </vt:variant>
      <vt:variant>
        <vt:lpstr>Nimega vahemikud</vt:lpstr>
      </vt:variant>
      <vt:variant>
        <vt:i4>13</vt:i4>
      </vt:variant>
    </vt:vector>
  </HeadingPairs>
  <TitlesOfParts>
    <vt:vector size="17" baseType="lpstr">
      <vt:lpstr>Loengute nimekiri</vt:lpstr>
      <vt:lpstr>Tähtajad</vt:lpstr>
      <vt:lpstr>Nädala ajakava</vt:lpstr>
      <vt:lpstr>Semestri kalender</vt:lpstr>
      <vt:lpstr>AjakavaAasta</vt:lpstr>
      <vt:lpstr>AjakavaAlgus</vt:lpstr>
      <vt:lpstr>AjakavaLõpp</vt:lpstr>
      <vt:lpstr>AjakavaSemester</vt:lpstr>
      <vt:lpstr>LoenguteNimekiri</vt:lpstr>
      <vt:lpstr>Nädalapäevad</vt:lpstr>
      <vt:lpstr>'Loengute nimekiri'!Prindiala</vt:lpstr>
      <vt:lpstr>'Nädala ajakava'!Prindiala</vt:lpstr>
      <vt:lpstr>'Semestri kalender'!Prindiala</vt:lpstr>
      <vt:lpstr>Tähtajad!Prindiala</vt:lpstr>
      <vt:lpstr>'Loengute nimekiri'!Prinditiitlid</vt:lpstr>
      <vt:lpstr>'Nädala ajakava'!Prinditiitlid</vt:lpstr>
      <vt:lpstr>Tähtajad!Prinditiitlid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2018-02-18T21:40:39Z</dcterms:created>
  <dcterms:modified xsi:type="dcterms:W3CDTF">2019-05-24T09:56:23Z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