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15"/>
  <workbookPr filterPrivacy="1"/>
  <bookViews>
    <workbookView xWindow="-120" yWindow="-120" windowWidth="28890" windowHeight="16110" xr2:uid="{00000000-000D-0000-FFFF-FFFF00000000}"/>
  </bookViews>
  <sheets>
    <sheet name="Calculadora de hipoteca" sheetId="4" r:id="rId1"/>
    <sheet name="Acerca de" sheetId="6" r:id="rId2"/>
  </sheets>
  <definedNames>
    <definedName name="_xlnm.Print_Area" localSheetId="0">'Calculadora de hipoteca'!$A$1:$G$26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4" l="1"/>
  <c r="F19" i="4"/>
  <c r="F18" i="4"/>
  <c r="F17" i="4"/>
  <c r="F12" i="4"/>
  <c r="F11" i="4"/>
  <c r="D23" i="4" l="1"/>
  <c r="E23" i="4"/>
  <c r="F23" i="4"/>
  <c r="G23" i="4"/>
  <c r="C23" i="4"/>
  <c r="D11" i="4" l="1"/>
  <c r="E11" i="4"/>
  <c r="G11" i="4"/>
  <c r="C11" i="4"/>
  <c r="G12" i="4" l="1"/>
  <c r="G14" i="4" s="1"/>
  <c r="G24" i="4" s="1"/>
  <c r="G25" i="4" s="1"/>
  <c r="F14" i="4"/>
  <c r="F24" i="4" s="1"/>
  <c r="F25" i="4" s="1"/>
  <c r="E12" i="4"/>
  <c r="E14" i="4" s="1"/>
  <c r="E24" i="4" s="1"/>
  <c r="E25" i="4" s="1"/>
  <c r="D12" i="4"/>
  <c r="D14" i="4" s="1"/>
  <c r="D24" i="4" s="1"/>
  <c r="D25" i="4" s="1"/>
  <c r="C12" i="4"/>
  <c r="C14" i="4" s="1"/>
  <c r="C17" i="4" s="1"/>
  <c r="E17" i="4" l="1"/>
  <c r="E19" i="4" s="1"/>
  <c r="E20" i="4" s="1"/>
  <c r="D17" i="4"/>
  <c r="D19" i="4" s="1"/>
  <c r="D20" i="4" s="1"/>
  <c r="G17" i="4"/>
  <c r="G18" i="4"/>
  <c r="G19" i="4"/>
  <c r="G20" i="4" s="1"/>
  <c r="C19" i="4"/>
  <c r="C20" i="4" s="1"/>
  <c r="C18" i="4"/>
  <c r="C24" i="4"/>
  <c r="C25" i="4" s="1"/>
  <c r="E18" i="4" l="1"/>
  <c r="D18" i="4"/>
</calcChain>
</file>

<file path=xl/sharedStrings.xml><?xml version="1.0" encoding="utf-8"?>
<sst xmlns="http://schemas.openxmlformats.org/spreadsheetml/2006/main" count="50" uniqueCount="48">
  <si>
    <t>[42]</t>
  </si>
  <si>
    <t>Calculadora de pago de hipoteca</t>
  </si>
  <si>
    <t>Período compuesto</t>
  </si>
  <si>
    <t>Información de hipoteca</t>
  </si>
  <si>
    <t>Importe del préstamo</t>
  </si>
  <si>
    <t>Tasa de interés anual</t>
  </si>
  <si>
    <t>Plazo de préstamo (en años)</t>
  </si>
  <si>
    <t>PAGO</t>
  </si>
  <si>
    <t>Tasa de interés mensual</t>
  </si>
  <si>
    <t>Pago mensual (capital e intereses)</t>
  </si>
  <si>
    <t>Pago mensual adicional</t>
  </si>
  <si>
    <t>PAGO MENSUAL total</t>
  </si>
  <si>
    <t>TOTALES</t>
  </si>
  <si>
    <t>Cantidad de pagos</t>
  </si>
  <si>
    <t>Cantidad de años para cancelar</t>
  </si>
  <si>
    <t>Pagos totales</t>
  </si>
  <si>
    <t>Total de INTERESES pagados</t>
  </si>
  <si>
    <t>SALDO al año …</t>
  </si>
  <si>
    <t>Valor de propiedad</t>
  </si>
  <si>
    <t>Saldo del préstamo adeudado</t>
  </si>
  <si>
    <t>CAPITAL DEL PROPIETARIO</t>
  </si>
  <si>
    <t>Opción n.º 1</t>
  </si>
  <si>
    <t xml:space="preserve"> Escribe 12 para hipotecas de Estados Unidos o 2 para hipotecas canadienses.</t>
  </si>
  <si>
    <t>Opción n.º 2</t>
  </si>
  <si>
    <t>Opción n.º 3</t>
  </si>
  <si>
    <t>Opción n.º 4</t>
  </si>
  <si>
    <t>Opción n.º 5</t>
  </si>
  <si>
    <t>CALCULADORAS DE HIPOTECA por Vertex42.com</t>
  </si>
  <si>
    <t>https://www.vertex42.com/Calculators/mortgage-calculators.html</t>
  </si>
  <si>
    <t>← Escribe el importe de cada préstamo</t>
  </si>
  <si>
    <t>← Escribe cada tasa de interés</t>
  </si>
  <si>
    <t>← Escribe la duración del préstamo en años</t>
  </si>
  <si>
    <t>← (opcional) Escribe pagos mensuales adicionales</t>
  </si>
  <si>
    <t>← Escribe el año para calcular el saldo y el capital</t>
  </si>
  <si>
    <t>← Escribe el valor de la propiedad estimado en el año especificado</t>
  </si>
  <si>
    <t>CALCULADORA DE PAGO DE HIPOTECA por Vertex42.com</t>
  </si>
  <si>
    <t>https://www.vertex42.com/Calculators/mortgage-payment-calculator.html</t>
  </si>
  <si>
    <t>Acerca de esta plantilla</t>
  </si>
  <si>
    <t>Calcula el pago de capital e interés mensual para una hipoteca de vivienda tradicional con esta simple calculadora hipotecaria proporcionada por Vertex42.com. Escribe el importe del préstamo, la tasa de interés, el plazo y los pagos mensuales adicionales para comparar distintas situaciones. Calcula el capital propio y el saldo adeudado después de un número específico de años.</t>
  </si>
  <si>
    <t>Cómo usar esta plantilla</t>
  </si>
  <si>
    <t>Haz clic en el siguiente vínculo para visitar vertex42.com y obtener más información sobre cómo usar esta plantilla.</t>
  </si>
  <si>
    <t>Más calculadoras de hipoteca</t>
  </si>
  <si>
    <t>Haz clic en el siguiente vínculo para visitar Vertex42.com y descargar otras calculadoras de hipotecas.</t>
  </si>
  <si>
    <t>Declinación de responsabilidades</t>
  </si>
  <si>
    <t>Esta calculadora tiene propósitos educativos. La calculadora no incluye el redondeo, las cuotas, los pagos perdidos, el impuesto sobre la propiedad, los seguros y otros factores que pueden ser importantes al tomar decisiones sobre préstamos y compra y venta de casas. Consulta con un profesional cualificado sobre las decisiones financieras.</t>
  </si>
  <si>
    <t>Acerca de Vertex42</t>
  </si>
  <si>
    <t>Vertex42.com ofrece plantillas de hoja de cálculo de diseño profesional para la empresa, el hogar y ámbitos educativos, la mayoría de las cuales se pueden descargar gratis. La colección incluye una amplia variedad de calendarios, planificadores y programaciones, así como hojas de cálculo de finanzas personales para presupuestos, reducción de deuda y amortización de préstamos.</t>
  </si>
  <si>
    <t>Las empresas encontrarán facturas, hojas de horas, seguimiento de inventario, informes financieros y plantillas de planificación de proyectos. Los profesores y alumnos encontrarán recursos como programaciones de clase, libros y planillas de asistencia. Organiza tu vida familiar con planificadores de comidas, listas de verificación y registros de actividad física. Cada plantilla se investiga, perfecciona y mejora cuidadosamente con el tiempo gracias a los comentarios de miles de usuarios.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</si>
</sst>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_);_(* \(#,##0\);_(* &quot;-&quot;_);_(@_)"/>
    <numFmt numFmtId="165" formatCode="_(* #,##0.00_);_(* \(#,##0.00\);_(* &quot;-&quot;??_);_(@_)"/>
    <numFmt numFmtId="166" formatCode="0.000%"/>
    <numFmt numFmtId="167" formatCode="0.0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#,##0.00_ ;\-#,##0.00\ "/>
  </numFmts>
  <fonts count="52" x14ac:knownFonts="1"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10"/>
      <name val="Calibri"/>
      <family val="2"/>
      <scheme val="minor"/>
    </font>
    <font>
      <u/>
      <sz val="10"/>
      <color indexed="12"/>
      <name val="Arial"/>
      <family val="2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8"/>
      <color indexed="23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name val="Tahoma"/>
      <family val="2"/>
    </font>
    <font>
      <b/>
      <sz val="10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28"/>
      <color indexed="9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6"/>
      <color theme="4" tint="-0.249977111117893"/>
      <name val="Calibri"/>
      <family val="2"/>
      <scheme val="major"/>
    </font>
    <font>
      <sz val="20"/>
      <name val="Calibri"/>
      <family val="2"/>
      <scheme val="major"/>
    </font>
    <font>
      <sz val="11"/>
      <color rgb="FF1D2129"/>
      <name val="Calibri"/>
      <family val="2"/>
      <scheme val="minor"/>
    </font>
    <font>
      <u/>
      <sz val="12"/>
      <color indexed="12"/>
      <name val="Arial"/>
      <family val="2"/>
    </font>
    <font>
      <sz val="10"/>
      <name val="Calibri"/>
      <family val="2"/>
      <scheme val="major"/>
    </font>
    <font>
      <sz val="11"/>
      <name val="Calibri"/>
      <family val="2"/>
      <scheme val="major"/>
    </font>
    <font>
      <b/>
      <sz val="12"/>
      <color theme="4" tint="-0.499984740745262"/>
      <name val="Calibri"/>
      <family val="2"/>
      <scheme val="major"/>
    </font>
    <font>
      <b/>
      <sz val="11"/>
      <name val="Calibri"/>
      <family val="2"/>
      <scheme val="major"/>
    </font>
    <font>
      <u/>
      <sz val="10"/>
      <color theme="11"/>
      <name val="Trebuchet MS"/>
      <family val="2"/>
    </font>
    <font>
      <sz val="10"/>
      <name val="Trebuchet MS"/>
      <family val="2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ck">
        <color theme="4" tint="-0.2499465926084170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0" fontId="1" fillId="0" borderId="0"/>
    <xf numFmtId="0" fontId="34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8" applyNumberFormat="0" applyAlignment="0" applyProtection="0"/>
    <xf numFmtId="0" fontId="44" fillId="9" borderId="9" applyNumberFormat="0" applyAlignment="0" applyProtection="0"/>
    <xf numFmtId="0" fontId="45" fillId="9" borderId="8" applyNumberFormat="0" applyAlignment="0" applyProtection="0"/>
    <xf numFmtId="0" fontId="46" fillId="0" borderId="10" applyNumberFormat="0" applyFill="0" applyAlignment="0" applyProtection="0"/>
    <xf numFmtId="0" fontId="47" fillId="10" borderId="11" applyNumberFormat="0" applyAlignment="0" applyProtection="0"/>
    <xf numFmtId="0" fontId="48" fillId="0" borderId="0" applyNumberFormat="0" applyFill="0" applyBorder="0" applyAlignment="0" applyProtection="0"/>
    <xf numFmtId="0" fontId="35" fillId="11" borderId="12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5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5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5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5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5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48">
    <xf numFmtId="0" fontId="0" fillId="0" borderId="0" xfId="0"/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1" applyFont="1" applyAlignment="1" applyProtection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18" fillId="2" borderId="0" xfId="0" applyFont="1" applyFill="1" applyAlignment="1">
      <alignment horizontal="left" vertical="center" indent="1"/>
    </xf>
    <xf numFmtId="0" fontId="9" fillId="0" borderId="0" xfId="0" applyFont="1" applyAlignment="1">
      <alignment vertical="center"/>
    </xf>
    <xf numFmtId="0" fontId="19" fillId="0" borderId="2" xfId="0" applyFont="1" applyBorder="1" applyAlignment="1">
      <alignment horizontal="left" vertical="center" indent="1"/>
    </xf>
    <xf numFmtId="0" fontId="20" fillId="3" borderId="3" xfId="0" applyFont="1" applyFill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20" fillId="3" borderId="1" xfId="0" applyFont="1" applyFill="1" applyBorder="1" applyAlignment="1">
      <alignment horizontal="left" vertical="center" indent="1"/>
    </xf>
    <xf numFmtId="0" fontId="21" fillId="2" borderId="0" xfId="0" applyFont="1" applyFill="1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17" fillId="4" borderId="0" xfId="0" applyFont="1" applyFill="1" applyAlignment="1">
      <alignment horizontal="center" vertical="center"/>
    </xf>
    <xf numFmtId="0" fontId="4" fillId="0" borderId="0" xfId="3" applyFont="1" applyAlignment="1">
      <alignment vertical="top"/>
    </xf>
    <xf numFmtId="0" fontId="4" fillId="0" borderId="0" xfId="3" applyFont="1"/>
    <xf numFmtId="0" fontId="24" fillId="0" borderId="0" xfId="3" applyFont="1" applyAlignment="1">
      <alignment horizontal="left" vertical="center"/>
    </xf>
    <xf numFmtId="0" fontId="4" fillId="0" borderId="0" xfId="3" applyFont="1" applyAlignment="1">
      <alignment horizontal="left" vertical="center"/>
    </xf>
    <xf numFmtId="0" fontId="7" fillId="0" borderId="0" xfId="3" applyFont="1" applyAlignment="1">
      <alignment horizontal="left" vertical="center"/>
    </xf>
    <xf numFmtId="0" fontId="25" fillId="0" borderId="0" xfId="3" applyFont="1" applyAlignment="1">
      <alignment vertical="center"/>
    </xf>
    <xf numFmtId="0" fontId="26" fillId="0" borderId="0" xfId="3" applyFont="1" applyAlignment="1">
      <alignment vertical="center"/>
    </xf>
    <xf numFmtId="0" fontId="27" fillId="0" borderId="0" xfId="3" applyFont="1"/>
    <xf numFmtId="0" fontId="28" fillId="0" borderId="0" xfId="3" applyFont="1" applyAlignment="1">
      <alignment horizontal="left" vertical="top" wrapText="1" indent="1"/>
    </xf>
    <xf numFmtId="0" fontId="28" fillId="0" borderId="0" xfId="3" applyFont="1" applyAlignment="1">
      <alignment vertical="top" wrapText="1"/>
    </xf>
    <xf numFmtId="0" fontId="21" fillId="0" borderId="0" xfId="0" applyFont="1" applyAlignment="1">
      <alignment horizontal="right" vertical="center" indent="1"/>
    </xf>
    <xf numFmtId="0" fontId="29" fillId="0" borderId="0" xfId="1" applyFont="1" applyAlignment="1" applyProtection="1">
      <alignment horizontal="left" indent="1"/>
    </xf>
    <xf numFmtId="0" fontId="24" fillId="0" borderId="0" xfId="0" applyFont="1"/>
    <xf numFmtId="166" fontId="22" fillId="0" borderId="0" xfId="2" applyFont="1" applyAlignment="1">
      <alignment horizontal="right" vertical="center"/>
    </xf>
    <xf numFmtId="166" fontId="22" fillId="0" borderId="4" xfId="2" applyFont="1" applyBorder="1" applyAlignment="1" applyProtection="1">
      <alignment horizontal="right" vertical="center"/>
      <protection locked="0"/>
    </xf>
    <xf numFmtId="0" fontId="31" fillId="0" borderId="4" xfId="0" applyFont="1" applyBorder="1" applyAlignment="1">
      <alignment horizontal="center" vertical="center"/>
    </xf>
    <xf numFmtId="167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horizontal="right" vertical="center"/>
    </xf>
    <xf numFmtId="0" fontId="33" fillId="0" borderId="4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170" fontId="31" fillId="0" borderId="4" xfId="0" applyNumberFormat="1" applyFont="1" applyBorder="1" applyAlignment="1">
      <alignment horizontal="right" vertical="center"/>
    </xf>
    <xf numFmtId="170" fontId="31" fillId="0" borderId="0" xfId="0" applyNumberFormat="1" applyFont="1" applyAlignment="1">
      <alignment horizontal="right" vertical="center"/>
    </xf>
    <xf numFmtId="170" fontId="32" fillId="2" borderId="0" xfId="0" applyNumberFormat="1" applyFont="1" applyFill="1" applyAlignment="1">
      <alignment horizontal="right" vertical="center"/>
    </xf>
    <xf numFmtId="170" fontId="22" fillId="0" borderId="0" xfId="0" applyNumberFormat="1" applyFont="1" applyAlignment="1">
      <alignment horizontal="right" vertical="center"/>
    </xf>
    <xf numFmtId="170" fontId="18" fillId="2" borderId="0" xfId="0" applyNumberFormat="1" applyFont="1" applyFill="1" applyAlignment="1">
      <alignment horizontal="right" vertical="center"/>
    </xf>
  </cellXfs>
  <cellStyles count="50">
    <cellStyle name="20% - Énfasis1" xfId="27" builtinId="30" customBuiltin="1"/>
    <cellStyle name="20% - Énfasis2" xfId="31" builtinId="34" customBuiltin="1"/>
    <cellStyle name="20% - Énfasis3" xfId="35" builtinId="38" customBuiltin="1"/>
    <cellStyle name="20% - Énfasis4" xfId="39" builtinId="42" customBuiltin="1"/>
    <cellStyle name="20% - Énfasis5" xfId="43" builtinId="46" customBuiltin="1"/>
    <cellStyle name="20% - Énfasis6" xfId="47" builtinId="50" customBuiltin="1"/>
    <cellStyle name="40% - Énfasis1" xfId="28" builtinId="31" customBuiltin="1"/>
    <cellStyle name="40% - Énfasis2" xfId="32" builtinId="35" customBuiltin="1"/>
    <cellStyle name="40% - Énfasis3" xfId="36" builtinId="39" customBuiltin="1"/>
    <cellStyle name="40% - Énfasis4" xfId="40" builtinId="43" customBuiltin="1"/>
    <cellStyle name="40% - Énfasis5" xfId="44" builtinId="47" customBuiltin="1"/>
    <cellStyle name="40% - Énfasis6" xfId="48" builtinId="51" customBuiltin="1"/>
    <cellStyle name="60% - Énfasis1" xfId="29" builtinId="32" customBuiltin="1"/>
    <cellStyle name="60% - Énfasis2" xfId="33" builtinId="36" customBuiltin="1"/>
    <cellStyle name="60% - Énfasis3" xfId="37" builtinId="40" customBuiltin="1"/>
    <cellStyle name="60% - Énfasis4" xfId="41" builtinId="44" customBuiltin="1"/>
    <cellStyle name="60% - Énfasis5" xfId="45" builtinId="48" customBuiltin="1"/>
    <cellStyle name="60% - Énfasis6" xfId="49" builtinId="52" customBuiltin="1"/>
    <cellStyle name="Bueno" xfId="14" builtinId="26" customBuiltin="1"/>
    <cellStyle name="Cálculo" xfId="19" builtinId="22" customBuiltin="1"/>
    <cellStyle name="Celda de comprobación" xfId="21" builtinId="23" customBuiltin="1"/>
    <cellStyle name="Celda vinculada" xfId="20" builtinId="24" customBuiltin="1"/>
    <cellStyle name="Encabezado 1" xfId="10" builtinId="16" customBuiltin="1"/>
    <cellStyle name="Encabezado 4" xfId="13" builtinId="19" customBuiltin="1"/>
    <cellStyle name="Énfasis1" xfId="26" builtinId="29" customBuiltin="1"/>
    <cellStyle name="Énfasis2" xfId="30" builtinId="33" customBuiltin="1"/>
    <cellStyle name="Énfasis3" xfId="34" builtinId="37" customBuiltin="1"/>
    <cellStyle name="Énfasis4" xfId="38" builtinId="41" customBuiltin="1"/>
    <cellStyle name="Énfasis5" xfId="42" builtinId="45" customBuiltin="1"/>
    <cellStyle name="Énfasis6" xfId="46" builtinId="49" customBuiltin="1"/>
    <cellStyle name="Entrada" xfId="17" builtinId="20" customBuiltin="1"/>
    <cellStyle name="Hipervínculo" xfId="1" builtinId="8" customBuiltin="1"/>
    <cellStyle name="Hipervínculo visitado" xfId="4" builtinId="9" customBuiltin="1"/>
    <cellStyle name="Incorrecto" xfId="15" builtinId="27" customBuiltin="1"/>
    <cellStyle name="Millares" xfId="5" builtinId="3" customBuiltin="1"/>
    <cellStyle name="Millares [0]" xfId="6" builtinId="6" customBuiltin="1"/>
    <cellStyle name="Moneda" xfId="7" builtinId="4" customBuiltin="1"/>
    <cellStyle name="Moneda [0]" xfId="8" builtinId="7" customBuiltin="1"/>
    <cellStyle name="Neutral" xfId="16" builtinId="28" customBuiltin="1"/>
    <cellStyle name="Normal" xfId="0" builtinId="0" customBuiltin="1"/>
    <cellStyle name="Normal 2" xfId="3" xr:uid="{00000000-0005-0000-0000-000002000000}"/>
    <cellStyle name="Notas" xfId="23" builtinId="10" customBuiltin="1"/>
    <cellStyle name="Porcentaje" xfId="2" builtinId="5" customBuiltin="1"/>
    <cellStyle name="Salida" xfId="18" builtinId="21" customBuiltin="1"/>
    <cellStyle name="Texto de advertencia" xfId="22" builtinId="11" customBuiltin="1"/>
    <cellStyle name="Texto explicativo" xfId="24" builtinId="53" customBuiltin="1"/>
    <cellStyle name="Título" xfId="9" builtinId="15" customBuiltin="1"/>
    <cellStyle name="Título 2" xfId="11" builtinId="17" customBuiltin="1"/>
    <cellStyle name="Título 3" xfId="12" builtinId="18" customBuiltin="1"/>
    <cellStyle name="Total" xfId="25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?utm_source=ms&amp;utm_medium=file&amp;utm_campaign=office&amp;utm_term=mortgage&amp;utm_content=logo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?utm_source=ms&amp;utm_medium=file&amp;utm_campaign=office&amp;utm_term=mortgage&amp;utm_content=log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561975</xdr:colOff>
      <xdr:row>0</xdr:row>
      <xdr:rowOff>66675</xdr:rowOff>
    </xdr:from>
    <xdr:to>
      <xdr:col>8</xdr:col>
      <xdr:colOff>1857375</xdr:colOff>
      <xdr:row>0</xdr:row>
      <xdr:rowOff>495300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66675"/>
          <a:ext cx="1905000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</xdr:col>
      <xdr:colOff>1905000</xdr:colOff>
      <xdr:row>0</xdr:row>
      <xdr:rowOff>523875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4A3876-3F56-40FC-A3D2-F34EE0707AC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190500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Calculators/mortgage-calculators.html?utm_source=ms&amp;utm_medium=file&amp;utm_campaign=office&amp;utm_content=url" TargetMode="External"/><Relationship Id="rId1" Type="http://schemas.openxmlformats.org/officeDocument/2006/relationships/hyperlink" Target="https://www.vertex42.com/Calculators/mortgage-calculators.html?utm_source=ms&amp;utm_medium=file&amp;utm_campaign=office&amp;utm_content=mor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culators/mortgage-payment-calculator.html?utm_source=ms&amp;utm_medium=file&amp;utm_campaign=office&amp;utm_content=title" TargetMode="External"/><Relationship Id="rId2" Type="http://schemas.openxmlformats.org/officeDocument/2006/relationships/hyperlink" Target="https://www.vertex42.com/Calculators/mortgage-payment-calculator.html?utm_source=ms&amp;utm_medium=file&amp;utm_campaign=office&amp;utm_content=help" TargetMode="External"/><Relationship Id="rId1" Type="http://schemas.openxmlformats.org/officeDocument/2006/relationships/hyperlink" Target="https://www.vertex42.com/Calculators/mortgage-calculators.html?utm_source=ms&amp;utm_medium=file&amp;utm_campaign=office&amp;utm_term=mortgage&amp;utm_content=more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vertex42.com/Calculators/mortgage-payment-calculator.html?utm_source=ms&amp;utm_medium=file&amp;utm_campaign=office&amp;utm_content=ur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showGridLines="0" tabSelected="1" workbookViewId="0"/>
  </sheetViews>
  <sheetFormatPr baseColWidth="10" defaultColWidth="9.140625" defaultRowHeight="15" x14ac:dyDescent="0.3"/>
  <cols>
    <col min="1" max="1" width="3.42578125" style="2" customWidth="1"/>
    <col min="2" max="2" width="34.42578125" style="2" customWidth="1"/>
    <col min="3" max="7" width="17" style="2" customWidth="1"/>
    <col min="8" max="8" width="9.140625" style="2"/>
    <col min="9" max="9" width="44.42578125" style="4" customWidth="1"/>
    <col min="10" max="16384" width="9.140625" style="2"/>
  </cols>
  <sheetData>
    <row r="1" spans="2:10" s="6" customFormat="1" ht="41.45" customHeight="1" x14ac:dyDescent="0.3">
      <c r="B1" s="42" t="s">
        <v>1</v>
      </c>
      <c r="C1" s="42"/>
      <c r="D1" s="42"/>
      <c r="E1" s="42"/>
      <c r="F1" s="42"/>
      <c r="G1" s="42"/>
      <c r="I1" s="7"/>
    </row>
    <row r="2" spans="2:10" ht="18.95" customHeight="1" x14ac:dyDescent="0.25">
      <c r="B2" s="16"/>
      <c r="I2" s="33" t="s">
        <v>27</v>
      </c>
      <c r="J2" s="8"/>
    </row>
    <row r="3" spans="2:10" ht="21.95" customHeight="1" x14ac:dyDescent="0.3">
      <c r="B3" s="31" t="s">
        <v>2</v>
      </c>
      <c r="C3" s="36">
        <v>12</v>
      </c>
      <c r="D3" s="41" t="s">
        <v>22</v>
      </c>
      <c r="E3" s="41"/>
      <c r="F3" s="41"/>
      <c r="G3" s="41"/>
      <c r="I3" s="3" t="s">
        <v>28</v>
      </c>
      <c r="J3" s="3"/>
    </row>
    <row r="4" spans="2:10" ht="18.95" customHeight="1" x14ac:dyDescent="0.3">
      <c r="B4" s="11"/>
    </row>
    <row r="5" spans="2:10" s="1" customFormat="1" ht="21.95" customHeight="1" x14ac:dyDescent="0.3">
      <c r="B5" s="17" t="s">
        <v>3</v>
      </c>
      <c r="C5" s="20" t="s">
        <v>21</v>
      </c>
      <c r="D5" s="20" t="s">
        <v>23</v>
      </c>
      <c r="E5" s="20" t="s">
        <v>24</v>
      </c>
      <c r="F5" s="20" t="s">
        <v>25</v>
      </c>
      <c r="G5" s="20" t="s">
        <v>26</v>
      </c>
    </row>
    <row r="6" spans="2:10" ht="21.95" customHeight="1" x14ac:dyDescent="0.3">
      <c r="B6" s="18" t="s">
        <v>4</v>
      </c>
      <c r="C6" s="43">
        <v>175000</v>
      </c>
      <c r="D6" s="43">
        <v>200000</v>
      </c>
      <c r="E6" s="43">
        <v>225000</v>
      </c>
      <c r="F6" s="43"/>
      <c r="G6" s="43"/>
      <c r="I6" s="5" t="s">
        <v>29</v>
      </c>
    </row>
    <row r="7" spans="2:10" ht="21.95" customHeight="1" x14ac:dyDescent="0.3">
      <c r="B7" s="18" t="s">
        <v>5</v>
      </c>
      <c r="C7" s="35">
        <v>0.06</v>
      </c>
      <c r="D7" s="35">
        <v>0.06</v>
      </c>
      <c r="E7" s="35">
        <v>0.06</v>
      </c>
      <c r="F7" s="35"/>
      <c r="G7" s="35"/>
      <c r="I7" s="5" t="s">
        <v>30</v>
      </c>
    </row>
    <row r="8" spans="2:10" ht="21.95" customHeight="1" x14ac:dyDescent="0.3">
      <c r="B8" s="18" t="s">
        <v>6</v>
      </c>
      <c r="C8" s="36">
        <v>30</v>
      </c>
      <c r="D8" s="36">
        <v>30</v>
      </c>
      <c r="E8" s="36">
        <v>30</v>
      </c>
      <c r="F8" s="36"/>
      <c r="G8" s="36"/>
      <c r="I8" s="5" t="s">
        <v>31</v>
      </c>
    </row>
    <row r="9" spans="2:10" ht="30" customHeight="1" x14ac:dyDescent="0.3">
      <c r="B9" s="16"/>
      <c r="C9" s="40"/>
      <c r="D9" s="40"/>
      <c r="E9" s="40"/>
      <c r="F9" s="40"/>
      <c r="G9" s="40"/>
    </row>
    <row r="10" spans="2:10" ht="21.95" customHeight="1" thickBot="1" x14ac:dyDescent="0.35">
      <c r="B10" s="14" t="s">
        <v>7</v>
      </c>
      <c r="C10" s="10"/>
      <c r="D10" s="10"/>
      <c r="E10" s="10"/>
      <c r="F10" s="10"/>
      <c r="G10" s="10"/>
    </row>
    <row r="11" spans="2:10" ht="21.95" customHeight="1" thickTop="1" x14ac:dyDescent="0.3">
      <c r="B11" s="19" t="s">
        <v>8</v>
      </c>
      <c r="C11" s="34">
        <f>IF(COUNTA(C6,C7,C8)&lt;3," - ",((1+C7/$C$3)^($C$3/12))-1)</f>
        <v>4.9999999999998934E-3</v>
      </c>
      <c r="D11" s="34">
        <f t="shared" ref="D11:G11" si="0">IF(COUNTA(D6,D7,D8)&lt;3," - ",((1+D7/$C$3)^($C$3/12))-1)</f>
        <v>4.9999999999998934E-3</v>
      </c>
      <c r="E11" s="34">
        <f t="shared" si="0"/>
        <v>4.9999999999998934E-3</v>
      </c>
      <c r="F11" s="34" t="str">
        <f>IF(COUNTA(F6,F7,F8)&lt;3," - ",((1+F7/$C$3)^($C$3/12))-1)</f>
        <v xml:space="preserve"> - </v>
      </c>
      <c r="G11" s="34" t="str">
        <f t="shared" si="0"/>
        <v xml:space="preserve"> - </v>
      </c>
      <c r="I11" s="2"/>
    </row>
    <row r="12" spans="2:10" ht="21.95" customHeight="1" x14ac:dyDescent="0.3">
      <c r="B12" s="19" t="s">
        <v>9</v>
      </c>
      <c r="C12" s="44">
        <f>IF(COUNTA(C6,C7,C8)&lt;3," - ",PMT(C11,C8*12,-C6))</f>
        <v>1049.2134190173022</v>
      </c>
      <c r="D12" s="44">
        <f t="shared" ref="D12:G12" si="1">IF(COUNTA(D6,D7,D8)&lt;3," - ",PMT(D11,D8*12,-D6))</f>
        <v>1199.1010503054883</v>
      </c>
      <c r="E12" s="44">
        <f t="shared" si="1"/>
        <v>1348.9886815936745</v>
      </c>
      <c r="F12" s="44" t="str">
        <f>IF(COUNTA(F6,F7,F8)&lt;3," - ",PMT(F11,F8*12,-F6))</f>
        <v xml:space="preserve"> - </v>
      </c>
      <c r="G12" s="44" t="str">
        <f t="shared" si="1"/>
        <v xml:space="preserve"> - </v>
      </c>
      <c r="I12" s="5"/>
    </row>
    <row r="13" spans="2:10" ht="21.95" customHeight="1" x14ac:dyDescent="0.3">
      <c r="B13" s="19" t="s">
        <v>10</v>
      </c>
      <c r="C13" s="43"/>
      <c r="D13" s="43"/>
      <c r="E13" s="43"/>
      <c r="F13" s="43"/>
      <c r="G13" s="43"/>
      <c r="I13" s="5" t="s">
        <v>32</v>
      </c>
    </row>
    <row r="14" spans="2:10" ht="24.95" customHeight="1" x14ac:dyDescent="0.3">
      <c r="B14" s="12" t="s">
        <v>11</v>
      </c>
      <c r="C14" s="45">
        <f>IF(COUNTA(C6,C7,C8)&lt;3," - ",C12+C13)</f>
        <v>1049.2134190173022</v>
      </c>
      <c r="D14" s="45">
        <f t="shared" ref="D14:G14" si="2">IF(COUNTA(D6,D7,D8)&lt;3," - ",D12+D13)</f>
        <v>1199.1010503054883</v>
      </c>
      <c r="E14" s="45">
        <f t="shared" si="2"/>
        <v>1348.9886815936745</v>
      </c>
      <c r="F14" s="45" t="str">
        <f t="shared" si="2"/>
        <v xml:space="preserve"> - </v>
      </c>
      <c r="G14" s="45" t="str">
        <f t="shared" si="2"/>
        <v xml:space="preserve"> - </v>
      </c>
    </row>
    <row r="15" spans="2:10" ht="30" customHeight="1" x14ac:dyDescent="0.3">
      <c r="B15" s="16"/>
      <c r="C15" s="40"/>
      <c r="D15" s="40"/>
      <c r="E15" s="40"/>
      <c r="F15" s="40"/>
      <c r="G15" s="40"/>
    </row>
    <row r="16" spans="2:10" ht="21.95" customHeight="1" thickBot="1" x14ac:dyDescent="0.35">
      <c r="B16" s="14" t="s">
        <v>12</v>
      </c>
      <c r="C16" s="10"/>
      <c r="D16" s="10"/>
      <c r="E16" s="10"/>
      <c r="F16" s="10"/>
      <c r="G16" s="10"/>
    </row>
    <row r="17" spans="1:9" ht="21.95" customHeight="1" thickTop="1" x14ac:dyDescent="0.3">
      <c r="B17" s="19" t="s">
        <v>13</v>
      </c>
      <c r="C17" s="37">
        <f>IF(COUNTA(C6,C7,C8)&lt;3," - ",NPER(C11,-C14,C6))</f>
        <v>360.00000000000011</v>
      </c>
      <c r="D17" s="37">
        <f t="shared" ref="D17:G17" si="3">IF(COUNTA(D6,D7,D8)&lt;3," - ",NPER(D11,-D14,D6))</f>
        <v>359.99999999999994</v>
      </c>
      <c r="E17" s="37">
        <f t="shared" si="3"/>
        <v>359.99999999999994</v>
      </c>
      <c r="F17" s="37" t="str">
        <f>IF(COUNTA(F6,F7,F8)&lt;3," - ",NPER(F11,-F14,F6))</f>
        <v xml:space="preserve"> - </v>
      </c>
      <c r="G17" s="37" t="str">
        <f t="shared" si="3"/>
        <v xml:space="preserve"> - </v>
      </c>
    </row>
    <row r="18" spans="1:9" ht="21.95" customHeight="1" x14ac:dyDescent="0.3">
      <c r="B18" s="19" t="s">
        <v>14</v>
      </c>
      <c r="C18" s="38">
        <f>IF(COUNTA(C6,C7,C8)&lt;3," - ",C17/12)</f>
        <v>30.000000000000011</v>
      </c>
      <c r="D18" s="38">
        <f t="shared" ref="D18:G18" si="4">IF(COUNTA(D6,D7,D8)&lt;3," - ",D17/12)</f>
        <v>29.999999999999996</v>
      </c>
      <c r="E18" s="38">
        <f t="shared" si="4"/>
        <v>29.999999999999996</v>
      </c>
      <c r="F18" s="38" t="str">
        <f>IF(COUNTA(F6,F7,F8)&lt;3," - ",F17/12)</f>
        <v xml:space="preserve"> - </v>
      </c>
      <c r="G18" s="38" t="str">
        <f t="shared" si="4"/>
        <v xml:space="preserve"> - </v>
      </c>
    </row>
    <row r="19" spans="1:9" ht="21.95" customHeight="1" x14ac:dyDescent="0.3">
      <c r="B19" s="19" t="s">
        <v>15</v>
      </c>
      <c r="C19" s="44">
        <f>IF(COUNTA(C6,C7,C8)&lt;3," - ",C17*C14)</f>
        <v>377716.83084622887</v>
      </c>
      <c r="D19" s="44">
        <f t="shared" ref="D19:G19" si="5">IF(COUNTA(D6,D7,D8)&lt;3," - ",D17*D14)</f>
        <v>431676.37810997572</v>
      </c>
      <c r="E19" s="44">
        <f t="shared" si="5"/>
        <v>485635.92537372274</v>
      </c>
      <c r="F19" s="44" t="str">
        <f>IF(COUNTA(F6,F7,F8)&lt;3," - ",F17*F14)</f>
        <v xml:space="preserve"> - </v>
      </c>
      <c r="G19" s="44" t="str">
        <f t="shared" si="5"/>
        <v xml:space="preserve"> - </v>
      </c>
    </row>
    <row r="20" spans="1:9" ht="24.95" customHeight="1" x14ac:dyDescent="0.3">
      <c r="B20" s="12" t="s">
        <v>16</v>
      </c>
      <c r="C20" s="45">
        <f>IF(COUNTA(C6,C7,C8)&lt;3," - ",C19-C6)</f>
        <v>202716.83084622887</v>
      </c>
      <c r="D20" s="45">
        <f t="shared" ref="D20:G20" si="6">IF(COUNTA(D6,D7,D8)&lt;3," - ",D19-D6)</f>
        <v>231676.37810997572</v>
      </c>
      <c r="E20" s="45">
        <f t="shared" si="6"/>
        <v>260635.92537372274</v>
      </c>
      <c r="F20" s="45" t="str">
        <f>IF(COUNTA(F6,F7,F8)&lt;3," - ",F19-F6)</f>
        <v xml:space="preserve"> - </v>
      </c>
      <c r="G20" s="45" t="str">
        <f t="shared" si="6"/>
        <v xml:space="preserve"> - </v>
      </c>
      <c r="I20" s="2"/>
    </row>
    <row r="21" spans="1:9" ht="30" customHeight="1" x14ac:dyDescent="0.3">
      <c r="B21" s="16"/>
      <c r="C21" s="40"/>
      <c r="D21" s="40"/>
      <c r="E21" s="40"/>
      <c r="F21" s="40"/>
      <c r="G21" s="40"/>
    </row>
    <row r="22" spans="1:9" ht="21.95" customHeight="1" x14ac:dyDescent="0.3">
      <c r="B22" s="15" t="s">
        <v>17</v>
      </c>
      <c r="C22" s="39">
        <v>5</v>
      </c>
      <c r="D22" s="39">
        <v>5</v>
      </c>
      <c r="E22" s="39">
        <v>5</v>
      </c>
      <c r="F22" s="39"/>
      <c r="G22" s="39"/>
      <c r="I22" s="5" t="s">
        <v>33</v>
      </c>
    </row>
    <row r="23" spans="1:9" ht="21.95" customHeight="1" x14ac:dyDescent="0.3">
      <c r="B23" s="19" t="s">
        <v>18</v>
      </c>
      <c r="C23" s="43">
        <f>C6</f>
        <v>175000</v>
      </c>
      <c r="D23" s="43">
        <f t="shared" ref="D23:G23" si="7">D6</f>
        <v>200000</v>
      </c>
      <c r="E23" s="43">
        <f t="shared" si="7"/>
        <v>225000</v>
      </c>
      <c r="F23" s="43">
        <f t="shared" si="7"/>
        <v>0</v>
      </c>
      <c r="G23" s="43">
        <f t="shared" si="7"/>
        <v>0</v>
      </c>
      <c r="I23" s="5" t="s">
        <v>34</v>
      </c>
    </row>
    <row r="24" spans="1:9" ht="21.95" customHeight="1" x14ac:dyDescent="0.3">
      <c r="B24" s="19" t="s">
        <v>19</v>
      </c>
      <c r="C24" s="46">
        <f>IF(COUNTA(C6,C7,C8,C22)&lt;4," - ",-FV(C11,C22*12,-C14,C6))</f>
        <v>162845.12443993409</v>
      </c>
      <c r="D24" s="46">
        <f t="shared" ref="D24:G24" si="8">IF(COUNTA(D6,D7,D8,D22)&lt;4," - ",-FV(D11,D22*12,-D14,D6))</f>
        <v>186108.71364563896</v>
      </c>
      <c r="E24" s="46">
        <f t="shared" si="8"/>
        <v>209372.30285134388</v>
      </c>
      <c r="F24" s="46" t="str">
        <f t="shared" si="8"/>
        <v xml:space="preserve"> - </v>
      </c>
      <c r="G24" s="46" t="str">
        <f t="shared" si="8"/>
        <v xml:space="preserve"> - </v>
      </c>
    </row>
    <row r="25" spans="1:9" ht="24.95" customHeight="1" x14ac:dyDescent="0.3">
      <c r="B25" s="12" t="s">
        <v>20</v>
      </c>
      <c r="C25" s="47">
        <f>IF(COUNTA(C6,C7,C8,C22,C23)&lt;5," - ",C23-C24)</f>
        <v>12154.875560065906</v>
      </c>
      <c r="D25" s="47">
        <f t="shared" ref="D25:G25" si="9">IF(COUNTA(D6,D7,D8,D22,D23)&lt;5," - ",D23-D24)</f>
        <v>13891.286354361044</v>
      </c>
      <c r="E25" s="47">
        <f t="shared" si="9"/>
        <v>15627.697148656123</v>
      </c>
      <c r="F25" s="47" t="str">
        <f t="shared" si="9"/>
        <v xml:space="preserve"> - </v>
      </c>
      <c r="G25" s="47" t="str">
        <f t="shared" si="9"/>
        <v xml:space="preserve"> - </v>
      </c>
    </row>
    <row r="26" spans="1:9" x14ac:dyDescent="0.3">
      <c r="A26" s="13"/>
      <c r="B26" s="13"/>
      <c r="C26" s="13"/>
      <c r="D26" s="13"/>
    </row>
    <row r="27" spans="1:9" x14ac:dyDescent="0.3">
      <c r="A27" s="9" t="s">
        <v>0</v>
      </c>
    </row>
    <row r="28" spans="1:9" ht="12.75" x14ac:dyDescent="0.3">
      <c r="I28" s="2"/>
    </row>
  </sheetData>
  <mergeCells count="2">
    <mergeCell ref="D3:G3"/>
    <mergeCell ref="B1:G1"/>
  </mergeCells>
  <phoneticPr fontId="3" type="noConversion"/>
  <hyperlinks>
    <hyperlink ref="I2" r:id="rId1" xr:uid="{00000000-0004-0000-0000-000000000000}"/>
    <hyperlink ref="I3" r:id="rId2" xr:uid="{00000000-0004-0000-0000-000001000000}"/>
  </hyperlinks>
  <printOptions horizontalCentered="1"/>
  <pageMargins left="0.5" right="0.5" top="0.75" bottom="0.5" header="0.5" footer="0.25"/>
  <pageSetup paperSize="9" scale="80" fitToHeight="0" orientation="portrait" r:id="rId3"/>
  <headerFooter scaleWithDoc="0">
    <oddFooter>&amp;L&amp;"Arial,Regular"&amp;8https://www.vertex42.com/Calculators/mortgage-calculators.html&amp;R&amp;"Arial,Regular"&amp;8© 2008 Vertex42 LLC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C22"/>
  <sheetViews>
    <sheetView showGridLines="0" zoomScaleNormal="100" workbookViewId="0"/>
  </sheetViews>
  <sheetFormatPr baseColWidth="10" defaultColWidth="9.140625" defaultRowHeight="12.75" x14ac:dyDescent="0.2"/>
  <cols>
    <col min="1" max="1" width="2.85546875" style="22" customWidth="1"/>
    <col min="2" max="2" width="87.140625" style="21" customWidth="1"/>
    <col min="3" max="16384" width="9.140625" style="22"/>
  </cols>
  <sheetData>
    <row r="1" spans="2:3" ht="46.5" customHeight="1" x14ac:dyDescent="0.2"/>
    <row r="2" spans="2:3" s="25" customFormat="1" ht="15.75" x14ac:dyDescent="0.3">
      <c r="B2" s="23" t="s">
        <v>35</v>
      </c>
      <c r="C2" s="23"/>
    </row>
    <row r="3" spans="2:3" s="24" customFormat="1" ht="13.5" customHeight="1" x14ac:dyDescent="0.3">
      <c r="B3" s="26" t="s">
        <v>36</v>
      </c>
      <c r="C3" s="26"/>
    </row>
    <row r="5" spans="2:3" s="28" customFormat="1" ht="26.25" x14ac:dyDescent="0.4">
      <c r="B5" s="27" t="s">
        <v>37</v>
      </c>
    </row>
    <row r="6" spans="2:3" ht="75" x14ac:dyDescent="0.2">
      <c r="B6" s="29" t="s">
        <v>38</v>
      </c>
    </row>
    <row r="7" spans="2:3" ht="15" x14ac:dyDescent="0.2">
      <c r="B7" s="30"/>
    </row>
    <row r="8" spans="2:3" s="28" customFormat="1" ht="26.25" x14ac:dyDescent="0.4">
      <c r="B8" s="27" t="s">
        <v>39</v>
      </c>
    </row>
    <row r="9" spans="2:3" ht="30" x14ac:dyDescent="0.2">
      <c r="B9" s="29" t="s">
        <v>40</v>
      </c>
    </row>
    <row r="10" spans="2:3" ht="15" x14ac:dyDescent="0.2">
      <c r="B10" s="32" t="s">
        <v>39</v>
      </c>
    </row>
    <row r="11" spans="2:3" ht="15" x14ac:dyDescent="0.2">
      <c r="B11" s="30"/>
    </row>
    <row r="12" spans="2:3" s="28" customFormat="1" ht="26.25" x14ac:dyDescent="0.4">
      <c r="B12" s="27" t="s">
        <v>41</v>
      </c>
    </row>
    <row r="13" spans="2:3" ht="30" x14ac:dyDescent="0.2">
      <c r="B13" s="29" t="s">
        <v>42</v>
      </c>
    </row>
    <row r="14" spans="2:3" ht="15" x14ac:dyDescent="0.2">
      <c r="B14" s="32" t="s">
        <v>41</v>
      </c>
    </row>
    <row r="15" spans="2:3" ht="15" x14ac:dyDescent="0.2">
      <c r="B15" s="30"/>
    </row>
    <row r="16" spans="2:3" ht="21" x14ac:dyDescent="0.2">
      <c r="B16" s="27" t="s">
        <v>43</v>
      </c>
    </row>
    <row r="17" spans="2:2" ht="60" x14ac:dyDescent="0.2">
      <c r="B17" s="29" t="s">
        <v>44</v>
      </c>
    </row>
    <row r="18" spans="2:2" ht="15" x14ac:dyDescent="0.2">
      <c r="B18" s="30"/>
    </row>
    <row r="19" spans="2:2" s="28" customFormat="1" ht="26.25" x14ac:dyDescent="0.4">
      <c r="B19" s="27" t="s">
        <v>45</v>
      </c>
    </row>
    <row r="20" spans="2:2" ht="75" x14ac:dyDescent="0.2">
      <c r="B20" s="29" t="s">
        <v>46</v>
      </c>
    </row>
    <row r="21" spans="2:2" ht="15" x14ac:dyDescent="0.2">
      <c r="B21" s="30"/>
    </row>
    <row r="22" spans="2:2" ht="90" x14ac:dyDescent="0.2">
      <c r="B22" s="29" t="s">
        <v>47</v>
      </c>
    </row>
  </sheetData>
  <hyperlinks>
    <hyperlink ref="B14" r:id="rId1" xr:uid="{00000000-0004-0000-0100-000000000000}"/>
    <hyperlink ref="B10" r:id="rId2" xr:uid="{00000000-0004-0000-0100-000001000000}"/>
    <hyperlink ref="B2" r:id="rId3" xr:uid="{00000000-0004-0000-0100-000002000000}"/>
    <hyperlink ref="B3" r:id="rId4" xr:uid="{00000000-0004-0000-0100-000003000000}"/>
  </hyperlinks>
  <printOptions horizontalCentered="1"/>
  <pageMargins left="0.5" right="0.5" top="0.75" bottom="0.5" header="0.5" footer="0.25"/>
  <pageSetup paperSize="9" fitToHeight="0" orientation="portrait" r:id="rId5"/>
  <headerFooter scaleWithDoc="0">
    <oddFooter>&amp;L&amp;"Arial,Regular"&amp;8https://www.vertex42.com/Calculators/mortgage-calculators.html&amp;R&amp;"Arial,Regular"&amp;8© 2008 Vertex42 LLC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Calculadora de hipoteca</vt:lpstr>
      <vt:lpstr>Acerca de</vt:lpstr>
      <vt:lpstr>'Calculadora de hipoteca'!Área_de_impresión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2018-11-30T01:36:00Z</dcterms:created>
  <dcterms:modified xsi:type="dcterms:W3CDTF">2019-05-29T09:57:26Z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