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codeName="ThisWorkbook"/>
  <mc:AlternateContent xmlns:mc="http://schemas.openxmlformats.org/markup-compatibility/2006">
    <mc:Choice Requires="x15">
      <x15ac:absPath xmlns:x15ac="http://schemas.microsoft.com/office/spreadsheetml/2010/11/ac" url="\\deli\P2016\MSOFFICEUA\Templates\Templates_Gemini_G1\Phases\170413_AccessibilityQ4\04_from_finalchecks\01_Templates\es-mx\target\"/>
    </mc:Choice>
  </mc:AlternateContent>
  <bookViews>
    <workbookView xWindow="0" yWindow="0" windowWidth="28800" windowHeight="13635"/>
  </bookViews>
  <sheets>
    <sheet name="OBJETIVOS" sheetId="1" r:id="rId1"/>
    <sheet name="DIETA" sheetId="2" r:id="rId2"/>
    <sheet name="EJERCICIO" sheetId="3" r:id="rId3"/>
    <sheet name="Cálculos de gráfico" sheetId="4" state="hidden" r:id="rId4"/>
  </sheets>
  <definedNames>
    <definedName name="ColumnTitle2">Dieta[[#Headers],[FECHA]]</definedName>
    <definedName name="ColumnTitle3">Ejercicio[[#Headers],[FECHA]]</definedName>
    <definedName name="DietLastEnd">'Cálculos de gráfico'!$C$5</definedName>
    <definedName name="DietPeriod">Dieta[FECHA]</definedName>
    <definedName name="DietRowStart">'Cálculos de gráfico'!$C$4</definedName>
    <definedName name="EndDate">OBJETIVOS!$B$3</definedName>
    <definedName name="EndWeight">OBJETIVOS!$B$8</definedName>
    <definedName name="ExerciseDateRange">'Cálculos de gráfico'!$D$23:$D$36</definedName>
    <definedName name="ExerciseLastEnd">'Cálculos de gráfico'!$C$23</definedName>
    <definedName name="ExercisePeriod">Ejercicio[FECHA]</definedName>
    <definedName name="ExerciseRowStart">'Cálculos de gráfico'!$C$22</definedName>
    <definedName name="LossPerDay">OBJETIVOS!$B$15</definedName>
    <definedName name="PlanDays">OBJETIVOS!$B$13</definedName>
    <definedName name="StartDate">OBJETIVOS!$B$1</definedName>
    <definedName name="StartWeight">OBJETIVOS!$B$6</definedName>
    <definedName name="Subtítulo">OBJETIVOS!$C$2</definedName>
    <definedName name="_xlnm.Print_Titles" localSheetId="1">DIETA!$3:$3</definedName>
    <definedName name="_xlnm.Print_Titles" localSheetId="2">EJERCICIO!$3:$3</definedName>
    <definedName name="WeightGoal">OBJETIVOS!$B$11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2" i="4" l="1"/>
  <c r="C4" i="4"/>
  <c r="B2" i="3"/>
  <c r="B2" i="2"/>
  <c r="B1" i="1" l="1"/>
  <c r="B3" i="1" s="1"/>
  <c r="B4" i="3" l="1"/>
  <c r="B5" i="3" s="1"/>
  <c r="B6" i="3" s="1"/>
  <c r="B7" i="3" s="1"/>
  <c r="B8" i="3" s="1"/>
  <c r="B9" i="3" s="1"/>
  <c r="B10" i="3" s="1"/>
  <c r="B11" i="3" s="1"/>
  <c r="B12" i="3" s="1"/>
  <c r="B13" i="3" l="1"/>
  <c r="B14" i="3" s="1"/>
  <c r="B15" i="3" s="1"/>
  <c r="B16" i="3" s="1"/>
  <c r="B17" i="3" s="1"/>
  <c r="B18" i="3" s="1"/>
  <c r="B19" i="3" s="1"/>
  <c r="B20" i="3" s="1"/>
  <c r="B7" i="2"/>
  <c r="B8" i="2"/>
  <c r="B9" i="2"/>
  <c r="B10" i="2"/>
  <c r="B11" i="2"/>
  <c r="B12" i="2"/>
  <c r="B13" i="2"/>
  <c r="B14" i="2"/>
  <c r="B15" i="2"/>
  <c r="B16" i="2"/>
  <c r="B17" i="2"/>
  <c r="B18" i="2"/>
  <c r="B19" i="2"/>
  <c r="C23" i="4" l="1"/>
  <c r="G36" i="4"/>
  <c r="F35" i="4"/>
  <c r="D34" i="4"/>
  <c r="G32" i="4"/>
  <c r="F31" i="4"/>
  <c r="D30" i="4"/>
  <c r="G28" i="4"/>
  <c r="F27" i="4"/>
  <c r="D26" i="4"/>
  <c r="G24" i="4"/>
  <c r="F23" i="4"/>
  <c r="D35" i="4"/>
  <c r="G33" i="4"/>
  <c r="F32" i="4"/>
  <c r="D31" i="4"/>
  <c r="G29" i="4"/>
  <c r="F28" i="4"/>
  <c r="D27" i="4"/>
  <c r="G25" i="4"/>
  <c r="F24" i="4"/>
  <c r="D23" i="4"/>
  <c r="D36" i="4"/>
  <c r="G34" i="4"/>
  <c r="F33" i="4"/>
  <c r="D32" i="4"/>
  <c r="G30" i="4"/>
  <c r="F29" i="4"/>
  <c r="D28" i="4"/>
  <c r="G26" i="4"/>
  <c r="F25" i="4"/>
  <c r="D24" i="4"/>
  <c r="F34" i="4"/>
  <c r="D33" i="4"/>
  <c r="F30" i="4"/>
  <c r="D29" i="4"/>
  <c r="F26" i="4"/>
  <c r="G23" i="4"/>
  <c r="F36" i="4"/>
  <c r="G35" i="4"/>
  <c r="G31" i="4"/>
  <c r="G27" i="4"/>
  <c r="D25" i="4"/>
  <c r="C5" i="4"/>
  <c r="B4" i="2"/>
  <c r="B5" i="2"/>
  <c r="B6" i="2"/>
  <c r="I18" i="4" l="1"/>
  <c r="D18" i="4"/>
  <c r="F17" i="4"/>
  <c r="G16" i="4"/>
  <c r="H15" i="4"/>
  <c r="I14" i="4"/>
  <c r="D14" i="4"/>
  <c r="F13" i="4"/>
  <c r="G12" i="4"/>
  <c r="H11" i="4"/>
  <c r="I10" i="4"/>
  <c r="D10" i="4"/>
  <c r="F9" i="4"/>
  <c r="G8" i="4"/>
  <c r="H7" i="4"/>
  <c r="I6" i="4"/>
  <c r="D6" i="4"/>
  <c r="F5" i="4"/>
  <c r="H18" i="4"/>
  <c r="I17" i="4"/>
  <c r="D17" i="4"/>
  <c r="F16" i="4"/>
  <c r="G15" i="4"/>
  <c r="H14" i="4"/>
  <c r="I13" i="4"/>
  <c r="D13" i="4"/>
  <c r="F12" i="4"/>
  <c r="G11" i="4"/>
  <c r="I9" i="4"/>
  <c r="F8" i="4"/>
  <c r="H6" i="4"/>
  <c r="D5" i="4"/>
  <c r="G18" i="4"/>
  <c r="H17" i="4"/>
  <c r="I16" i="4"/>
  <c r="D16" i="4"/>
  <c r="F15" i="4"/>
  <c r="G14" i="4"/>
  <c r="H13" i="4"/>
  <c r="I12" i="4"/>
  <c r="D12" i="4"/>
  <c r="F11" i="4"/>
  <c r="G10" i="4"/>
  <c r="H9" i="4"/>
  <c r="I8" i="4"/>
  <c r="D8" i="4"/>
  <c r="F7" i="4"/>
  <c r="G6" i="4"/>
  <c r="H5" i="4"/>
  <c r="F18" i="4"/>
  <c r="G17" i="4"/>
  <c r="H16" i="4"/>
  <c r="I15" i="4"/>
  <c r="D15" i="4"/>
  <c r="F14" i="4"/>
  <c r="G13" i="4"/>
  <c r="H12" i="4"/>
  <c r="I11" i="4"/>
  <c r="D11" i="4"/>
  <c r="F10" i="4"/>
  <c r="G9" i="4"/>
  <c r="H8" i="4"/>
  <c r="I7" i="4"/>
  <c r="D7" i="4"/>
  <c r="F6" i="4"/>
  <c r="G5" i="4"/>
  <c r="H10" i="4"/>
  <c r="D9" i="4"/>
  <c r="G7" i="4"/>
  <c r="I5" i="4"/>
  <c r="E36" i="4" l="1"/>
  <c r="E32" i="4"/>
  <c r="E28" i="4"/>
  <c r="E24" i="4"/>
  <c r="E31" i="4"/>
  <c r="E27" i="4"/>
  <c r="E30" i="4"/>
  <c r="E33" i="4"/>
  <c r="E35" i="4"/>
  <c r="E29" i="4"/>
  <c r="E34" i="4"/>
  <c r="E26" i="4"/>
  <c r="E25" i="4"/>
  <c r="E15" i="4" l="1"/>
  <c r="E11" i="4"/>
  <c r="E7" i="4"/>
  <c r="E12" i="4"/>
  <c r="E14" i="4"/>
  <c r="E10" i="4"/>
  <c r="E6" i="4"/>
  <c r="E13" i="4"/>
  <c r="E9" i="4"/>
  <c r="E5" i="4"/>
  <c r="E8" i="4"/>
  <c r="E18" i="4"/>
  <c r="E16" i="4"/>
  <c r="E17" i="4"/>
  <c r="B11" i="1"/>
  <c r="E23" i="4" l="1"/>
  <c r="B13" i="1"/>
  <c r="B15" i="1" s="1"/>
</calcChain>
</file>

<file path=xl/sharedStrings.xml><?xml version="1.0" encoding="utf-8"?>
<sst xmlns="http://schemas.openxmlformats.org/spreadsheetml/2006/main" count="98" uniqueCount="49">
  <si>
    <t>FECHA DE INICIO</t>
  </si>
  <si>
    <t>FECHA DE FINALIZACIÓN</t>
  </si>
  <si>
    <t>PESO INICIAL</t>
  </si>
  <si>
    <t>PESO FINAL</t>
  </si>
  <si>
    <t>PÉRDIDA OBJETIVO</t>
  </si>
  <si>
    <t>DÍAS PARA PERDER PESO</t>
  </si>
  <si>
    <t>PÉRDIDA DIARIA</t>
  </si>
  <si>
    <t>OBJETIVOS</t>
  </si>
  <si>
    <t>DIARIO DE DIETA Y EJERCICIOS</t>
  </si>
  <si>
    <t>ANÁLISIS DIETÉTICO</t>
  </si>
  <si>
    <t>ANÁLISIS DE EJERCICIOS</t>
  </si>
  <si>
    <t>Ejercicio</t>
  </si>
  <si>
    <t>Dieta</t>
  </si>
  <si>
    <t>DIETA</t>
  </si>
  <si>
    <t>FECHA</t>
  </si>
  <si>
    <t>HORA</t>
  </si>
  <si>
    <t>DESCRIPCIÓN</t>
  </si>
  <si>
    <t>Café</t>
  </si>
  <si>
    <t>Bagel</t>
  </si>
  <si>
    <t>Comida</t>
  </si>
  <si>
    <t>Cena</t>
  </si>
  <si>
    <t>Tostada</t>
  </si>
  <si>
    <t>CALORÍAS</t>
  </si>
  <si>
    <t>CARBOHIDRATOS</t>
  </si>
  <si>
    <t>Objetivos</t>
  </si>
  <si>
    <t>PROTEÍNAS</t>
  </si>
  <si>
    <t>GRASAS</t>
  </si>
  <si>
    <t>NOTAS</t>
  </si>
  <si>
    <t>Café matutino</t>
  </si>
  <si>
    <t>Desayuno ligero</t>
  </si>
  <si>
    <t>Sándwich de pavo</t>
  </si>
  <si>
    <t>Croquetas de patata gratinadas</t>
  </si>
  <si>
    <t>Sándwich</t>
  </si>
  <si>
    <t>Ensalada</t>
  </si>
  <si>
    <t>Café con leche</t>
  </si>
  <si>
    <t>EJERCICIO</t>
  </si>
  <si>
    <t>DURACIÓN (MIN)</t>
  </si>
  <si>
    <t>CALORÍAS QUEMADAS</t>
  </si>
  <si>
    <t>Ejercicios de cinta</t>
  </si>
  <si>
    <t>Gimnasia aeróbica de bajo impacto</t>
  </si>
  <si>
    <t>Ejercicios extremos</t>
  </si>
  <si>
    <t>Correr</t>
  </si>
  <si>
    <t>DATOS DEL GRÁFICO ANÁLISIS DE DIETA</t>
  </si>
  <si>
    <t>Fila inicial</t>
  </si>
  <si>
    <t>Última entrada de la dieta</t>
  </si>
  <si>
    <t>DATOS DEL GRÁFICO ANÁLISIS DE EJERCICIOS</t>
  </si>
  <si>
    <t>Última entrada de ejercicio</t>
  </si>
  <si>
    <t>DÍA</t>
  </si>
  <si>
    <t>Núm.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</si>
</sst>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F400]h:mm:ss\ AM/PM"/>
    <numFmt numFmtId="166" formatCode="h:mm;@"/>
  </numFmts>
  <fonts count="12" x14ac:knownFonts="1">
    <font>
      <sz val="11"/>
      <color theme="1"/>
      <name val="Arial"/>
      <family val="2"/>
      <scheme val="minor"/>
    </font>
    <font>
      <sz val="11"/>
      <color theme="0"/>
      <name val="Arial"/>
      <family val="2"/>
      <scheme val="minor"/>
    </font>
    <font>
      <sz val="24"/>
      <color theme="1" tint="0.24994659260841701"/>
      <name val="Arial Black"/>
      <family val="2"/>
      <scheme val="major"/>
    </font>
    <font>
      <sz val="12"/>
      <color theme="1" tint="0.24994659260841701"/>
      <name val="Arial"/>
      <family val="2"/>
      <scheme val="minor"/>
    </font>
    <font>
      <sz val="14"/>
      <color theme="0"/>
      <name val="Arial Black"/>
      <family val="2"/>
      <scheme val="major"/>
    </font>
    <font>
      <sz val="18"/>
      <color theme="0"/>
      <name val="Arial Black"/>
      <family val="2"/>
      <scheme val="major"/>
    </font>
    <font>
      <sz val="11"/>
      <name val="Arial"/>
      <family val="2"/>
      <scheme val="minor"/>
    </font>
    <font>
      <b/>
      <sz val="11"/>
      <name val="Arial"/>
      <family val="2"/>
      <scheme val="minor"/>
    </font>
    <font>
      <sz val="8"/>
      <name val="Arial"/>
      <family val="2"/>
      <scheme val="minor"/>
    </font>
    <font>
      <sz val="10"/>
      <color theme="0"/>
      <name val="Arial Black"/>
      <family val="2"/>
      <scheme val="major"/>
    </font>
    <font>
      <sz val="11"/>
      <color theme="1"/>
      <name val="Arial"/>
      <family val="2"/>
      <scheme val="minor"/>
    </font>
    <font>
      <sz val="18"/>
      <color theme="1"/>
      <name val="Arial Black"/>
      <family val="2"/>
      <scheme val="major"/>
    </font>
  </fonts>
  <fills count="6">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5" tint="-0.499984740745262"/>
        <bgColor indexed="64"/>
      </patternFill>
    </fill>
    <fill>
      <patternFill patternType="solid">
        <fgColor theme="6" tint="-0.499984740745262"/>
        <bgColor indexed="64"/>
      </patternFill>
    </fill>
  </fills>
  <borders count="7">
    <border>
      <left/>
      <right/>
      <top/>
      <bottom/>
      <diagonal/>
    </border>
    <border>
      <left/>
      <right/>
      <top/>
      <bottom style="thin">
        <color theme="0" tint="-0.34998626667073579"/>
      </bottom>
      <diagonal/>
    </border>
    <border>
      <left/>
      <right/>
      <top style="thin">
        <color theme="0"/>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ck">
        <color theme="0"/>
      </right>
      <top/>
      <bottom/>
      <diagonal/>
    </border>
    <border>
      <left/>
      <right style="thick">
        <color theme="0"/>
      </right>
      <top style="thin">
        <color theme="0"/>
      </top>
      <bottom/>
      <diagonal/>
    </border>
  </borders>
  <cellStyleXfs count="19">
    <xf numFmtId="0" fontId="0" fillId="0" borderId="0">
      <alignment vertical="center"/>
    </xf>
    <xf numFmtId="0" fontId="11" fillId="0" borderId="0" applyNumberFormat="0" applyFill="0" applyBorder="0" applyAlignment="0" applyProtection="0"/>
    <xf numFmtId="0" fontId="3" fillId="0" borderId="0" applyNumberFormat="0" applyFill="0" applyProtection="0">
      <alignment vertical="center"/>
    </xf>
    <xf numFmtId="0" fontId="4" fillId="5" borderId="0" applyNumberFormat="0" applyProtection="0">
      <alignment horizontal="left" vertical="center" indent="1"/>
    </xf>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14" fontId="5" fillId="3" borderId="6">
      <alignment horizontal="center"/>
    </xf>
    <xf numFmtId="0" fontId="5" fillId="4" borderId="6" applyNumberFormat="0">
      <alignment horizontal="center"/>
    </xf>
    <xf numFmtId="1" fontId="5" fillId="5" borderId="6">
      <alignment horizontal="center"/>
    </xf>
    <xf numFmtId="0" fontId="9" fillId="5" borderId="0" applyNumberFormat="0" applyBorder="0" applyProtection="0">
      <alignment vertical="center"/>
    </xf>
    <xf numFmtId="0" fontId="1" fillId="0" borderId="1" applyNumberFormat="0" applyFill="0" applyProtection="0">
      <alignment horizontal="center" vertical="center"/>
    </xf>
    <xf numFmtId="0" fontId="1" fillId="0" borderId="1" applyNumberFormat="0" applyFill="0" applyProtection="0">
      <alignment horizontal="center" vertical="center"/>
    </xf>
    <xf numFmtId="14" fontId="6" fillId="0" borderId="5" applyNumberFormat="0" applyFont="0" applyFill="0" applyAlignment="0">
      <alignment horizontal="center"/>
    </xf>
    <xf numFmtId="14" fontId="10" fillId="0" borderId="2" applyFont="0" applyFill="0" applyBorder="0" applyAlignment="0">
      <alignment horizontal="center"/>
    </xf>
    <xf numFmtId="2" fontId="10" fillId="0" borderId="0" applyFont="0" applyFill="0" applyBorder="0" applyAlignment="0">
      <alignment vertical="center"/>
    </xf>
    <xf numFmtId="1" fontId="10" fillId="5" borderId="2" applyFont="0" applyFill="0" applyBorder="0" applyAlignment="0">
      <alignment horizontal="center"/>
    </xf>
    <xf numFmtId="166" fontId="10" fillId="0" borderId="0" applyFont="0" applyFill="0" applyBorder="0" applyAlignment="0">
      <alignment horizontal="left" vertical="center"/>
    </xf>
    <xf numFmtId="0" fontId="2" fillId="0" borderId="1" applyNumberFormat="0" applyFill="0" applyProtection="0"/>
  </cellStyleXfs>
  <cellXfs count="43">
    <xf numFmtId="0" fontId="0" fillId="0" borderId="0" xfId="0">
      <alignment vertical="center"/>
    </xf>
    <xf numFmtId="0" fontId="3" fillId="0" borderId="0" xfId="2">
      <alignment vertical="center"/>
    </xf>
    <xf numFmtId="0" fontId="6" fillId="2" borderId="0" xfId="0" applyFont="1" applyFill="1" applyBorder="1">
      <alignment vertical="center"/>
    </xf>
    <xf numFmtId="0" fontId="6" fillId="0" borderId="0" xfId="0" applyFont="1" applyFill="1" applyBorder="1">
      <alignment vertical="center"/>
    </xf>
    <xf numFmtId="0" fontId="0" fillId="0" borderId="0" xfId="0" applyFill="1">
      <alignment vertical="center"/>
    </xf>
    <xf numFmtId="0" fontId="7" fillId="0" borderId="3" xfId="0" applyFont="1" applyFill="1" applyBorder="1">
      <alignment vertical="center"/>
    </xf>
    <xf numFmtId="0" fontId="8" fillId="0" borderId="3" xfId="0" applyFont="1" applyFill="1" applyBorder="1">
      <alignment vertical="center"/>
    </xf>
    <xf numFmtId="0" fontId="6" fillId="0" borderId="3" xfId="0" applyFont="1" applyFill="1" applyBorder="1">
      <alignment vertical="center"/>
    </xf>
    <xf numFmtId="0" fontId="6" fillId="0" borderId="3" xfId="0" applyNumberFormat="1" applyFont="1" applyFill="1" applyBorder="1">
      <alignment vertical="center"/>
    </xf>
    <xf numFmtId="0" fontId="0" fillId="0" borderId="0" xfId="0" applyAlignment="1">
      <alignment horizontal="left" vertical="center"/>
    </xf>
    <xf numFmtId="0" fontId="0" fillId="0" borderId="0" xfId="0" applyNumberFormat="1" applyFill="1">
      <alignment vertical="center"/>
    </xf>
    <xf numFmtId="0" fontId="9" fillId="5" borderId="0" xfId="10" applyBorder="1">
      <alignment vertical="center"/>
    </xf>
    <xf numFmtId="1" fontId="9" fillId="5" borderId="0" xfId="10" applyNumberFormat="1" applyBorder="1">
      <alignment vertical="center"/>
    </xf>
    <xf numFmtId="1" fontId="9" fillId="0" borderId="0" xfId="10" applyNumberFormat="1" applyFill="1" applyBorder="1">
      <alignment vertical="center"/>
    </xf>
    <xf numFmtId="0" fontId="9" fillId="0" borderId="0" xfId="10" applyFill="1" applyBorder="1">
      <alignment vertical="center"/>
    </xf>
    <xf numFmtId="0" fontId="3" fillId="0" borderId="0" xfId="2" applyAlignment="1">
      <alignment vertical="top"/>
    </xf>
    <xf numFmtId="164" fontId="8" fillId="0" borderId="3" xfId="0" applyNumberFormat="1" applyFont="1" applyFill="1" applyBorder="1">
      <alignment vertical="center"/>
    </xf>
    <xf numFmtId="0" fontId="4" fillId="5" borderId="0" xfId="3">
      <alignment horizontal="left" vertical="center" indent="1"/>
    </xf>
    <xf numFmtId="0" fontId="4" fillId="5" borderId="0" xfId="3" applyAlignment="1">
      <alignment horizontal="left" vertical="center" indent="1"/>
    </xf>
    <xf numFmtId="0" fontId="1" fillId="0" borderId="1" xfId="11">
      <alignment horizontal="center" vertical="center"/>
    </xf>
    <xf numFmtId="0" fontId="1" fillId="3" borderId="5" xfId="4" applyNumberFormat="1" applyBorder="1" applyAlignment="1">
      <alignment horizontal="center" vertical="top"/>
    </xf>
    <xf numFmtId="0" fontId="1" fillId="4" borderId="5" xfId="5" applyNumberFormat="1" applyBorder="1" applyAlignment="1">
      <alignment horizontal="center" vertical="top"/>
    </xf>
    <xf numFmtId="0" fontId="1" fillId="5" borderId="5" xfId="6" applyNumberFormat="1" applyBorder="1" applyAlignment="1">
      <alignment horizontal="center" vertical="top"/>
    </xf>
    <xf numFmtId="1" fontId="5" fillId="5" borderId="6" xfId="16" applyFont="1" applyBorder="1">
      <alignment horizontal="center"/>
    </xf>
    <xf numFmtId="2" fontId="5" fillId="5" borderId="6" xfId="15" applyFont="1" applyFill="1" applyBorder="1" applyAlignment="1">
      <alignment horizontal="center"/>
    </xf>
    <xf numFmtId="0" fontId="2" fillId="0" borderId="1" xfId="18"/>
    <xf numFmtId="2" fontId="5" fillId="4" borderId="6" xfId="15" applyNumberFormat="1" applyFont="1" applyFill="1" applyBorder="1" applyAlignment="1">
      <alignment horizontal="center"/>
    </xf>
    <xf numFmtId="1" fontId="5" fillId="5" borderId="6" xfId="16" applyNumberFormat="1" applyFont="1" applyBorder="1">
      <alignment horizontal="center"/>
    </xf>
    <xf numFmtId="0" fontId="0" fillId="0" borderId="0" xfId="0" applyAlignment="1">
      <alignment horizontal="left" vertical="center" wrapText="1"/>
    </xf>
    <xf numFmtId="1" fontId="0" fillId="0" borderId="0" xfId="16" applyNumberFormat="1" applyFont="1" applyFill="1" applyBorder="1" applyAlignment="1">
      <alignment horizontal="left" vertical="center"/>
    </xf>
    <xf numFmtId="14" fontId="5" fillId="3" borderId="5" xfId="14" applyNumberFormat="1" applyFont="1" applyFill="1" applyBorder="1">
      <alignment horizontal="center"/>
    </xf>
    <xf numFmtId="14" fontId="9" fillId="5" borderId="0" xfId="10" applyNumberFormat="1" applyBorder="1">
      <alignment vertical="center"/>
    </xf>
    <xf numFmtId="14" fontId="0" fillId="0" borderId="0" xfId="14" applyNumberFormat="1" applyFont="1" applyFill="1" applyBorder="1" applyAlignment="1">
      <alignment horizontal="left" vertical="center"/>
    </xf>
    <xf numFmtId="14" fontId="0" fillId="0" borderId="0" xfId="14" applyNumberFormat="1" applyFont="1" applyBorder="1" applyAlignment="1">
      <alignment horizontal="left" vertical="center"/>
    </xf>
    <xf numFmtId="165" fontId="9" fillId="5" borderId="0" xfId="10" applyNumberFormat="1" applyBorder="1">
      <alignment vertical="center"/>
    </xf>
    <xf numFmtId="166" fontId="0" fillId="0" borderId="0" xfId="17" applyNumberFormat="1" applyFont="1" applyFill="1" applyBorder="1" applyAlignment="1">
      <alignment horizontal="left" vertical="center"/>
    </xf>
    <xf numFmtId="166" fontId="0" fillId="0" borderId="0" xfId="17" applyNumberFormat="1" applyFont="1" applyBorder="1" applyAlignment="1">
      <alignment horizontal="left" vertical="center"/>
    </xf>
    <xf numFmtId="14" fontId="9" fillId="0" borderId="0" xfId="10" applyNumberFormat="1" applyFill="1" applyBorder="1">
      <alignment vertical="center"/>
    </xf>
    <xf numFmtId="14" fontId="8" fillId="0" borderId="3" xfId="0" applyNumberFormat="1" applyFont="1" applyFill="1" applyBorder="1">
      <alignment vertical="center"/>
    </xf>
    <xf numFmtId="14" fontId="8" fillId="0" borderId="4" xfId="0" applyNumberFormat="1" applyFont="1" applyFill="1" applyBorder="1">
      <alignment vertical="center"/>
    </xf>
    <xf numFmtId="14" fontId="5" fillId="3" borderId="6" xfId="14" applyNumberFormat="1" applyFont="1" applyFill="1" applyBorder="1">
      <alignment horizontal="center"/>
    </xf>
    <xf numFmtId="2" fontId="5" fillId="4" borderId="6" xfId="15" applyFont="1" applyFill="1" applyBorder="1" applyAlignment="1">
      <alignment horizontal="center"/>
    </xf>
    <xf numFmtId="0" fontId="11" fillId="0" borderId="1" xfId="1" applyFill="1" applyBorder="1"/>
  </cellXfs>
  <cellStyles count="19">
    <cellStyle name="Borde blanco" xfId="13"/>
    <cellStyle name="Encabezado 1" xfId="1" builtinId="16" customBuiltin="1"/>
    <cellStyle name="Encabezado 4" xfId="10" builtinId="19" customBuiltin="1"/>
    <cellStyle name="Énfasis1" xfId="4" builtinId="29" customBuiltin="1"/>
    <cellStyle name="Énfasis2" xfId="5" builtinId="33" customBuiltin="1"/>
    <cellStyle name="Énfasis3" xfId="6" builtinId="37" customBuiltin="1"/>
    <cellStyle name="Fecha" xfId="14"/>
    <cellStyle name="Hipervínculo" xfId="11" builtinId="8" customBuiltin="1"/>
    <cellStyle name="Hipervínculo visitado" xfId="12" builtinId="9" customBuiltin="1"/>
    <cellStyle name="Hora" xfId="17"/>
    <cellStyle name="Normal" xfId="0" builtinId="0" customBuiltin="1"/>
    <cellStyle name="Número" xfId="16"/>
    <cellStyle name="Peso" xfId="15"/>
    <cellStyle name="Título" xfId="18" builtinId="15" customBuiltin="1"/>
    <cellStyle name="Título 1 de barra lateral" xfId="7"/>
    <cellStyle name="Título 2" xfId="2" builtinId="17" customBuiltin="1"/>
    <cellStyle name="Título 2 de barra lateral" xfId="8"/>
    <cellStyle name="Título 3" xfId="3" builtinId="18" customBuiltin="1"/>
    <cellStyle name="Título 3 de barra lateral" xfId="9"/>
  </cellStyles>
  <dxfs count="19">
    <dxf>
      <alignment horizontal="left" vertical="center" textRotation="0" wrapText="1" indent="0" justifyLastLine="0" shrinkToFit="0" readingOrder="0"/>
    </dxf>
    <dxf>
      <numFmt numFmtId="1" formatCode="0"/>
      <fill>
        <patternFill patternType="none">
          <fgColor indexed="64"/>
          <bgColor indexed="65"/>
        </patternFill>
      </fill>
      <alignment horizontal="left" vertical="center" textRotation="0" wrapText="0" indent="0" justifyLastLine="0" shrinkToFit="0" readingOrder="0"/>
    </dxf>
    <dxf>
      <numFmt numFmtId="1" formatCode="0"/>
      <fill>
        <patternFill patternType="none">
          <fgColor indexed="64"/>
          <bgColor indexed="65"/>
        </patternFill>
      </fill>
      <alignment horizontal="left" vertical="center" textRotation="0" wrapText="0" indent="0" justifyLastLine="0" shrinkToFit="0" readingOrder="0"/>
    </dxf>
    <dxf>
      <numFmt numFmtId="19" formatCode="dd/mm/yyyy"/>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alignment horizontal="left" vertical="center" textRotation="0" wrapText="1" indent="0" justifyLastLine="0" shrinkToFit="0" readingOrder="0"/>
    </dxf>
    <dxf>
      <numFmt numFmtId="1" formatCode="0"/>
      <fill>
        <patternFill patternType="none">
          <fgColor indexed="64"/>
          <bgColor indexed="65"/>
        </patternFill>
      </fill>
      <alignment horizontal="left" vertical="center" textRotation="0" wrapText="0" indent="0" justifyLastLine="0" shrinkToFit="0" readingOrder="0"/>
    </dxf>
    <dxf>
      <numFmt numFmtId="1" formatCode="0"/>
      <fill>
        <patternFill patternType="none">
          <fgColor indexed="64"/>
          <bgColor indexed="65"/>
        </patternFill>
      </fill>
      <alignment horizontal="left" vertical="center" textRotation="0" wrapText="0" indent="0" justifyLastLine="0" shrinkToFit="0" readingOrder="0"/>
    </dxf>
    <dxf>
      <numFmt numFmtId="1" formatCode="0"/>
      <fill>
        <patternFill patternType="none">
          <fgColor indexed="64"/>
          <bgColor indexed="65"/>
        </patternFill>
      </fill>
      <alignment horizontal="left" vertical="center" textRotation="0" wrapText="0" indent="0" justifyLastLine="0" shrinkToFit="0" readingOrder="0"/>
    </dxf>
    <dxf>
      <numFmt numFmtId="1" formatCode="0"/>
      <fill>
        <patternFill patternType="none">
          <fgColor indexed="64"/>
          <bgColor indexed="65"/>
        </patternFill>
      </fill>
      <alignment horizontal="left" vertical="center" textRotation="0" wrapText="0" indent="0" justifyLastLine="0" shrinkToFit="0" readingOrder="0"/>
    </dxf>
    <dxf>
      <alignment horizontal="left" vertical="center" textRotation="0" wrapText="1" indent="0" justifyLastLine="0" shrinkToFit="0" readingOrder="0"/>
    </dxf>
    <dxf>
      <numFmt numFmtId="166" formatCode="h:mm;@"/>
      <alignment horizontal="left" vertical="center" textRotation="0" wrapText="0" indent="0" justifyLastLine="0" shrinkToFit="0" readingOrder="0"/>
    </dxf>
    <dxf>
      <numFmt numFmtId="19" formatCode="dd/mm/yyyy"/>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ont>
        <color theme="1" tint="0.24994659260841701"/>
      </font>
      <fill>
        <patternFill patternType="solid">
          <fgColor theme="6" tint="0.79995117038483843"/>
          <bgColor theme="0" tint="-4.9989318521683403E-2"/>
        </patternFill>
      </fill>
      <border diagonalUp="0" diagonalDown="0">
        <left/>
        <right/>
        <top/>
        <bottom/>
        <vertical/>
        <horizontal/>
      </border>
    </dxf>
    <dxf>
      <font>
        <b/>
        <i val="0"/>
        <color theme="1" tint="0.24994659260841701"/>
      </font>
    </dxf>
    <dxf>
      <font>
        <b/>
        <i val="0"/>
        <color theme="1" tint="0.24994659260841701"/>
      </font>
      <border>
        <top style="double">
          <color theme="6"/>
        </top>
        <bottom style="thin">
          <color theme="6"/>
        </bottom>
      </border>
    </dxf>
    <dxf>
      <font>
        <b/>
        <i val="0"/>
        <color theme="0"/>
      </font>
      <fill>
        <patternFill patternType="solid">
          <fgColor theme="6"/>
          <bgColor theme="6" tint="-0.499984740745262"/>
        </patternFill>
      </fill>
      <border diagonalUp="0" diagonalDown="0">
        <left/>
        <right/>
        <top/>
        <bottom/>
        <vertical/>
        <horizontal/>
      </border>
    </dxf>
    <dxf>
      <font>
        <b val="0"/>
        <i val="0"/>
        <color theme="1" tint="0.24994659260841701"/>
      </font>
      <border diagonalUp="0" diagonalDown="0">
        <left/>
        <right/>
        <top/>
        <bottom/>
        <vertical/>
        <horizontal/>
      </border>
    </dxf>
  </dxfs>
  <tableStyles count="1" defaultTableStyle="Tabla Diario de dieta y ejercicios" defaultPivotStyle="PivotStyleMedium11">
    <tableStyle name="Tabla Diario de dieta y ejercicios" pivot="0" count="5">
      <tableStyleElement type="wholeTable" dxfId="18"/>
      <tableStyleElement type="headerRow" dxfId="17"/>
      <tableStyleElement type="totalRow" dxfId="16"/>
      <tableStyleElement type="firstColumn" dxfId="15"/>
      <tableStyleElement type="firstRowStrip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268016215664378E-2"/>
          <c:y val="4.5576902887139108E-2"/>
          <c:w val="0.7283557434868948"/>
          <c:h val="0.7841917760279965"/>
        </c:manualLayout>
      </c:layout>
      <c:barChart>
        <c:barDir val="col"/>
        <c:grouping val="percentStacked"/>
        <c:varyColors val="0"/>
        <c:ser>
          <c:idx val="0"/>
          <c:order val="0"/>
          <c:tx>
            <c:strRef>
              <c:f>'Cálculos de gráfico'!$I$4</c:f>
              <c:strCache>
                <c:ptCount val="1"/>
                <c:pt idx="0">
                  <c:v>CALORÍAS</c:v>
                </c:pt>
              </c:strCache>
            </c:strRef>
          </c:tx>
          <c:spPr>
            <a:solidFill>
              <a:schemeClr val="accent3">
                <a:lumMod val="75000"/>
              </a:schemeClr>
            </a:solidFill>
            <a:ln>
              <a:noFill/>
            </a:ln>
            <a:effectLst/>
          </c:spPr>
          <c:invertIfNegative val="0"/>
          <c:cat>
            <c:strRef>
              <c:f>'Cálculos de gráfico'!$E$5:$E$18</c:f>
              <c:strCache>
                <c:ptCount val="14"/>
                <c:pt idx="0">
                  <c:v>MA</c:v>
                </c:pt>
                <c:pt idx="1">
                  <c:v>MA</c:v>
                </c:pt>
                <c:pt idx="2">
                  <c:v>MI</c:v>
                </c:pt>
                <c:pt idx="3">
                  <c:v>MI</c:v>
                </c:pt>
                <c:pt idx="4">
                  <c:v>MI</c:v>
                </c:pt>
                <c:pt idx="5">
                  <c:v>MI</c:v>
                </c:pt>
                <c:pt idx="6">
                  <c:v>JU</c:v>
                </c:pt>
                <c:pt idx="7">
                  <c:v>JU</c:v>
                </c:pt>
                <c:pt idx="8">
                  <c:v>JU</c:v>
                </c:pt>
                <c:pt idx="9">
                  <c:v>JU</c:v>
                </c:pt>
                <c:pt idx="10">
                  <c:v>VI</c:v>
                </c:pt>
                <c:pt idx="11">
                  <c:v>VI</c:v>
                </c:pt>
                <c:pt idx="12">
                  <c:v>VI</c:v>
                </c:pt>
                <c:pt idx="13">
                  <c:v>DO</c:v>
                </c:pt>
              </c:strCache>
            </c:strRef>
          </c:cat>
          <c:val>
            <c:numRef>
              <c:f>'Cálculos de gráfico'!$I$5:$I$18</c:f>
              <c:numCache>
                <c:formatCode>General</c:formatCode>
                <c:ptCount val="14"/>
                <c:pt idx="0">
                  <c:v>283</c:v>
                </c:pt>
                <c:pt idx="1">
                  <c:v>500</c:v>
                </c:pt>
                <c:pt idx="2">
                  <c:v>1</c:v>
                </c:pt>
                <c:pt idx="3">
                  <c:v>10</c:v>
                </c:pt>
                <c:pt idx="4">
                  <c:v>189</c:v>
                </c:pt>
                <c:pt idx="5">
                  <c:v>477</c:v>
                </c:pt>
                <c:pt idx="6">
                  <c:v>1</c:v>
                </c:pt>
                <c:pt idx="7">
                  <c:v>245</c:v>
                </c:pt>
                <c:pt idx="8">
                  <c:v>247</c:v>
                </c:pt>
                <c:pt idx="9">
                  <c:v>456</c:v>
                </c:pt>
                <c:pt idx="10">
                  <c:v>10</c:v>
                </c:pt>
                <c:pt idx="11">
                  <c:v>135</c:v>
                </c:pt>
                <c:pt idx="12">
                  <c:v>184</c:v>
                </c:pt>
                <c:pt idx="13">
                  <c:v>477</c:v>
                </c:pt>
              </c:numCache>
            </c:numRef>
          </c:val>
          <c:extLst>
            <c:ext xmlns:c16="http://schemas.microsoft.com/office/drawing/2014/chart" uri="{C3380CC4-5D6E-409C-BE32-E72D297353CC}">
              <c16:uniqueId val="{00000000-0591-4B2A-858B-F364BF799365}"/>
            </c:ext>
          </c:extLst>
        </c:ser>
        <c:ser>
          <c:idx val="1"/>
          <c:order val="1"/>
          <c:tx>
            <c:strRef>
              <c:f>'Cálculos de gráfico'!$H$4</c:f>
              <c:strCache>
                <c:ptCount val="1"/>
                <c:pt idx="0">
                  <c:v>CARBOHIDRATOS</c:v>
                </c:pt>
              </c:strCache>
            </c:strRef>
          </c:tx>
          <c:spPr>
            <a:solidFill>
              <a:schemeClr val="accent2"/>
            </a:solidFill>
            <a:ln>
              <a:noFill/>
            </a:ln>
            <a:effectLst/>
          </c:spPr>
          <c:invertIfNegative val="0"/>
          <c:cat>
            <c:strRef>
              <c:f>'Cálculos de gráfico'!$E$5:$E$18</c:f>
              <c:strCache>
                <c:ptCount val="14"/>
                <c:pt idx="0">
                  <c:v>MA</c:v>
                </c:pt>
                <c:pt idx="1">
                  <c:v>MA</c:v>
                </c:pt>
                <c:pt idx="2">
                  <c:v>MI</c:v>
                </c:pt>
                <c:pt idx="3">
                  <c:v>MI</c:v>
                </c:pt>
                <c:pt idx="4">
                  <c:v>MI</c:v>
                </c:pt>
                <c:pt idx="5">
                  <c:v>MI</c:v>
                </c:pt>
                <c:pt idx="6">
                  <c:v>JU</c:v>
                </c:pt>
                <c:pt idx="7">
                  <c:v>JU</c:v>
                </c:pt>
                <c:pt idx="8">
                  <c:v>JU</c:v>
                </c:pt>
                <c:pt idx="9">
                  <c:v>JU</c:v>
                </c:pt>
                <c:pt idx="10">
                  <c:v>VI</c:v>
                </c:pt>
                <c:pt idx="11">
                  <c:v>VI</c:v>
                </c:pt>
                <c:pt idx="12">
                  <c:v>VI</c:v>
                </c:pt>
                <c:pt idx="13">
                  <c:v>DO</c:v>
                </c:pt>
              </c:strCache>
            </c:strRef>
          </c:cat>
          <c:val>
            <c:numRef>
              <c:f>'Cálculos de gráfico'!$H$5:$H$18</c:f>
              <c:numCache>
                <c:formatCode>General</c:formatCode>
                <c:ptCount val="14"/>
                <c:pt idx="0">
                  <c:v>46</c:v>
                </c:pt>
                <c:pt idx="1">
                  <c:v>42</c:v>
                </c:pt>
                <c:pt idx="2">
                  <c:v>0</c:v>
                </c:pt>
                <c:pt idx="3">
                  <c:v>10</c:v>
                </c:pt>
                <c:pt idx="4">
                  <c:v>26</c:v>
                </c:pt>
                <c:pt idx="5">
                  <c:v>62</c:v>
                </c:pt>
                <c:pt idx="6">
                  <c:v>0</c:v>
                </c:pt>
                <c:pt idx="7">
                  <c:v>48</c:v>
                </c:pt>
                <c:pt idx="8">
                  <c:v>11</c:v>
                </c:pt>
                <c:pt idx="9">
                  <c:v>64</c:v>
                </c:pt>
                <c:pt idx="10">
                  <c:v>10</c:v>
                </c:pt>
                <c:pt idx="11">
                  <c:v>12.36</c:v>
                </c:pt>
                <c:pt idx="12">
                  <c:v>7</c:v>
                </c:pt>
                <c:pt idx="13">
                  <c:v>62</c:v>
                </c:pt>
              </c:numCache>
            </c:numRef>
          </c:val>
          <c:extLst>
            <c:ext xmlns:c16="http://schemas.microsoft.com/office/drawing/2014/chart" uri="{C3380CC4-5D6E-409C-BE32-E72D297353CC}">
              <c16:uniqueId val="{00000001-0591-4B2A-858B-F364BF799365}"/>
            </c:ext>
          </c:extLst>
        </c:ser>
        <c:ser>
          <c:idx val="2"/>
          <c:order val="2"/>
          <c:tx>
            <c:strRef>
              <c:f>'Cálculos de gráfico'!$G$4</c:f>
              <c:strCache>
                <c:ptCount val="1"/>
                <c:pt idx="0">
                  <c:v>PROTEÍNAS</c:v>
                </c:pt>
              </c:strCache>
            </c:strRef>
          </c:tx>
          <c:spPr>
            <a:solidFill>
              <a:schemeClr val="bg1">
                <a:lumMod val="65000"/>
              </a:schemeClr>
            </a:solidFill>
            <a:ln>
              <a:noFill/>
            </a:ln>
            <a:effectLst/>
          </c:spPr>
          <c:invertIfNegative val="0"/>
          <c:cat>
            <c:strRef>
              <c:f>'Cálculos de gráfico'!$E$5:$E$18</c:f>
              <c:strCache>
                <c:ptCount val="14"/>
                <c:pt idx="0">
                  <c:v>MA</c:v>
                </c:pt>
                <c:pt idx="1">
                  <c:v>MA</c:v>
                </c:pt>
                <c:pt idx="2">
                  <c:v>MI</c:v>
                </c:pt>
                <c:pt idx="3">
                  <c:v>MI</c:v>
                </c:pt>
                <c:pt idx="4">
                  <c:v>MI</c:v>
                </c:pt>
                <c:pt idx="5">
                  <c:v>MI</c:v>
                </c:pt>
                <c:pt idx="6">
                  <c:v>JU</c:v>
                </c:pt>
                <c:pt idx="7">
                  <c:v>JU</c:v>
                </c:pt>
                <c:pt idx="8">
                  <c:v>JU</c:v>
                </c:pt>
                <c:pt idx="9">
                  <c:v>JU</c:v>
                </c:pt>
                <c:pt idx="10">
                  <c:v>VI</c:v>
                </c:pt>
                <c:pt idx="11">
                  <c:v>VI</c:v>
                </c:pt>
                <c:pt idx="12">
                  <c:v>VI</c:v>
                </c:pt>
                <c:pt idx="13">
                  <c:v>DO</c:v>
                </c:pt>
              </c:strCache>
            </c:strRef>
          </c:cat>
          <c:val>
            <c:numRef>
              <c:f>'Cálculos de gráfico'!$G$5:$G$18</c:f>
              <c:numCache>
                <c:formatCode>General</c:formatCode>
                <c:ptCount val="14"/>
                <c:pt idx="0">
                  <c:v>18</c:v>
                </c:pt>
                <c:pt idx="1">
                  <c:v>35</c:v>
                </c:pt>
                <c:pt idx="2">
                  <c:v>0</c:v>
                </c:pt>
                <c:pt idx="3">
                  <c:v>2</c:v>
                </c:pt>
                <c:pt idx="4">
                  <c:v>3</c:v>
                </c:pt>
                <c:pt idx="5">
                  <c:v>13.5</c:v>
                </c:pt>
                <c:pt idx="6">
                  <c:v>0</c:v>
                </c:pt>
                <c:pt idx="7">
                  <c:v>10</c:v>
                </c:pt>
                <c:pt idx="8">
                  <c:v>43</c:v>
                </c:pt>
                <c:pt idx="9">
                  <c:v>32</c:v>
                </c:pt>
                <c:pt idx="10">
                  <c:v>2</c:v>
                </c:pt>
                <c:pt idx="11">
                  <c:v>8.81</c:v>
                </c:pt>
                <c:pt idx="12">
                  <c:v>5.43</c:v>
                </c:pt>
                <c:pt idx="13">
                  <c:v>13.5</c:v>
                </c:pt>
              </c:numCache>
            </c:numRef>
          </c:val>
          <c:extLst>
            <c:ext xmlns:c16="http://schemas.microsoft.com/office/drawing/2014/chart" uri="{C3380CC4-5D6E-409C-BE32-E72D297353CC}">
              <c16:uniqueId val="{00000002-0591-4B2A-858B-F364BF799365}"/>
            </c:ext>
          </c:extLst>
        </c:ser>
        <c:ser>
          <c:idx val="3"/>
          <c:order val="3"/>
          <c:tx>
            <c:strRef>
              <c:f>'Cálculos de gráfico'!$F$4</c:f>
              <c:strCache>
                <c:ptCount val="1"/>
                <c:pt idx="0">
                  <c:v>GRASAS</c:v>
                </c:pt>
              </c:strCache>
            </c:strRef>
          </c:tx>
          <c:spPr>
            <a:solidFill>
              <a:schemeClr val="accent1"/>
            </a:solidFill>
            <a:ln>
              <a:noFill/>
            </a:ln>
            <a:effectLst/>
          </c:spPr>
          <c:invertIfNegative val="0"/>
          <c:cat>
            <c:strRef>
              <c:f>'Cálculos de gráfico'!$E$5:$E$18</c:f>
              <c:strCache>
                <c:ptCount val="14"/>
                <c:pt idx="0">
                  <c:v>MA</c:v>
                </c:pt>
                <c:pt idx="1">
                  <c:v>MA</c:v>
                </c:pt>
                <c:pt idx="2">
                  <c:v>MI</c:v>
                </c:pt>
                <c:pt idx="3">
                  <c:v>MI</c:v>
                </c:pt>
                <c:pt idx="4">
                  <c:v>MI</c:v>
                </c:pt>
                <c:pt idx="5">
                  <c:v>MI</c:v>
                </c:pt>
                <c:pt idx="6">
                  <c:v>JU</c:v>
                </c:pt>
                <c:pt idx="7">
                  <c:v>JU</c:v>
                </c:pt>
                <c:pt idx="8">
                  <c:v>JU</c:v>
                </c:pt>
                <c:pt idx="9">
                  <c:v>JU</c:v>
                </c:pt>
                <c:pt idx="10">
                  <c:v>VI</c:v>
                </c:pt>
                <c:pt idx="11">
                  <c:v>VI</c:v>
                </c:pt>
                <c:pt idx="12">
                  <c:v>VI</c:v>
                </c:pt>
                <c:pt idx="13">
                  <c:v>DO</c:v>
                </c:pt>
              </c:strCache>
            </c:strRef>
          </c:cat>
          <c:val>
            <c:numRef>
              <c:f>'Cálculos de gráfico'!$F$5:$F$18</c:f>
              <c:numCache>
                <c:formatCode>General</c:formatCode>
                <c:ptCount val="14"/>
                <c:pt idx="0">
                  <c:v>3.5</c:v>
                </c:pt>
                <c:pt idx="1">
                  <c:v>25</c:v>
                </c:pt>
                <c:pt idx="2">
                  <c:v>0</c:v>
                </c:pt>
                <c:pt idx="3">
                  <c:v>10</c:v>
                </c:pt>
                <c:pt idx="4">
                  <c:v>8</c:v>
                </c:pt>
                <c:pt idx="5">
                  <c:v>21</c:v>
                </c:pt>
                <c:pt idx="6">
                  <c:v>0</c:v>
                </c:pt>
                <c:pt idx="7">
                  <c:v>1.5</c:v>
                </c:pt>
                <c:pt idx="8">
                  <c:v>5</c:v>
                </c:pt>
                <c:pt idx="9">
                  <c:v>22</c:v>
                </c:pt>
                <c:pt idx="10">
                  <c:v>10</c:v>
                </c:pt>
                <c:pt idx="11">
                  <c:v>5.51</c:v>
                </c:pt>
                <c:pt idx="12">
                  <c:v>15</c:v>
                </c:pt>
                <c:pt idx="13">
                  <c:v>21</c:v>
                </c:pt>
              </c:numCache>
            </c:numRef>
          </c:val>
          <c:extLst>
            <c:ext xmlns:c16="http://schemas.microsoft.com/office/drawing/2014/chart" uri="{C3380CC4-5D6E-409C-BE32-E72D297353CC}">
              <c16:uniqueId val="{00000003-0591-4B2A-858B-F364BF799365}"/>
            </c:ext>
          </c:extLst>
        </c:ser>
        <c:dLbls>
          <c:showLegendKey val="0"/>
          <c:showVal val="0"/>
          <c:showCatName val="0"/>
          <c:showSerName val="0"/>
          <c:showPercent val="0"/>
          <c:showBubbleSize val="0"/>
        </c:dLbls>
        <c:gapWidth val="90"/>
        <c:overlap val="100"/>
        <c:axId val="398388232"/>
        <c:axId val="398389016"/>
      </c:barChart>
      <c:catAx>
        <c:axId val="398388232"/>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85000"/>
                    <a:lumOff val="15000"/>
                  </a:schemeClr>
                </a:solidFill>
                <a:latin typeface="+mn-lt"/>
                <a:ea typeface="+mn-ea"/>
                <a:cs typeface="+mn-cs"/>
              </a:defRPr>
            </a:pPr>
            <a:endParaRPr lang="es-ES"/>
          </a:p>
        </c:txPr>
        <c:crossAx val="398389016"/>
        <c:crosses val="autoZero"/>
        <c:auto val="1"/>
        <c:lblAlgn val="ctr"/>
        <c:lblOffset val="100"/>
        <c:noMultiLvlLbl val="0"/>
      </c:catAx>
      <c:valAx>
        <c:axId val="398389016"/>
        <c:scaling>
          <c:orientation val="minMax"/>
        </c:scaling>
        <c:delete val="0"/>
        <c:axPos val="r"/>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1100" b="0" i="0" u="none" strike="noStrike" kern="1200" baseline="0">
                <a:solidFill>
                  <a:schemeClr val="tx1">
                    <a:lumMod val="85000"/>
                    <a:lumOff val="15000"/>
                  </a:schemeClr>
                </a:solidFill>
                <a:latin typeface="+mn-lt"/>
                <a:ea typeface="+mn-ea"/>
                <a:cs typeface="+mn-cs"/>
              </a:defRPr>
            </a:pPr>
            <a:endParaRPr lang="es-ES"/>
          </a:p>
        </c:txPr>
        <c:crossAx val="398388232"/>
        <c:crosses val="autoZero"/>
        <c:crossBetween val="between"/>
        <c:majorUnit val="0.5"/>
      </c:valAx>
      <c:spPr>
        <a:noFill/>
        <a:ln>
          <a:noFill/>
        </a:ln>
        <a:effectLst/>
      </c:spPr>
    </c:plotArea>
    <c:legend>
      <c:legendPos val="r"/>
      <c:layout>
        <c:manualLayout>
          <c:xMode val="edge"/>
          <c:yMode val="edge"/>
          <c:x val="0.81992077077321857"/>
          <c:y val="0"/>
          <c:w val="0.18007922922678143"/>
          <c:h val="0.98487209098862638"/>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85000"/>
                  <a:lumOff val="15000"/>
                </a:schemeClr>
              </a:solidFill>
              <a:latin typeface="+mn-lt"/>
              <a:ea typeface="+mn-ea"/>
              <a:cs typeface="+mn-cs"/>
            </a:defRPr>
          </a:pPr>
          <a:endParaRPr lang="es-ES"/>
        </a:p>
      </c:txPr>
    </c:legend>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586106384943088E-2"/>
          <c:y val="7.8232908052268874E-2"/>
          <c:w val="0.72206135665202653"/>
          <c:h val="0.75696071413533206"/>
        </c:manualLayout>
      </c:layout>
      <c:barChart>
        <c:barDir val="col"/>
        <c:grouping val="clustered"/>
        <c:varyColors val="0"/>
        <c:ser>
          <c:idx val="0"/>
          <c:order val="0"/>
          <c:tx>
            <c:strRef>
              <c:f>'Cálculos de gráfico'!$G$22</c:f>
              <c:strCache>
                <c:ptCount val="1"/>
                <c:pt idx="0">
                  <c:v>CALORÍAS QUEMADAS</c:v>
                </c:pt>
              </c:strCache>
            </c:strRef>
          </c:tx>
          <c:spPr>
            <a:solidFill>
              <a:schemeClr val="accent3">
                <a:lumMod val="75000"/>
              </a:schemeClr>
            </a:solidFill>
            <a:ln>
              <a:noFill/>
            </a:ln>
            <a:effectLst/>
          </c:spPr>
          <c:invertIfNegative val="0"/>
          <c:dLbls>
            <c:dLbl>
              <c:idx val="2"/>
              <c:layout>
                <c:manualLayout>
                  <c:x val="0"/>
                  <c:y val="-4.432132963988921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45C-425B-96CA-1DB742A3984B}"/>
                </c:ext>
              </c:extLst>
            </c:dLbl>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'Cálculos de gráfico'!$D$23:$D$36</c:f>
              <c:numCache>
                <c:formatCode>m/d/yyyy</c:formatCode>
                <c:ptCount val="14"/>
                <c:pt idx="0">
                  <c:v>42884</c:v>
                </c:pt>
                <c:pt idx="1">
                  <c:v>42883</c:v>
                </c:pt>
                <c:pt idx="2">
                  <c:v>42882</c:v>
                </c:pt>
                <c:pt idx="3">
                  <c:v>42881</c:v>
                </c:pt>
                <c:pt idx="4">
                  <c:v>42880</c:v>
                </c:pt>
                <c:pt idx="5">
                  <c:v>42879</c:v>
                </c:pt>
                <c:pt idx="6">
                  <c:v>42878</c:v>
                </c:pt>
                <c:pt idx="7">
                  <c:v>42877</c:v>
                </c:pt>
                <c:pt idx="8">
                  <c:v>42876</c:v>
                </c:pt>
                <c:pt idx="9">
                  <c:v>42875</c:v>
                </c:pt>
                <c:pt idx="10">
                  <c:v>42874</c:v>
                </c:pt>
                <c:pt idx="11">
                  <c:v>42873</c:v>
                </c:pt>
                <c:pt idx="12">
                  <c:v>42872</c:v>
                </c:pt>
                <c:pt idx="13">
                  <c:v>42871</c:v>
                </c:pt>
              </c:numCache>
            </c:numRef>
          </c:cat>
          <c:val>
            <c:numRef>
              <c:f>'Cálculos de gráfico'!$G$23:$G$36</c:f>
              <c:numCache>
                <c:formatCode>#,#00;;;</c:formatCode>
                <c:ptCount val="14"/>
                <c:pt idx="0">
                  <c:v>195</c:v>
                </c:pt>
                <c:pt idx="1">
                  <c:v>265</c:v>
                </c:pt>
                <c:pt idx="2">
                  <c:v>290</c:v>
                </c:pt>
                <c:pt idx="3">
                  <c:v>320</c:v>
                </c:pt>
                <c:pt idx="4">
                  <c:v>350</c:v>
                </c:pt>
                <c:pt idx="5">
                  <c:v>295</c:v>
                </c:pt>
                <c:pt idx="6">
                  <c:v>270</c:v>
                </c:pt>
                <c:pt idx="7">
                  <c:v>325</c:v>
                </c:pt>
                <c:pt idx="8">
                  <c:v>175</c:v>
                </c:pt>
                <c:pt idx="9">
                  <c:v>335</c:v>
                </c:pt>
                <c:pt idx="10">
                  <c:v>205</c:v>
                </c:pt>
                <c:pt idx="11">
                  <c:v>285</c:v>
                </c:pt>
                <c:pt idx="12">
                  <c:v>125</c:v>
                </c:pt>
                <c:pt idx="13">
                  <c:v>150</c:v>
                </c:pt>
              </c:numCache>
            </c:numRef>
          </c:val>
          <c:extLst>
            <c:ext xmlns:c16="http://schemas.microsoft.com/office/drawing/2014/chart" uri="{C3380CC4-5D6E-409C-BE32-E72D297353CC}">
              <c16:uniqueId val="{00000001-245C-425B-96CA-1DB742A3984B}"/>
            </c:ext>
          </c:extLst>
        </c:ser>
        <c:dLbls>
          <c:showLegendKey val="0"/>
          <c:showVal val="0"/>
          <c:showCatName val="0"/>
          <c:showSerName val="0"/>
          <c:showPercent val="0"/>
          <c:showBubbleSize val="0"/>
        </c:dLbls>
        <c:gapWidth val="90"/>
        <c:axId val="396599432"/>
        <c:axId val="396599824"/>
      </c:barChart>
      <c:lineChart>
        <c:grouping val="standard"/>
        <c:varyColors val="0"/>
        <c:ser>
          <c:idx val="1"/>
          <c:order val="1"/>
          <c:tx>
            <c:strRef>
              <c:f>'Cálculos de gráfico'!$F$22</c:f>
              <c:strCache>
                <c:ptCount val="1"/>
                <c:pt idx="0">
                  <c:v>DURACIÓN (MIN)</c:v>
                </c:pt>
              </c:strCache>
            </c:strRef>
          </c:tx>
          <c:spPr>
            <a:ln w="28575" cap="rnd">
              <a:solidFill>
                <a:schemeClr val="accent1"/>
              </a:solidFill>
              <a:round/>
            </a:ln>
            <a:effectLst/>
          </c:spPr>
          <c:marker>
            <c:symbol val="none"/>
          </c:marker>
          <c:cat>
            <c:multiLvlStrRef>
              <c:f>'Cálculos de gráfico'!$D$23:$E$36</c:f>
              <c:multiLvlStrCache>
                <c:ptCount val="14"/>
                <c:lvl>
                  <c:pt idx="0">
                    <c:v>LU</c:v>
                  </c:pt>
                  <c:pt idx="1">
                    <c:v>DO</c:v>
                  </c:pt>
                  <c:pt idx="2">
                    <c:v>SÁ</c:v>
                  </c:pt>
                  <c:pt idx="3">
                    <c:v>VI</c:v>
                  </c:pt>
                  <c:pt idx="4">
                    <c:v>JU</c:v>
                  </c:pt>
                  <c:pt idx="5">
                    <c:v>MI</c:v>
                  </c:pt>
                  <c:pt idx="6">
                    <c:v>MA</c:v>
                  </c:pt>
                  <c:pt idx="7">
                    <c:v>LU</c:v>
                  </c:pt>
                  <c:pt idx="8">
                    <c:v>DO</c:v>
                  </c:pt>
                  <c:pt idx="9">
                    <c:v>SÁ</c:v>
                  </c:pt>
                  <c:pt idx="10">
                    <c:v>VI</c:v>
                  </c:pt>
                  <c:pt idx="11">
                    <c:v>JU</c:v>
                  </c:pt>
                  <c:pt idx="12">
                    <c:v>MI</c:v>
                  </c:pt>
                  <c:pt idx="13">
                    <c:v>MA</c:v>
                  </c:pt>
                </c:lvl>
                <c:lvl>
                  <c:pt idx="0">
                    <c:v>29/05/2017</c:v>
                  </c:pt>
                  <c:pt idx="1">
                    <c:v>28/05/2017</c:v>
                  </c:pt>
                  <c:pt idx="2">
                    <c:v>27/05/2017</c:v>
                  </c:pt>
                  <c:pt idx="3">
                    <c:v>26/05/2017</c:v>
                  </c:pt>
                  <c:pt idx="4">
                    <c:v>25/05/2017</c:v>
                  </c:pt>
                  <c:pt idx="5">
                    <c:v>24/05/2017</c:v>
                  </c:pt>
                  <c:pt idx="6">
                    <c:v>23/05/2017</c:v>
                  </c:pt>
                  <c:pt idx="7">
                    <c:v>22/05/2017</c:v>
                  </c:pt>
                  <c:pt idx="8">
                    <c:v>21/05/2017</c:v>
                  </c:pt>
                  <c:pt idx="9">
                    <c:v>20/05/2017</c:v>
                  </c:pt>
                  <c:pt idx="10">
                    <c:v>19/05/2017</c:v>
                  </c:pt>
                  <c:pt idx="11">
                    <c:v>18/05/2017</c:v>
                  </c:pt>
                  <c:pt idx="12">
                    <c:v>17/05/2017</c:v>
                  </c:pt>
                  <c:pt idx="13">
                    <c:v>16/05/2017</c:v>
                  </c:pt>
                </c:lvl>
              </c:multiLvlStrCache>
            </c:multiLvlStrRef>
          </c:cat>
          <c:val>
            <c:numRef>
              <c:f>'Cálculos de gráfico'!$F$23:$F$36</c:f>
              <c:numCache>
                <c:formatCode>#,#00;;;</c:formatCode>
                <c:ptCount val="14"/>
                <c:pt idx="0">
                  <c:v>20</c:v>
                </c:pt>
                <c:pt idx="1">
                  <c:v>25</c:v>
                </c:pt>
                <c:pt idx="2">
                  <c:v>40</c:v>
                </c:pt>
                <c:pt idx="3">
                  <c:v>35</c:v>
                </c:pt>
                <c:pt idx="4">
                  <c:v>45</c:v>
                </c:pt>
                <c:pt idx="5">
                  <c:v>20</c:v>
                </c:pt>
                <c:pt idx="6">
                  <c:v>40</c:v>
                </c:pt>
                <c:pt idx="7">
                  <c:v>45</c:v>
                </c:pt>
                <c:pt idx="8">
                  <c:v>40</c:v>
                </c:pt>
                <c:pt idx="9">
                  <c:v>30</c:v>
                </c:pt>
                <c:pt idx="10">
                  <c:v>40</c:v>
                </c:pt>
                <c:pt idx="11">
                  <c:v>20</c:v>
                </c:pt>
                <c:pt idx="12">
                  <c:v>25</c:v>
                </c:pt>
                <c:pt idx="13">
                  <c:v>30</c:v>
                </c:pt>
              </c:numCache>
            </c:numRef>
          </c:val>
          <c:smooth val="0"/>
          <c:extLst>
            <c:ext xmlns:c16="http://schemas.microsoft.com/office/drawing/2014/chart" uri="{C3380CC4-5D6E-409C-BE32-E72D297353CC}">
              <c16:uniqueId val="{00000002-245C-425B-96CA-1DB742A3984B}"/>
            </c:ext>
          </c:extLst>
        </c:ser>
        <c:dLbls>
          <c:showLegendKey val="0"/>
          <c:showVal val="0"/>
          <c:showCatName val="0"/>
          <c:showSerName val="0"/>
          <c:showPercent val="0"/>
          <c:showBubbleSize val="0"/>
        </c:dLbls>
        <c:marker val="1"/>
        <c:smooth val="0"/>
        <c:axId val="396599432"/>
        <c:axId val="396599824"/>
      </c:lineChart>
      <c:catAx>
        <c:axId val="396599432"/>
        <c:scaling>
          <c:orientation val="minMax"/>
        </c:scaling>
        <c:delete val="0"/>
        <c:axPos val="b"/>
        <c:numFmt formatCode="m/d/yyyy" sourceLinked="0"/>
        <c:majorTickMark val="out"/>
        <c:minorTickMark val="none"/>
        <c:tickLblPos val="nextTo"/>
        <c:spPr>
          <a:noFill/>
          <a:ln w="9525" cap="flat" cmpd="sng" algn="ctr">
            <a:solidFill>
              <a:schemeClr val="tx1">
                <a:lumMod val="15000"/>
                <a:lumOff val="85000"/>
              </a:schemeClr>
            </a:solidFill>
            <a:round/>
          </a:ln>
          <a:effectLst/>
        </c:spPr>
        <c:txPr>
          <a:bodyPr rot="-2100000" spcFirstLastPara="1" vertOverflow="ellipsis"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ES"/>
          </a:p>
        </c:txPr>
        <c:crossAx val="396599824"/>
        <c:crosses val="autoZero"/>
        <c:auto val="0"/>
        <c:lblAlgn val="ctr"/>
        <c:lblOffset val="100"/>
        <c:noMultiLvlLbl val="1"/>
      </c:catAx>
      <c:valAx>
        <c:axId val="396599824"/>
        <c:scaling>
          <c:orientation val="minMax"/>
        </c:scaling>
        <c:delete val="0"/>
        <c:axPos val="l"/>
        <c:majorGridlines>
          <c:spPr>
            <a:ln w="9525" cap="flat" cmpd="sng" algn="ctr">
              <a:solidFill>
                <a:schemeClr val="bg1">
                  <a:lumMod val="65000"/>
                </a:schemeClr>
              </a:solidFill>
              <a:round/>
            </a:ln>
            <a:effectLst/>
          </c:spPr>
        </c:majorGridlines>
        <c:minorGridlines>
          <c:spPr>
            <a:ln w="9525" cap="flat" cmpd="sng" algn="ctr">
              <a:solidFill>
                <a:schemeClr val="bg1">
                  <a:lumMod val="85000"/>
                </a:schemeClr>
              </a:solidFill>
              <a:round/>
            </a:ln>
            <a:effectLst/>
          </c:spPr>
        </c:minorGridlines>
        <c:numFmt formatCode="#,#00;;;" sourceLinked="1"/>
        <c:majorTickMark val="in"/>
        <c:minorTickMark val="none"/>
        <c:tickLblPos val="nextTo"/>
        <c:spPr>
          <a:noFill/>
          <a:ln>
            <a:solidFill>
              <a:schemeClr val="accent1"/>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ES"/>
          </a:p>
        </c:txPr>
        <c:crossAx val="396599432"/>
        <c:crosses val="autoZero"/>
        <c:crossBetween val="between"/>
      </c:valAx>
      <c:spPr>
        <a:noFill/>
        <a:ln>
          <a:noFill/>
        </a:ln>
        <a:effectLst/>
      </c:spPr>
    </c:plotArea>
    <c:legend>
      <c:legendPos val="tr"/>
      <c:layout>
        <c:manualLayout>
          <c:xMode val="edge"/>
          <c:yMode val="edge"/>
          <c:x val="0.79549026520938615"/>
          <c:y val="7.6196618938165192E-2"/>
          <c:w val="0.19946775309802692"/>
          <c:h val="0.19608938656100583"/>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ES"/>
        </a:p>
      </c:txPr>
    </c:legend>
    <c:plotVisOnly val="0"/>
    <c:dispBlanksAs val="gap"/>
    <c:showDLblsOverMax val="0"/>
  </c:chart>
  <c:spPr>
    <a:noFill/>
    <a:ln w="9525" cap="flat" cmpd="sng" algn="ctr">
      <a:noFill/>
      <a:round/>
    </a:ln>
    <a:effectLst/>
  </c:spPr>
  <c:txPr>
    <a:bodyPr/>
    <a:lstStyle/>
    <a:p>
      <a:pPr>
        <a:defRPr sz="1100"/>
      </a:pPr>
      <a:endParaRPr lang="es-E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hyperlink" Target="#DIETA!A1"/><Relationship Id="rId1" Type="http://schemas.openxmlformats.org/officeDocument/2006/relationships/hyperlink" Target="#EJERCICIO!A1"/><Relationship Id="rId4" Type="http://schemas.openxmlformats.org/officeDocument/2006/relationships/chart" Target="../charts/chart2.xml"/></Relationships>
</file>

<file path=xl/drawings/_rels/drawing2.xml.rels><?xml version="1.0" encoding="UTF-8" standalone="yes"?>
<Relationships xmlns="http://schemas.openxmlformats.org/package/2006/relationships"><Relationship Id="rId2" Type="http://schemas.openxmlformats.org/officeDocument/2006/relationships/hyperlink" Target="#EJERCICIO!A1"/><Relationship Id="rId1" Type="http://schemas.openxmlformats.org/officeDocument/2006/relationships/hyperlink" Target="#OBJETIVOS!A1"/></Relationships>
</file>

<file path=xl/drawings/_rels/drawing3.xml.rels><?xml version="1.0" encoding="UTF-8" standalone="yes"?>
<Relationships xmlns="http://schemas.openxmlformats.org/package/2006/relationships"><Relationship Id="rId2" Type="http://schemas.openxmlformats.org/officeDocument/2006/relationships/hyperlink" Target="#OBJETIVOS!A1"/><Relationship Id="rId1" Type="http://schemas.openxmlformats.org/officeDocument/2006/relationships/hyperlink" Target="#DIETA!A1"/></Relationships>
</file>

<file path=xl/drawings/drawing1.xml><?xml version="1.0" encoding="utf-8"?>
<xdr:wsDr xmlns:xdr="http://schemas.openxmlformats.org/drawingml/2006/spreadsheetDrawing" xmlns:a="http://schemas.openxmlformats.org/drawingml/2006/main">
  <xdr:twoCellAnchor editAs="oneCell">
    <xdr:from>
      <xdr:col>9</xdr:col>
      <xdr:colOff>200025</xdr:colOff>
      <xdr:row>0</xdr:row>
      <xdr:rowOff>85725</xdr:rowOff>
    </xdr:from>
    <xdr:to>
      <xdr:col>9</xdr:col>
      <xdr:colOff>657225</xdr:colOff>
      <xdr:row>0</xdr:row>
      <xdr:rowOff>390524</xdr:rowOff>
    </xdr:to>
    <xdr:sp macro="" textlink="">
      <xdr:nvSpPr>
        <xdr:cNvPr id="2" name="Ejercicio" descr="Botón de navegación de Ejercicio">
          <a:hlinkClick xmlns:r="http://schemas.openxmlformats.org/officeDocument/2006/relationships" r:id="rId1" tooltip="Seleccionar para ver la hoja de cálculo Ejercicio"/>
          <a:extLst>
            <a:ext uri="{FF2B5EF4-FFF2-40B4-BE49-F238E27FC236}">
              <a16:creationId xmlns:a16="http://schemas.microsoft.com/office/drawing/2014/main" id="{00000000-0008-0000-0000-000002000000}"/>
            </a:ext>
          </a:extLst>
        </xdr:cNvPr>
        <xdr:cNvSpPr/>
      </xdr:nvSpPr>
      <xdr:spPr>
        <a:xfrm>
          <a:off x="8077200" y="85725"/>
          <a:ext cx="457200" cy="304799"/>
        </a:xfrm>
        <a:prstGeom prst="rect">
          <a:avLst/>
        </a:prstGeom>
        <a:solidFill>
          <a:schemeClr val="tx1">
            <a:lumMod val="75000"/>
            <a:lumOff val="2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rtl="0"/>
          <a:r>
            <a:rPr lang="es-MX">
              <a:solidFill>
                <a:schemeClr val="bg1"/>
              </a:solidFill>
              <a:latin typeface="+mj-lt"/>
            </a:rPr>
            <a:t>&lt;</a:t>
          </a:r>
        </a:p>
      </xdr:txBody>
    </xdr:sp>
    <xdr:clientData fPrintsWithSheet="0"/>
  </xdr:twoCellAnchor>
  <xdr:twoCellAnchor editAs="oneCell">
    <xdr:from>
      <xdr:col>10</xdr:col>
      <xdr:colOff>228600</xdr:colOff>
      <xdr:row>0</xdr:row>
      <xdr:rowOff>85725</xdr:rowOff>
    </xdr:from>
    <xdr:to>
      <xdr:col>10</xdr:col>
      <xdr:colOff>685800</xdr:colOff>
      <xdr:row>0</xdr:row>
      <xdr:rowOff>390524</xdr:rowOff>
    </xdr:to>
    <xdr:sp macro="" textlink="">
      <xdr:nvSpPr>
        <xdr:cNvPr id="3" name="Dieta" descr="Botón de navegación de Dieta">
          <a:hlinkClick xmlns:r="http://schemas.openxmlformats.org/officeDocument/2006/relationships" r:id="rId2" tooltip="Seleccionar para ver la hoja de cálculo Dieta"/>
          <a:extLst>
            <a:ext uri="{FF2B5EF4-FFF2-40B4-BE49-F238E27FC236}">
              <a16:creationId xmlns:a16="http://schemas.microsoft.com/office/drawing/2014/main" id="{00000000-0008-0000-0000-000003000000}"/>
            </a:ext>
          </a:extLst>
        </xdr:cNvPr>
        <xdr:cNvSpPr/>
      </xdr:nvSpPr>
      <xdr:spPr>
        <a:xfrm>
          <a:off x="9267825" y="85725"/>
          <a:ext cx="457200" cy="304799"/>
        </a:xfrm>
        <a:prstGeom prst="rect">
          <a:avLst/>
        </a:prstGeom>
        <a:solidFill>
          <a:schemeClr val="tx1">
            <a:lumMod val="75000"/>
            <a:lumOff val="2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rtl="0"/>
          <a:r>
            <a:rPr lang="es-MX" sz="1100" b="0">
              <a:solidFill>
                <a:schemeClr val="bg1"/>
              </a:solidFill>
              <a:latin typeface="+mj-lt"/>
            </a:rPr>
            <a:t>&gt;</a:t>
          </a:r>
        </a:p>
      </xdr:txBody>
    </xdr:sp>
    <xdr:clientData fPrintsWithSheet="0"/>
  </xdr:twoCellAnchor>
  <xdr:twoCellAnchor editAs="oneCell">
    <xdr:from>
      <xdr:col>2</xdr:col>
      <xdr:colOff>28574</xdr:colOff>
      <xdr:row>3</xdr:row>
      <xdr:rowOff>47625</xdr:rowOff>
    </xdr:from>
    <xdr:to>
      <xdr:col>11</xdr:col>
      <xdr:colOff>9524</xdr:colOff>
      <xdr:row>6</xdr:row>
      <xdr:rowOff>342901</xdr:rowOff>
    </xdr:to>
    <xdr:graphicFrame macro="">
      <xdr:nvGraphicFramePr>
        <xdr:cNvPr id="19" name="chtDietAnalysis" descr="Gráfico de barras 100% apiladas que muestra los últimos 14 días de entradas de la dieta, como grasas, proteínas, carbohidratos y calorías">
          <a:extLst>
            <a:ext uri="{FF2B5EF4-FFF2-40B4-BE49-F238E27FC236}">
              <a16:creationId xmlns:a16="http://schemas.microsoft.com/office/drawing/2014/main" id="{00000000-0008-0000-00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xdr:col>
      <xdr:colOff>28576</xdr:colOff>
      <xdr:row>8</xdr:row>
      <xdr:rowOff>47624</xdr:rowOff>
    </xdr:from>
    <xdr:to>
      <xdr:col>11</xdr:col>
      <xdr:colOff>1</xdr:colOff>
      <xdr:row>15</xdr:row>
      <xdr:rowOff>323849</xdr:rowOff>
    </xdr:to>
    <xdr:graphicFrame macro="">
      <xdr:nvGraphicFramePr>
        <xdr:cNvPr id="21" name="chtExerciseAnalysis" descr="Gráfico de líneas y de columnas agrupadas que muestra las calorías quemadas y la duración en minutos de las últimas 14 entradas de ejercicio">
          <a:extLst>
            <a:ext uri="{FF2B5EF4-FFF2-40B4-BE49-F238E27FC236}">
              <a16:creationId xmlns:a16="http://schemas.microsoft.com/office/drawing/2014/main" id="{00000000-0008-0000-00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381000</xdr:colOff>
      <xdr:row>0</xdr:row>
      <xdr:rowOff>66675</xdr:rowOff>
    </xdr:from>
    <xdr:to>
      <xdr:col>6</xdr:col>
      <xdr:colOff>838200</xdr:colOff>
      <xdr:row>0</xdr:row>
      <xdr:rowOff>371474</xdr:rowOff>
    </xdr:to>
    <xdr:sp macro="" textlink="">
      <xdr:nvSpPr>
        <xdr:cNvPr id="2" name="Objetivos" descr="Botón de navegación de Objetivos">
          <a:hlinkClick xmlns:r="http://schemas.openxmlformats.org/officeDocument/2006/relationships" r:id="rId1" tooltip="Seleccionar para ver la hoja de cálculo Objetivos"/>
          <a:extLst>
            <a:ext uri="{FF2B5EF4-FFF2-40B4-BE49-F238E27FC236}">
              <a16:creationId xmlns:a16="http://schemas.microsoft.com/office/drawing/2014/main" id="{00000000-0008-0000-0100-000002000000}"/>
            </a:ext>
          </a:extLst>
        </xdr:cNvPr>
        <xdr:cNvSpPr/>
      </xdr:nvSpPr>
      <xdr:spPr>
        <a:xfrm>
          <a:off x="6638925" y="66675"/>
          <a:ext cx="457200" cy="304799"/>
        </a:xfrm>
        <a:prstGeom prst="rect">
          <a:avLst/>
        </a:prstGeom>
        <a:solidFill>
          <a:schemeClr val="tx1">
            <a:lumMod val="75000"/>
            <a:lumOff val="2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rtl="0"/>
          <a:r>
            <a:rPr lang="es-MX" sz="1100" b="0">
              <a:solidFill>
                <a:schemeClr val="bg1"/>
              </a:solidFill>
              <a:latin typeface="+mj-lt"/>
            </a:rPr>
            <a:t>&lt;</a:t>
          </a:r>
        </a:p>
      </xdr:txBody>
    </xdr:sp>
    <xdr:clientData fPrintsWithSheet="0"/>
  </xdr:twoCellAnchor>
  <xdr:twoCellAnchor editAs="oneCell">
    <xdr:from>
      <xdr:col>7</xdr:col>
      <xdr:colOff>276225</xdr:colOff>
      <xdr:row>0</xdr:row>
      <xdr:rowOff>66675</xdr:rowOff>
    </xdr:from>
    <xdr:to>
      <xdr:col>7</xdr:col>
      <xdr:colOff>733425</xdr:colOff>
      <xdr:row>0</xdr:row>
      <xdr:rowOff>371474</xdr:rowOff>
    </xdr:to>
    <xdr:sp macro="" textlink="">
      <xdr:nvSpPr>
        <xdr:cNvPr id="3" name="Ejercicio" descr="Botón de navegación de Ejercicio">
          <a:hlinkClick xmlns:r="http://schemas.openxmlformats.org/officeDocument/2006/relationships" r:id="rId2" tooltip="Seleccionar para ver la hoja de cálculo Ejercicio"/>
          <a:extLst>
            <a:ext uri="{FF2B5EF4-FFF2-40B4-BE49-F238E27FC236}">
              <a16:creationId xmlns:a16="http://schemas.microsoft.com/office/drawing/2014/main" id="{00000000-0008-0000-0100-000003000000}"/>
            </a:ext>
          </a:extLst>
        </xdr:cNvPr>
        <xdr:cNvSpPr/>
      </xdr:nvSpPr>
      <xdr:spPr>
        <a:xfrm>
          <a:off x="6896100" y="66675"/>
          <a:ext cx="457200" cy="304799"/>
        </a:xfrm>
        <a:prstGeom prst="rect">
          <a:avLst/>
        </a:prstGeom>
        <a:solidFill>
          <a:schemeClr val="tx1">
            <a:lumMod val="75000"/>
            <a:lumOff val="2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rtl="0"/>
          <a:r>
            <a:rPr lang="es-MX" sz="1100" b="0">
              <a:solidFill>
                <a:schemeClr val="bg1"/>
              </a:solidFill>
              <a:latin typeface="+mj-lt"/>
            </a:rPr>
            <a:t>&gt;</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5</xdr:col>
      <xdr:colOff>257175</xdr:colOff>
      <xdr:row>0</xdr:row>
      <xdr:rowOff>109538</xdr:rowOff>
    </xdr:from>
    <xdr:to>
      <xdr:col>5</xdr:col>
      <xdr:colOff>714375</xdr:colOff>
      <xdr:row>0</xdr:row>
      <xdr:rowOff>414337</xdr:rowOff>
    </xdr:to>
    <xdr:sp macro="" textlink="">
      <xdr:nvSpPr>
        <xdr:cNvPr id="2" name="Dieta" descr="Botón de navegación de Dieta">
          <a:hlinkClick xmlns:r="http://schemas.openxmlformats.org/officeDocument/2006/relationships" r:id="rId1" tooltip="Seleccionar para ver la hoja de cálculo Dieta"/>
          <a:extLst>
            <a:ext uri="{FF2B5EF4-FFF2-40B4-BE49-F238E27FC236}">
              <a16:creationId xmlns:a16="http://schemas.microsoft.com/office/drawing/2014/main" id="{00000000-0008-0000-0200-000002000000}"/>
            </a:ext>
          </a:extLst>
        </xdr:cNvPr>
        <xdr:cNvSpPr/>
      </xdr:nvSpPr>
      <xdr:spPr>
        <a:xfrm>
          <a:off x="7648575" y="109538"/>
          <a:ext cx="457200" cy="304799"/>
        </a:xfrm>
        <a:prstGeom prst="rect">
          <a:avLst/>
        </a:prstGeom>
        <a:solidFill>
          <a:schemeClr val="tx1">
            <a:lumMod val="75000"/>
            <a:lumOff val="2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rtl="0"/>
          <a:r>
            <a:rPr lang="es-MX" sz="1100" b="0">
              <a:solidFill>
                <a:schemeClr val="bg1"/>
              </a:solidFill>
              <a:latin typeface="+mj-lt"/>
            </a:rPr>
            <a:t>&lt;</a:t>
          </a:r>
        </a:p>
      </xdr:txBody>
    </xdr:sp>
    <xdr:clientData fPrintsWithSheet="0"/>
  </xdr:twoCellAnchor>
  <xdr:twoCellAnchor editAs="oneCell">
    <xdr:from>
      <xdr:col>6</xdr:col>
      <xdr:colOff>276225</xdr:colOff>
      <xdr:row>0</xdr:row>
      <xdr:rowOff>109538</xdr:rowOff>
    </xdr:from>
    <xdr:to>
      <xdr:col>6</xdr:col>
      <xdr:colOff>733425</xdr:colOff>
      <xdr:row>0</xdr:row>
      <xdr:rowOff>414337</xdr:rowOff>
    </xdr:to>
    <xdr:sp macro="" textlink="">
      <xdr:nvSpPr>
        <xdr:cNvPr id="3" name="Objetivos" descr="Botón de navegación de Objetivos">
          <a:hlinkClick xmlns:r="http://schemas.openxmlformats.org/officeDocument/2006/relationships" r:id="rId2" tooltip="Seleccionar para ver la hoja de cálculo Objetivos"/>
          <a:extLst>
            <a:ext uri="{FF2B5EF4-FFF2-40B4-BE49-F238E27FC236}">
              <a16:creationId xmlns:a16="http://schemas.microsoft.com/office/drawing/2014/main" id="{00000000-0008-0000-0200-000003000000}"/>
            </a:ext>
          </a:extLst>
        </xdr:cNvPr>
        <xdr:cNvSpPr/>
      </xdr:nvSpPr>
      <xdr:spPr>
        <a:xfrm>
          <a:off x="8629650" y="109538"/>
          <a:ext cx="457200" cy="304799"/>
        </a:xfrm>
        <a:prstGeom prst="rect">
          <a:avLst/>
        </a:prstGeom>
        <a:solidFill>
          <a:schemeClr val="tx1">
            <a:lumMod val="75000"/>
            <a:lumOff val="2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rtl="0"/>
          <a:r>
            <a:rPr lang="es-MX" sz="1100" b="0">
              <a:solidFill>
                <a:schemeClr val="bg1"/>
              </a:solidFill>
              <a:latin typeface="+mj-lt"/>
            </a:rPr>
            <a:t>&gt;</a:t>
          </a:r>
        </a:p>
      </xdr:txBody>
    </xdr:sp>
    <xdr:clientData fPrintsWithSheet="0"/>
  </xdr:twoCellAnchor>
</xdr:wsDr>
</file>

<file path=xl/tables/table1.xml><?xml version="1.0" encoding="utf-8"?>
<table xmlns="http://schemas.openxmlformats.org/spreadsheetml/2006/main" id="1" name="Dieta" displayName="Dieta" ref="B3:I19" totalsRowShown="0" dataDxfId="13">
  <autoFilter ref="B3:I19"/>
  <tableColumns count="8">
    <tableColumn id="1" name="FECHA" dataDxfId="12" dataCellStyle="Fecha"/>
    <tableColumn id="2" name="HORA" dataDxfId="11" dataCellStyle="Hora"/>
    <tableColumn id="3" name="DESCRIPCIÓN" dataDxfId="10" dataCellStyle="Normal"/>
    <tableColumn id="4" name="CALORÍAS" dataDxfId="9" dataCellStyle="Número"/>
    <tableColumn id="5" name="CARBOHIDRATOS" dataDxfId="8" dataCellStyle="Número"/>
    <tableColumn id="6" name="PROTEÍNAS" dataDxfId="7" dataCellStyle="Número"/>
    <tableColumn id="7" name="GRASAS" dataDxfId="6" dataCellStyle="Número"/>
    <tableColumn id="8" name="NOTAS" dataDxfId="5" dataCellStyle="Normal"/>
  </tableColumns>
  <tableStyleInfo name="Tabla Diario de dieta y ejercicios" showFirstColumn="0" showLastColumn="0" showRowStripes="1" showColumnStripes="0"/>
  <extLst>
    <ext xmlns:x14="http://schemas.microsoft.com/office/spreadsheetml/2009/9/main" uri="{504A1905-F514-4f6f-8877-14C23A59335A}">
      <x14:table altTextSummary="Escribe la información de dieta, como fecha, hora, descripción, calorías, carbohidratos, proteínas, grasas y cualquier otra nota."/>
    </ext>
  </extLst>
</table>
</file>

<file path=xl/tables/table2.xml><?xml version="1.0" encoding="utf-8"?>
<table xmlns="http://schemas.openxmlformats.org/spreadsheetml/2006/main" id="2" name="Ejercicio" displayName="Ejercicio" ref="B3:E20" totalsRowShown="0" dataDxfId="4">
  <autoFilter ref="B3:E20"/>
  <tableColumns count="4">
    <tableColumn id="1" name="FECHA" dataDxfId="3" dataCellStyle="Fecha"/>
    <tableColumn id="2" name="DURACIÓN (MIN)" dataDxfId="2" dataCellStyle="Número"/>
    <tableColumn id="3" name="CALORÍAS QUEMADAS" dataDxfId="1" dataCellStyle="Número"/>
    <tableColumn id="4" name="NOTAS" dataDxfId="0" dataCellStyle="Normal"/>
  </tableColumns>
  <tableStyleInfo name="Tabla Diario de dieta y ejercicios" showFirstColumn="0" showLastColumn="0" showRowStripes="1" showColumnStripes="0"/>
  <extLst>
    <ext xmlns:x14="http://schemas.microsoft.com/office/spreadsheetml/2009/9/main" uri="{504A1905-F514-4f6f-8877-14C23A59335A}">
      <x14:table altTextSummary="Escribe información de ejercicios, como fecha, duración, calorías quemadas y cualquier otra nota."/>
    </ext>
  </extLst>
</table>
</file>

<file path=xl/theme/theme1.xml><?xml version="1.0" encoding="utf-8"?>
<a:theme xmlns:a="http://schemas.openxmlformats.org/drawingml/2006/main" name="Office Theme">
  <a:themeElements>
    <a:clrScheme name="Diet and exercise journal">
      <a:dk1>
        <a:srgbClr val="000000"/>
      </a:dk1>
      <a:lt1>
        <a:srgbClr val="FFFFFF"/>
      </a:lt1>
      <a:dk2>
        <a:srgbClr val="284C5F"/>
      </a:dk2>
      <a:lt2>
        <a:srgbClr val="F0F0F0"/>
      </a:lt2>
      <a:accent1>
        <a:srgbClr val="90CF47"/>
      </a:accent1>
      <a:accent2>
        <a:srgbClr val="1EAA91"/>
      </a:accent2>
      <a:accent3>
        <a:srgbClr val="1E8496"/>
      </a:accent3>
      <a:accent4>
        <a:srgbClr val="AD639E"/>
      </a:accent4>
      <a:accent5>
        <a:srgbClr val="CF5539"/>
      </a:accent5>
      <a:accent6>
        <a:srgbClr val="E9A339"/>
      </a:accent6>
      <a:hlink>
        <a:srgbClr val="1E8496"/>
      </a:hlink>
      <a:folHlink>
        <a:srgbClr val="AD639E"/>
      </a:folHlink>
    </a:clrScheme>
    <a:fontScheme name="Arial Black-Arial">
      <a:majorFont>
        <a:latin typeface="Arial Black" panose="020B0A04020102020204"/>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autoPageBreaks="0" fitToPage="1"/>
  </sheetPr>
  <dimension ref="B1:K16"/>
  <sheetViews>
    <sheetView showGridLines="0" tabSelected="1" zoomScaleNormal="100" workbookViewId="0"/>
  </sheetViews>
  <sheetFormatPr baseColWidth="10" defaultColWidth="9" defaultRowHeight="14.25" x14ac:dyDescent="0.2"/>
  <cols>
    <col min="1" max="1" width="2.625" customWidth="1"/>
    <col min="2" max="2" width="26.75" customWidth="1"/>
    <col min="3" max="3" width="16.375" customWidth="1"/>
    <col min="4" max="9" width="10.375" customWidth="1"/>
    <col min="10" max="10" width="10.625" customWidth="1"/>
    <col min="11" max="11" width="11.625" customWidth="1"/>
    <col min="12" max="12" width="2.625" customWidth="1"/>
  </cols>
  <sheetData>
    <row r="1" spans="2:11" ht="36.75" x14ac:dyDescent="0.7">
      <c r="B1" s="30">
        <f ca="1">TODAY()</f>
        <v>42864</v>
      </c>
      <c r="C1" s="25" t="s">
        <v>7</v>
      </c>
      <c r="D1" s="25"/>
      <c r="E1" s="25"/>
      <c r="F1" s="25"/>
      <c r="G1" s="25"/>
      <c r="H1" s="25"/>
      <c r="I1" s="25"/>
      <c r="J1" s="19" t="s">
        <v>11</v>
      </c>
      <c r="K1" s="19" t="s">
        <v>12</v>
      </c>
    </row>
    <row r="2" spans="2:11" ht="45" customHeight="1" x14ac:dyDescent="0.2">
      <c r="B2" s="20" t="s">
        <v>0</v>
      </c>
      <c r="C2" s="1" t="s">
        <v>8</v>
      </c>
    </row>
    <row r="3" spans="2:11" ht="30" customHeight="1" x14ac:dyDescent="0.2">
      <c r="B3" s="40">
        <f ca="1">StartDate+121</f>
        <v>42985</v>
      </c>
      <c r="C3" s="18" t="s">
        <v>9</v>
      </c>
      <c r="D3" s="18"/>
      <c r="E3" s="18"/>
      <c r="F3" s="18"/>
      <c r="G3" s="18"/>
      <c r="H3" s="18"/>
      <c r="I3" s="18"/>
      <c r="J3" s="18"/>
      <c r="K3" s="18"/>
    </row>
    <row r="4" spans="2:11" ht="30" customHeight="1" x14ac:dyDescent="0.2">
      <c r="B4" s="40"/>
    </row>
    <row r="5" spans="2:11" ht="30" customHeight="1" x14ac:dyDescent="0.2">
      <c r="B5" s="20" t="s">
        <v>1</v>
      </c>
    </row>
    <row r="6" spans="2:11" ht="60" customHeight="1" x14ac:dyDescent="0.5">
      <c r="B6" s="26">
        <v>100</v>
      </c>
    </row>
    <row r="7" spans="2:11" ht="30" customHeight="1" x14ac:dyDescent="0.2">
      <c r="B7" s="21" t="s">
        <v>2</v>
      </c>
    </row>
    <row r="8" spans="2:11" ht="30" customHeight="1" x14ac:dyDescent="0.2">
      <c r="B8" s="41">
        <v>80</v>
      </c>
      <c r="C8" s="17" t="s">
        <v>10</v>
      </c>
      <c r="D8" s="17"/>
      <c r="E8" s="17"/>
      <c r="F8" s="17"/>
      <c r="G8" s="17"/>
      <c r="H8" s="17"/>
      <c r="I8" s="17"/>
      <c r="J8" s="17"/>
      <c r="K8" s="17"/>
    </row>
    <row r="9" spans="2:11" ht="30" customHeight="1" x14ac:dyDescent="0.2">
      <c r="B9" s="41"/>
    </row>
    <row r="10" spans="2:11" ht="30" customHeight="1" x14ac:dyDescent="0.2">
      <c r="B10" s="21" t="s">
        <v>3</v>
      </c>
    </row>
    <row r="11" spans="2:11" ht="60" customHeight="1" x14ac:dyDescent="0.5">
      <c r="B11" s="27">
        <f>StartWeight-EndWeight</f>
        <v>20</v>
      </c>
    </row>
    <row r="12" spans="2:11" ht="30" customHeight="1" x14ac:dyDescent="0.2">
      <c r="B12" s="22" t="s">
        <v>4</v>
      </c>
    </row>
    <row r="13" spans="2:11" ht="60" customHeight="1" x14ac:dyDescent="0.5">
      <c r="B13" s="23">
        <f ca="1">EndDate-StartDate</f>
        <v>121</v>
      </c>
      <c r="J13" s="2"/>
      <c r="K13" s="2"/>
    </row>
    <row r="14" spans="2:11" ht="30" customHeight="1" x14ac:dyDescent="0.2">
      <c r="B14" s="22" t="s">
        <v>5</v>
      </c>
      <c r="J14" s="2"/>
      <c r="K14" s="2"/>
    </row>
    <row r="15" spans="2:11" ht="60" customHeight="1" x14ac:dyDescent="0.5">
      <c r="B15" s="24">
        <f ca="1">WeightGoal/B13</f>
        <v>0.16528925619834711</v>
      </c>
      <c r="J15" s="2"/>
      <c r="K15" s="2"/>
    </row>
    <row r="16" spans="2:11" ht="30" customHeight="1" x14ac:dyDescent="0.2">
      <c r="B16" s="22" t="s">
        <v>6</v>
      </c>
    </row>
  </sheetData>
  <mergeCells count="2">
    <mergeCell ref="B3:B4"/>
    <mergeCell ref="B8:B9"/>
  </mergeCells>
  <dataValidations count="16">
    <dataValidation allowBlank="1" showInputMessage="1" showErrorMessage="1" prompt="Escribe la fecha de inicio en esta celda. Actualiza la fecha de finalización, el peso inicial y el peso final deseado en las celdas siguientes. La pérdida objetivo, los días para perder peso y la pérdida diaria se calculan automáticamente." sqref="B1"/>
    <dataValidation allowBlank="1" showInputMessage="1" showErrorMessage="1" prompt="Crea un diario de dieta y ejercicios en este libro. Escribe el peso inicial y el peso final deseado para calcular la pérdida objetivo en esta hoja de cálculo. Los gráficos muestran los resultados de dieta y ejercicios." sqref="A1"/>
    <dataValidation allowBlank="1" showInputMessage="1" showErrorMessage="1" prompt="Escribe la fecha de finalización en esta celda." sqref="B3:B4"/>
    <dataValidation allowBlank="1" showInputMessage="1" showErrorMessage="1" prompt="Escribe el peso inicial en esta celda." sqref="B6"/>
    <dataValidation allowBlank="1" showInputMessage="1" showErrorMessage="1" prompt="Escribe el peso final en esta celda." sqref="B8:B9"/>
    <dataValidation allowBlank="1" showInputMessage="1" showErrorMessage="1" prompt="La pérdida objetivo se calcula automáticamente en esta celda." sqref="B11"/>
    <dataValidation allowBlank="1" showInputMessage="1" showErrorMessage="1" prompt="Los días para perder peso se calculan automáticamente en esta celda." sqref="B13"/>
    <dataValidation allowBlank="1" showInputMessage="1" showErrorMessage="1" prompt="La pérdida diaria se calcula automáticamente en esta celda." sqref="B15"/>
    <dataValidation allowBlank="1" showInputMessage="1" showErrorMessage="1" prompt="El título de esta hoja de cálculo ocupa esta celda. Selecciona la celda J1 para ir a la hoja de cálculo Ejercicio y la celda K1 para ir a la hoja de cálculo Dieta." sqref="C1"/>
    <dataValidation allowBlank="1" showInputMessage="1" showErrorMessage="1" prompt="Vínculo de navegación a la hoja de cálculo Ejercicio" sqref="J1"/>
    <dataValidation allowBlank="1" showInputMessage="1" showErrorMessage="1" prompt="Vínculo de navegación a la hoja de cálculo Dieta" sqref="K1"/>
    <dataValidation allowBlank="1" showInputMessage="1" showErrorMessage="1" prompt="El análisis de dieta se basa en las entradas de la hoja de cálculo Dieta." sqref="C3"/>
    <dataValidation allowBlank="1" showInputMessage="1" showErrorMessage="1" prompt="El análisis de ejercicios se basa en las entradas de la hoja de cálculo Ejercicio." sqref="C8"/>
    <dataValidation allowBlank="1" showInputMessage="1" showErrorMessage="1" prompt="Un gráfico de barras Análisis dietético ocupa la celda C4 a la K7." sqref="C4"/>
    <dataValidation allowBlank="1" showInputMessage="1" showErrorMessage="1" prompt="Gráfico de columnas agrupadas Análisis de ejercicios que muestra las calorías quemadas y gráfico de líneas superpuesto que muestra la duración de los ejercicios ocupan la celda C9 a la K16" sqref="C9"/>
    <dataValidation allowBlank="1" showInputMessage="1" showErrorMessage="1" prompt="El subtítulo de esta hoja de cálculo ocupa esta celda. Un gráfico Análisis dietético comienza en la celda C4. Un gráfico Análisis de ejercicios comienza en la celda C9." sqref="C2"/>
  </dataValidations>
  <hyperlinks>
    <hyperlink ref="J1" location="EXERCISE!A1" tooltip="Seleccionar para ver la hoja de cálculo Ejercicio" display="Ejercicio"/>
    <hyperlink ref="K1" location="DIET!A1" tooltip="Seleccionar para ver la hoja de cálculo Dieta" display="Dieta"/>
  </hyperlinks>
  <printOptions horizontalCentered="1"/>
  <pageMargins left="0.4" right="0.4" top="0.4" bottom="0.4"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499984740745262"/>
    <pageSetUpPr autoPageBreaks="0" fitToPage="1"/>
  </sheetPr>
  <dimension ref="B1:I19"/>
  <sheetViews>
    <sheetView showGridLines="0" workbookViewId="0"/>
  </sheetViews>
  <sheetFormatPr baseColWidth="10" defaultColWidth="9" defaultRowHeight="32.25" customHeight="1" x14ac:dyDescent="0.2"/>
  <cols>
    <col min="1" max="1" width="2.625" customWidth="1"/>
    <col min="2" max="2" width="15.625" customWidth="1"/>
    <col min="3" max="3" width="12.5" customWidth="1"/>
    <col min="4" max="4" width="17.25" customWidth="1"/>
    <col min="5" max="5" width="13.625" customWidth="1"/>
    <col min="6" max="6" width="20.5" customWidth="1"/>
    <col min="7" max="7" width="15.375" customWidth="1"/>
    <col min="8" max="8" width="12.625" customWidth="1"/>
    <col min="9" max="9" width="27.625" customWidth="1"/>
    <col min="10" max="10" width="2.625" customWidth="1"/>
  </cols>
  <sheetData>
    <row r="1" spans="2:9" ht="37.5" customHeight="1" x14ac:dyDescent="0.7">
      <c r="B1" s="25" t="s">
        <v>13</v>
      </c>
      <c r="C1" s="25"/>
      <c r="D1" s="25"/>
      <c r="E1" s="25"/>
      <c r="F1" s="25"/>
      <c r="G1" s="19" t="s">
        <v>24</v>
      </c>
      <c r="H1" s="19" t="s">
        <v>11</v>
      </c>
      <c r="I1" s="25"/>
    </row>
    <row r="2" spans="2:9" ht="35.25" customHeight="1" x14ac:dyDescent="0.2">
      <c r="B2" s="15" t="str">
        <f>Subtítulo</f>
        <v>DIARIO DE DIETA Y EJERCICIOS</v>
      </c>
      <c r="C2" s="1"/>
      <c r="D2" s="1"/>
      <c r="E2" s="1"/>
      <c r="F2" s="1"/>
      <c r="G2" s="1"/>
      <c r="H2" s="1"/>
      <c r="I2" s="1"/>
    </row>
    <row r="3" spans="2:9" ht="21" customHeight="1" x14ac:dyDescent="0.2">
      <c r="B3" s="31" t="s">
        <v>14</v>
      </c>
      <c r="C3" s="34" t="s">
        <v>15</v>
      </c>
      <c r="D3" s="11" t="s">
        <v>16</v>
      </c>
      <c r="E3" s="12" t="s">
        <v>22</v>
      </c>
      <c r="F3" s="12" t="s">
        <v>23</v>
      </c>
      <c r="G3" s="12" t="s">
        <v>25</v>
      </c>
      <c r="H3" s="12" t="s">
        <v>26</v>
      </c>
      <c r="I3" s="11" t="s">
        <v>27</v>
      </c>
    </row>
    <row r="4" spans="2:9" ht="32.25" customHeight="1" x14ac:dyDescent="0.2">
      <c r="B4" s="32">
        <f ca="1">StartDate</f>
        <v>42864</v>
      </c>
      <c r="C4" s="35">
        <v>0.29166666666666669</v>
      </c>
      <c r="D4" s="28" t="s">
        <v>17</v>
      </c>
      <c r="E4" s="29">
        <v>1</v>
      </c>
      <c r="F4" s="29">
        <v>0</v>
      </c>
      <c r="G4" s="29">
        <v>0</v>
      </c>
      <c r="H4" s="29">
        <v>0</v>
      </c>
      <c r="I4" s="28" t="s">
        <v>28</v>
      </c>
    </row>
    <row r="5" spans="2:9" ht="32.25" customHeight="1" x14ac:dyDescent="0.2">
      <c r="B5" s="32">
        <f ca="1">StartDate</f>
        <v>42864</v>
      </c>
      <c r="C5" s="35">
        <v>0.33333333333333331</v>
      </c>
      <c r="D5" s="28" t="s">
        <v>18</v>
      </c>
      <c r="E5" s="29">
        <v>10</v>
      </c>
      <c r="F5" s="29">
        <v>10</v>
      </c>
      <c r="G5" s="29">
        <v>2</v>
      </c>
      <c r="H5" s="29">
        <v>10</v>
      </c>
      <c r="I5" s="28" t="s">
        <v>29</v>
      </c>
    </row>
    <row r="6" spans="2:9" ht="32.25" customHeight="1" x14ac:dyDescent="0.2">
      <c r="B6" s="32">
        <f ca="1">StartDate</f>
        <v>42864</v>
      </c>
      <c r="C6" s="35">
        <v>0.5</v>
      </c>
      <c r="D6" s="28" t="s">
        <v>19</v>
      </c>
      <c r="E6" s="29">
        <v>283</v>
      </c>
      <c r="F6" s="29">
        <v>46</v>
      </c>
      <c r="G6" s="29">
        <v>18</v>
      </c>
      <c r="H6" s="29">
        <v>3.5</v>
      </c>
      <c r="I6" s="28" t="s">
        <v>30</v>
      </c>
    </row>
    <row r="7" spans="2:9" ht="32.25" customHeight="1" x14ac:dyDescent="0.2">
      <c r="B7" s="32">
        <f ca="1">StartDate</f>
        <v>42864</v>
      </c>
      <c r="C7" s="35">
        <v>0.79166666666666663</v>
      </c>
      <c r="D7" s="28" t="s">
        <v>20</v>
      </c>
      <c r="E7" s="29">
        <v>500</v>
      </c>
      <c r="F7" s="29">
        <v>42</v>
      </c>
      <c r="G7" s="29">
        <v>35</v>
      </c>
      <c r="H7" s="29">
        <v>25</v>
      </c>
      <c r="I7" s="28" t="s">
        <v>31</v>
      </c>
    </row>
    <row r="8" spans="2:9" ht="32.25" customHeight="1" x14ac:dyDescent="0.2">
      <c r="B8" s="32">
        <f ca="1">StartDate+1</f>
        <v>42865</v>
      </c>
      <c r="C8" s="35">
        <v>0.29166666666666669</v>
      </c>
      <c r="D8" s="28" t="s">
        <v>17</v>
      </c>
      <c r="E8" s="29">
        <v>1</v>
      </c>
      <c r="F8" s="29">
        <v>0</v>
      </c>
      <c r="G8" s="29">
        <v>0</v>
      </c>
      <c r="H8" s="29">
        <v>0</v>
      </c>
      <c r="I8" s="28" t="s">
        <v>28</v>
      </c>
    </row>
    <row r="9" spans="2:9" ht="32.25" customHeight="1" x14ac:dyDescent="0.2">
      <c r="B9" s="32">
        <f ca="1">StartDate+1</f>
        <v>42865</v>
      </c>
      <c r="C9" s="35">
        <v>0.33333333333333331</v>
      </c>
      <c r="D9" s="28" t="s">
        <v>21</v>
      </c>
      <c r="E9" s="29">
        <v>10</v>
      </c>
      <c r="F9" s="29">
        <v>10</v>
      </c>
      <c r="G9" s="29">
        <v>2</v>
      </c>
      <c r="H9" s="29">
        <v>10</v>
      </c>
      <c r="I9" s="28" t="s">
        <v>29</v>
      </c>
    </row>
    <row r="10" spans="2:9" ht="32.25" customHeight="1" x14ac:dyDescent="0.2">
      <c r="B10" s="32">
        <f ca="1">StartDate+1</f>
        <v>42865</v>
      </c>
      <c r="C10" s="35">
        <v>0.5</v>
      </c>
      <c r="D10" s="28" t="s">
        <v>19</v>
      </c>
      <c r="E10" s="29">
        <v>189</v>
      </c>
      <c r="F10" s="29">
        <v>26</v>
      </c>
      <c r="G10" s="29">
        <v>3</v>
      </c>
      <c r="H10" s="29">
        <v>8</v>
      </c>
      <c r="I10" s="28" t="s">
        <v>32</v>
      </c>
    </row>
    <row r="11" spans="2:9" ht="32.25" customHeight="1" x14ac:dyDescent="0.2">
      <c r="B11" s="32">
        <f ca="1">StartDate+1</f>
        <v>42865</v>
      </c>
      <c r="C11" s="35">
        <v>0.79166666666666663</v>
      </c>
      <c r="D11" s="28" t="s">
        <v>20</v>
      </c>
      <c r="E11" s="29">
        <v>477</v>
      </c>
      <c r="F11" s="29">
        <v>62</v>
      </c>
      <c r="G11" s="29">
        <v>13.5</v>
      </c>
      <c r="H11" s="29">
        <v>21</v>
      </c>
      <c r="I11" s="28" t="s">
        <v>20</v>
      </c>
    </row>
    <row r="12" spans="2:9" ht="32.25" customHeight="1" x14ac:dyDescent="0.2">
      <c r="B12" s="32">
        <f ca="1">StartDate+2</f>
        <v>42866</v>
      </c>
      <c r="C12" s="35">
        <v>0.29166666666666669</v>
      </c>
      <c r="D12" s="28" t="s">
        <v>17</v>
      </c>
      <c r="E12" s="29">
        <v>1</v>
      </c>
      <c r="F12" s="29">
        <v>0</v>
      </c>
      <c r="G12" s="29">
        <v>0</v>
      </c>
      <c r="H12" s="29">
        <v>0</v>
      </c>
      <c r="I12" s="28" t="s">
        <v>28</v>
      </c>
    </row>
    <row r="13" spans="2:9" ht="32.25" customHeight="1" x14ac:dyDescent="0.2">
      <c r="B13" s="32">
        <f ca="1">StartDate+2</f>
        <v>42866</v>
      </c>
      <c r="C13" s="35">
        <v>0.33333333333333331</v>
      </c>
      <c r="D13" s="28" t="s">
        <v>18</v>
      </c>
      <c r="E13" s="29">
        <v>245</v>
      </c>
      <c r="F13" s="29">
        <v>48</v>
      </c>
      <c r="G13" s="29">
        <v>10</v>
      </c>
      <c r="H13" s="29">
        <v>1.5</v>
      </c>
      <c r="I13" s="28" t="s">
        <v>29</v>
      </c>
    </row>
    <row r="14" spans="2:9" ht="32.25" customHeight="1" x14ac:dyDescent="0.2">
      <c r="B14" s="32">
        <f ca="1">StartDate+2</f>
        <v>42866</v>
      </c>
      <c r="C14" s="35">
        <v>0.5</v>
      </c>
      <c r="D14" s="28" t="s">
        <v>19</v>
      </c>
      <c r="E14" s="29">
        <v>247</v>
      </c>
      <c r="F14" s="29">
        <v>11</v>
      </c>
      <c r="G14" s="29">
        <v>43</v>
      </c>
      <c r="H14" s="29">
        <v>5</v>
      </c>
      <c r="I14" s="28" t="s">
        <v>33</v>
      </c>
    </row>
    <row r="15" spans="2:9" ht="32.25" customHeight="1" x14ac:dyDescent="0.2">
      <c r="B15" s="32">
        <f ca="1">StartDate+2</f>
        <v>42866</v>
      </c>
      <c r="C15" s="35">
        <v>0.79166666666666663</v>
      </c>
      <c r="D15" s="28" t="s">
        <v>20</v>
      </c>
      <c r="E15" s="29">
        <v>456</v>
      </c>
      <c r="F15" s="29">
        <v>64</v>
      </c>
      <c r="G15" s="29">
        <v>32</v>
      </c>
      <c r="H15" s="29">
        <v>22</v>
      </c>
      <c r="I15" s="28" t="s">
        <v>20</v>
      </c>
    </row>
    <row r="16" spans="2:9" ht="32.25" customHeight="1" x14ac:dyDescent="0.2">
      <c r="B16" s="33">
        <f ca="1">StartDate+3</f>
        <v>42867</v>
      </c>
      <c r="C16" s="36">
        <v>0.29166666666666669</v>
      </c>
      <c r="D16" s="28" t="s">
        <v>21</v>
      </c>
      <c r="E16" s="29">
        <v>10</v>
      </c>
      <c r="F16" s="29">
        <v>10</v>
      </c>
      <c r="G16" s="29">
        <v>2</v>
      </c>
      <c r="H16" s="29">
        <v>10</v>
      </c>
      <c r="I16" s="28" t="s">
        <v>29</v>
      </c>
    </row>
    <row r="17" spans="2:9" ht="32.25" customHeight="1" x14ac:dyDescent="0.2">
      <c r="B17" s="33">
        <f ca="1">StartDate+3</f>
        <v>42867</v>
      </c>
      <c r="C17" s="36">
        <v>0.41666666666666669</v>
      </c>
      <c r="D17" s="28" t="s">
        <v>17</v>
      </c>
      <c r="E17" s="29">
        <v>135</v>
      </c>
      <c r="F17" s="29">
        <v>12.36</v>
      </c>
      <c r="G17" s="29">
        <v>8.81</v>
      </c>
      <c r="H17" s="29">
        <v>5.51</v>
      </c>
      <c r="I17" s="28" t="s">
        <v>34</v>
      </c>
    </row>
    <row r="18" spans="2:9" ht="32.25" customHeight="1" x14ac:dyDescent="0.2">
      <c r="B18" s="33">
        <f ca="1">StartDate+3</f>
        <v>42867</v>
      </c>
      <c r="C18" s="36">
        <v>0.51041666666666663</v>
      </c>
      <c r="D18" s="28" t="s">
        <v>19</v>
      </c>
      <c r="E18" s="29">
        <v>184</v>
      </c>
      <c r="F18" s="29">
        <v>7</v>
      </c>
      <c r="G18" s="29">
        <v>5.43</v>
      </c>
      <c r="H18" s="29">
        <v>15</v>
      </c>
      <c r="I18" s="28" t="s">
        <v>33</v>
      </c>
    </row>
    <row r="19" spans="2:9" ht="32.25" customHeight="1" x14ac:dyDescent="0.2">
      <c r="B19" s="32">
        <f ca="1">StartDate+5</f>
        <v>42869</v>
      </c>
      <c r="C19" s="36">
        <v>0.79166666666666663</v>
      </c>
      <c r="D19" s="28" t="s">
        <v>20</v>
      </c>
      <c r="E19" s="29">
        <v>477</v>
      </c>
      <c r="F19" s="29">
        <v>62</v>
      </c>
      <c r="G19" s="29">
        <v>13.5</v>
      </c>
      <c r="H19" s="29">
        <v>21</v>
      </c>
      <c r="I19" s="28" t="s">
        <v>20</v>
      </c>
    </row>
  </sheetData>
  <dataValidations count="13">
    <dataValidation allowBlank="1" showInputMessage="1" showErrorMessage="1" prompt="Vínculo de navegación a la hoja de cálculo Objetivos" sqref="G1"/>
    <dataValidation allowBlank="1" showInputMessage="1" showErrorMessage="1" prompt="Vínculo de navegación a la hoja de cálculo Ejercicio" sqref="H1"/>
    <dataValidation allowBlank="1" showInputMessage="1" showErrorMessage="1" prompt="Escribe la fecha en la columna con este encabezado. Usa filtros de encabezado para buscar entradas concretas." sqref="B3"/>
    <dataValidation allowBlank="1" showInputMessage="1" showErrorMessage="1" prompt="Escribe la hora en la columna con este encabezado." sqref="C3"/>
    <dataValidation allowBlank="1" showInputMessage="1" showErrorMessage="1" prompt="Escribe la descripción, como desayuno, comida y cena, en la columna con este encabezado." sqref="D3"/>
    <dataValidation allowBlank="1" showInputMessage="1" showErrorMessage="1" prompt="Escribe el total de calorías en la columna con este encabezado." sqref="E3"/>
    <dataValidation allowBlank="1" showInputMessage="1" showErrorMessage="1" prompt="Escribe el total de carbohidratos en la columna con este encabezado." sqref="F3"/>
    <dataValidation allowBlank="1" showInputMessage="1" showErrorMessage="1" prompt="Escribe el total de proteínas en la columna con este encabezado." sqref="G3"/>
    <dataValidation allowBlank="1" showInputMessage="1" showErrorMessage="1" prompt="Escribe el total de grasas en la columna con este encabezado." sqref="H3"/>
    <dataValidation allowBlank="1" showInputMessage="1" showErrorMessage="1" prompt="Escribe notas en la columna con este encabezado." sqref="I3"/>
    <dataValidation allowBlank="1" showInputMessage="1" showErrorMessage="1" prompt="Realiza el seguimiento de la dieta en esta hoja de cálculo. Escribe la información de dieta en la tabla Dieta. La información de las dos últimas semanas se mostrará en el gráfico Análisis dietético de la hoja de cálculo Objetivos." sqref="A1"/>
    <dataValidation allowBlank="1" showInputMessage="1" showErrorMessage="1" prompt="El título de esta hoja de cálculo ocupa esta celda. Selecciona la celda G1 para ir a la hoja de cálculo Objetivos y la celda H1 para ir a la hoja de cálculo Ejercicio." sqref="B1"/>
    <dataValidation allowBlank="1" showInputMessage="1" showErrorMessage="1" prompt="El subtítulo de esta hoja de cálculo ocupa esta celda. Escribe la información de dieta en la tabla siguiente." sqref="B2"/>
  </dataValidations>
  <hyperlinks>
    <hyperlink ref="G1" location="GOALS!A1" tooltip="Seleccionar para ver la hoja de cálculo Objetivos" display="Objetivos"/>
    <hyperlink ref="H1" location="EXERCISE!A1" tooltip="Seleccionar para ver la hoja de cálculo Ejercicio" display="Ejercicio"/>
  </hyperlinks>
  <printOptions horizontalCentered="1"/>
  <pageMargins left="0.4" right="0.4" top="0.4" bottom="0.4" header="0.3" footer="0.3"/>
  <pageSetup paperSize="9"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499984740745262"/>
    <pageSetUpPr autoPageBreaks="0" fitToPage="1"/>
  </sheetPr>
  <dimension ref="B1:G20"/>
  <sheetViews>
    <sheetView showGridLines="0" workbookViewId="0"/>
  </sheetViews>
  <sheetFormatPr baseColWidth="10" defaultColWidth="9" defaultRowHeight="32.25" customHeight="1" x14ac:dyDescent="0.2"/>
  <cols>
    <col min="1" max="1" width="2.625" style="9" customWidth="1"/>
    <col min="2" max="2" width="13.75" style="9" customWidth="1"/>
    <col min="3" max="3" width="20.875" style="9" customWidth="1"/>
    <col min="4" max="4" width="25" style="9" customWidth="1"/>
    <col min="5" max="5" width="36.75" style="9" customWidth="1"/>
    <col min="6" max="7" width="12.625" style="9" customWidth="1"/>
    <col min="8" max="16384" width="9" style="9"/>
  </cols>
  <sheetData>
    <row r="1" spans="2:7" customFormat="1" ht="37.5" customHeight="1" x14ac:dyDescent="0.7">
      <c r="B1" s="25" t="s">
        <v>35</v>
      </c>
      <c r="C1" s="25"/>
      <c r="D1" s="25"/>
      <c r="E1" s="25"/>
      <c r="F1" s="19" t="s">
        <v>12</v>
      </c>
      <c r="G1" s="19" t="s">
        <v>24</v>
      </c>
    </row>
    <row r="2" spans="2:7" customFormat="1" ht="35.25" customHeight="1" x14ac:dyDescent="0.2">
      <c r="B2" s="15" t="str">
        <f>Subtítulo</f>
        <v>DIARIO DE DIETA Y EJERCICIOS</v>
      </c>
      <c r="F2" s="9"/>
      <c r="G2" s="9"/>
    </row>
    <row r="3" spans="2:7" ht="21" customHeight="1" x14ac:dyDescent="0.2">
      <c r="B3" s="37" t="s">
        <v>14</v>
      </c>
      <c r="C3" s="13" t="s">
        <v>36</v>
      </c>
      <c r="D3" s="13" t="s">
        <v>37</v>
      </c>
      <c r="E3" s="14" t="s">
        <v>27</v>
      </c>
    </row>
    <row r="4" spans="2:7" ht="32.25" customHeight="1" x14ac:dyDescent="0.2">
      <c r="B4" s="32">
        <f ca="1">StartDate+4</f>
        <v>42868</v>
      </c>
      <c r="C4" s="29">
        <v>30</v>
      </c>
      <c r="D4" s="29">
        <v>120</v>
      </c>
      <c r="E4" s="28" t="s">
        <v>38</v>
      </c>
    </row>
    <row r="5" spans="2:7" ht="32.25" customHeight="1" x14ac:dyDescent="0.2">
      <c r="B5" s="32">
        <f ca="1">B4+1</f>
        <v>42869</v>
      </c>
      <c r="C5" s="29">
        <v>60</v>
      </c>
      <c r="D5" s="29">
        <v>180</v>
      </c>
      <c r="E5" s="28" t="s">
        <v>39</v>
      </c>
    </row>
    <row r="6" spans="2:7" ht="32.25" customHeight="1" x14ac:dyDescent="0.2">
      <c r="B6" s="32">
        <f t="shared" ref="B6:B20" ca="1" si="0">B5+1</f>
        <v>42870</v>
      </c>
      <c r="C6" s="29">
        <v>60</v>
      </c>
      <c r="D6" s="29">
        <v>350</v>
      </c>
      <c r="E6" s="28" t="s">
        <v>40</v>
      </c>
    </row>
    <row r="7" spans="2:7" ht="32.25" customHeight="1" x14ac:dyDescent="0.2">
      <c r="B7" s="32">
        <f t="shared" ca="1" si="0"/>
        <v>42871</v>
      </c>
      <c r="C7" s="29">
        <v>30</v>
      </c>
      <c r="D7" s="29">
        <v>150</v>
      </c>
      <c r="E7" s="28" t="s">
        <v>38</v>
      </c>
    </row>
    <row r="8" spans="2:7" ht="32.25" customHeight="1" x14ac:dyDescent="0.2">
      <c r="B8" s="32">
        <f t="shared" ca="1" si="0"/>
        <v>42872</v>
      </c>
      <c r="C8" s="29">
        <v>25</v>
      </c>
      <c r="D8" s="29">
        <v>125</v>
      </c>
      <c r="E8" s="28" t="s">
        <v>41</v>
      </c>
    </row>
    <row r="9" spans="2:7" ht="32.25" customHeight="1" x14ac:dyDescent="0.2">
      <c r="B9" s="32">
        <f t="shared" ca="1" si="0"/>
        <v>42873</v>
      </c>
      <c r="C9" s="29">
        <v>20</v>
      </c>
      <c r="D9" s="29">
        <v>285</v>
      </c>
      <c r="E9" s="28" t="s">
        <v>38</v>
      </c>
    </row>
    <row r="10" spans="2:7" ht="32.25" customHeight="1" x14ac:dyDescent="0.2">
      <c r="B10" s="32">
        <f t="shared" ca="1" si="0"/>
        <v>42874</v>
      </c>
      <c r="C10" s="29">
        <v>40</v>
      </c>
      <c r="D10" s="29">
        <v>205</v>
      </c>
      <c r="E10" s="28" t="s">
        <v>41</v>
      </c>
    </row>
    <row r="11" spans="2:7" ht="32.25" customHeight="1" x14ac:dyDescent="0.2">
      <c r="B11" s="32">
        <f t="shared" ca="1" si="0"/>
        <v>42875</v>
      </c>
      <c r="C11" s="29">
        <v>30</v>
      </c>
      <c r="D11" s="29">
        <v>335</v>
      </c>
      <c r="E11" s="28" t="s">
        <v>41</v>
      </c>
    </row>
    <row r="12" spans="2:7" ht="32.25" customHeight="1" x14ac:dyDescent="0.2">
      <c r="B12" s="32">
        <f t="shared" ca="1" si="0"/>
        <v>42876</v>
      </c>
      <c r="C12" s="29">
        <v>40</v>
      </c>
      <c r="D12" s="29">
        <v>175</v>
      </c>
      <c r="E12" s="28" t="s">
        <v>41</v>
      </c>
    </row>
    <row r="13" spans="2:7" ht="32.25" customHeight="1" x14ac:dyDescent="0.2">
      <c r="B13" s="32">
        <f t="shared" ca="1" si="0"/>
        <v>42877</v>
      </c>
      <c r="C13" s="29">
        <v>45</v>
      </c>
      <c r="D13" s="29">
        <v>325</v>
      </c>
      <c r="E13" s="28" t="s">
        <v>38</v>
      </c>
    </row>
    <row r="14" spans="2:7" ht="32.25" customHeight="1" x14ac:dyDescent="0.2">
      <c r="B14" s="32">
        <f t="shared" ca="1" si="0"/>
        <v>42878</v>
      </c>
      <c r="C14" s="29">
        <v>40</v>
      </c>
      <c r="D14" s="29">
        <v>270</v>
      </c>
      <c r="E14" s="28" t="s">
        <v>41</v>
      </c>
    </row>
    <row r="15" spans="2:7" ht="32.25" customHeight="1" x14ac:dyDescent="0.2">
      <c r="B15" s="32">
        <f t="shared" ca="1" si="0"/>
        <v>42879</v>
      </c>
      <c r="C15" s="29">
        <v>20</v>
      </c>
      <c r="D15" s="29">
        <v>295</v>
      </c>
      <c r="E15" s="28" t="s">
        <v>38</v>
      </c>
    </row>
    <row r="16" spans="2:7" ht="32.25" customHeight="1" x14ac:dyDescent="0.2">
      <c r="B16" s="32">
        <f t="shared" ca="1" si="0"/>
        <v>42880</v>
      </c>
      <c r="C16" s="29">
        <v>45</v>
      </c>
      <c r="D16" s="29">
        <v>350</v>
      </c>
      <c r="E16" s="28" t="s">
        <v>41</v>
      </c>
    </row>
    <row r="17" spans="2:5" ht="32.25" customHeight="1" x14ac:dyDescent="0.2">
      <c r="B17" s="32">
        <f t="shared" ca="1" si="0"/>
        <v>42881</v>
      </c>
      <c r="C17" s="29">
        <v>35</v>
      </c>
      <c r="D17" s="29">
        <v>320</v>
      </c>
      <c r="E17" s="28" t="s">
        <v>41</v>
      </c>
    </row>
    <row r="18" spans="2:5" ht="32.25" customHeight="1" x14ac:dyDescent="0.2">
      <c r="B18" s="32">
        <f t="shared" ca="1" si="0"/>
        <v>42882</v>
      </c>
      <c r="C18" s="29">
        <v>40</v>
      </c>
      <c r="D18" s="29">
        <v>290</v>
      </c>
      <c r="E18" s="28" t="s">
        <v>41</v>
      </c>
    </row>
    <row r="19" spans="2:5" ht="32.25" customHeight="1" x14ac:dyDescent="0.2">
      <c r="B19" s="32">
        <f ca="1">B18+1</f>
        <v>42883</v>
      </c>
      <c r="C19" s="29">
        <v>25</v>
      </c>
      <c r="D19" s="29">
        <v>265</v>
      </c>
      <c r="E19" s="28" t="s">
        <v>38</v>
      </c>
    </row>
    <row r="20" spans="2:5" ht="32.25" customHeight="1" x14ac:dyDescent="0.2">
      <c r="B20" s="32">
        <f t="shared" ca="1" si="0"/>
        <v>42884</v>
      </c>
      <c r="C20" s="29">
        <v>20</v>
      </c>
      <c r="D20" s="29">
        <v>195</v>
      </c>
      <c r="E20" s="28" t="s">
        <v>41</v>
      </c>
    </row>
  </sheetData>
  <dataValidations count="9">
    <dataValidation allowBlank="1" showInputMessage="1" showErrorMessage="1" prompt="Realiza el seguimiento de los ejercicios con esta hoja de cálculo. Escribe la información de ejercicios en la tabla Ejercicio. La información de las dos últimas semanas se mostrará en el gráfico Análisis de ejercicios de la hoja de cálculo Objetivos." sqref="A1"/>
    <dataValidation allowBlank="1" showInputMessage="1" showErrorMessage="1" prompt="El título de esta hoja de cálculo ocupa esta celda. Seleccione la celda F1 para ir a la hoja de cálculo Dieta y la celda G1 para ir a la hoja de cálculo Objetivos." sqref="B1"/>
    <dataValidation allowBlank="1" showInputMessage="1" showErrorMessage="1" prompt="El subtítulo de esta hoja de cálculo ocupa esta celda. Escribe la información de ejercicios en la tabla siguiente." sqref="B2"/>
    <dataValidation allowBlank="1" showInputMessage="1" showErrorMessage="1" prompt="Vínculo de navegación a la hoja de cálculo Dieta" sqref="F1"/>
    <dataValidation allowBlank="1" showInputMessage="1" showErrorMessage="1" prompt="Vínculo de navegación a la hoja de cálculo Objetivos" sqref="G1"/>
    <dataValidation allowBlank="1" showInputMessage="1" showErrorMessage="1" prompt="Escribe la fecha en la columna con este encabezado. Usa filtros de encabezado para buscar una entrada concreta. " sqref="B3"/>
    <dataValidation allowBlank="1" showInputMessage="1" showErrorMessage="1" prompt="Escribe la duración en minutos en la columna con este encabezado." sqref="C3"/>
    <dataValidation allowBlank="1" showInputMessage="1" showErrorMessage="1" prompt="Escribe las calorías quemadas en la columna con este encabezado." sqref="D3"/>
    <dataValidation allowBlank="1" showInputMessage="1" showErrorMessage="1" prompt="Escribe notas en la columna con este encabezado." sqref="E3"/>
  </dataValidations>
  <hyperlinks>
    <hyperlink ref="F1" location="DIET!A1" tooltip="Seleccionar para ver la hoja de cálculo Dieta" display="Dieta"/>
    <hyperlink ref="G1" location="GOALS!A1" tooltip="Seleccionar para ver la hoja de cálculo Objetivos" display="Objetivos"/>
  </hyperlinks>
  <printOptions horizontalCentered="1"/>
  <pageMargins left="0.4" right="0.4" top="0.4" bottom="0.4" header="0.3" footer="0.3"/>
  <pageSetup paperSize="9"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B2:L54"/>
  <sheetViews>
    <sheetView showGridLines="0" workbookViewId="0"/>
  </sheetViews>
  <sheetFormatPr baseColWidth="10" defaultColWidth="9" defaultRowHeight="14.25" x14ac:dyDescent="0.2"/>
  <cols>
    <col min="1" max="1" width="1.625" style="4" customWidth="1"/>
    <col min="2" max="2" width="23.625" style="4" customWidth="1"/>
    <col min="3" max="3" width="2.875" style="4" customWidth="1"/>
    <col min="4" max="4" width="8.625" style="4" customWidth="1"/>
    <col min="5" max="5" width="4.625" style="4" customWidth="1"/>
    <col min="6" max="6" width="18" style="4" customWidth="1"/>
    <col min="7" max="7" width="22.625" style="4" customWidth="1"/>
    <col min="8" max="8" width="18.125" style="4" customWidth="1"/>
    <col min="9" max="9" width="10.375" style="4" customWidth="1"/>
    <col min="10" max="10" width="5.5" style="4" customWidth="1"/>
    <col min="11" max="16384" width="9" style="4"/>
  </cols>
  <sheetData>
    <row r="2" spans="2:10" ht="27" x14ac:dyDescent="0.5">
      <c r="B2" s="42" t="s">
        <v>42</v>
      </c>
      <c r="C2" s="42"/>
      <c r="D2" s="42"/>
      <c r="E2" s="42"/>
      <c r="F2" s="42"/>
      <c r="G2" s="42"/>
      <c r="H2" s="42"/>
      <c r="I2" s="42"/>
      <c r="J2" s="42"/>
    </row>
    <row r="4" spans="2:10" ht="15" x14ac:dyDescent="0.2">
      <c r="B4" s="7" t="s">
        <v>43</v>
      </c>
      <c r="C4" s="7">
        <f>ROW(Dieta[[#Headers],[FECHA]])+1</f>
        <v>4</v>
      </c>
      <c r="D4" s="5" t="s">
        <v>14</v>
      </c>
      <c r="E4" s="5" t="s">
        <v>47</v>
      </c>
      <c r="F4" s="5" t="s">
        <v>26</v>
      </c>
      <c r="G4" s="5" t="s">
        <v>25</v>
      </c>
      <c r="H4" s="5" t="s">
        <v>23</v>
      </c>
      <c r="I4" s="5" t="s">
        <v>22</v>
      </c>
      <c r="J4" s="5" t="s">
        <v>48</v>
      </c>
    </row>
    <row r="5" spans="2:10" x14ac:dyDescent="0.2">
      <c r="B5" s="7" t="s">
        <v>44</v>
      </c>
      <c r="C5" s="8">
        <f ca="1">MATCH(9.99E+307,Dieta[FECHA])+DietRowStart-1</f>
        <v>19</v>
      </c>
      <c r="D5" s="38">
        <f ca="1">IFERROR(IF(INDEX(Dieta[],DietLastEnd-DietRowStart-J5,1)&lt;&gt;"",INDEX(Dieta[],DietLastEnd-DietRowStart-J5,1),""),"")</f>
        <v>42864</v>
      </c>
      <c r="E5" s="6" t="str">
        <f t="shared" ref="E5:E18" ca="1" si="0">UPPER(TEXT(D5,"DDD"))</f>
        <v>MA</v>
      </c>
      <c r="F5" s="6">
        <f ca="1">IFERROR((IF(INDEX(Dieta[],DietLastEnd-DietRowStart-J5,1)&lt;&gt;"",INDEX(Dieta[],DietLastEnd-DietRowStart-J5,7),NA())),NA())</f>
        <v>3.5</v>
      </c>
      <c r="G5" s="6">
        <f ca="1">IFERROR((IF(INDEX(Dieta[],DietLastEnd-DietRowStart-J5,1)&lt;&gt;"",INDEX(Dieta[],DietLastEnd-DietRowStart-J5,6),NA())),NA())</f>
        <v>18</v>
      </c>
      <c r="H5" s="6">
        <f ca="1">IFERROR((IF(INDEX(Dieta[],DietLastEnd-DietRowStart-J5,1)&lt;&gt;"",INDEX(Dieta[],DietLastEnd-DietRowStart-J5,5),NA())),NA())</f>
        <v>46</v>
      </c>
      <c r="I5" s="6">
        <f ca="1">IFERROR((IF(INDEX(Dieta[],DietLastEnd-DietRowStart-J5,1)&lt;&gt;"",INDEX(Dieta[],DietLastEnd-DietRowStart-J5,4),NA())),NA())</f>
        <v>283</v>
      </c>
      <c r="J5" s="6">
        <v>12</v>
      </c>
    </row>
    <row r="6" spans="2:10" x14ac:dyDescent="0.2">
      <c r="B6" s="3"/>
      <c r="C6" s="3"/>
      <c r="D6" s="38">
        <f ca="1">IFERROR(IF(INDEX(Dieta[],DietLastEnd-DietRowStart-J6,1)&lt;&gt;"",INDEX(Dieta[],DietLastEnd-DietRowStart-J6,1),""),"")</f>
        <v>42864</v>
      </c>
      <c r="E6" s="6" t="str">
        <f t="shared" ca="1" si="0"/>
        <v>MA</v>
      </c>
      <c r="F6" s="6">
        <f ca="1">IFERROR((IF(INDEX(Dieta[],DietLastEnd-DietRowStart-J6,1)&lt;&gt;"",INDEX(Dieta[],DietLastEnd-DietRowStart-J6,7),NA())),NA())</f>
        <v>25</v>
      </c>
      <c r="G6" s="6">
        <f ca="1">IFERROR((IF(INDEX(Dieta[],DietLastEnd-DietRowStart-J6,1)&lt;&gt;"",INDEX(Dieta[],DietLastEnd-DietRowStart-J6,6),NA())),NA())</f>
        <v>35</v>
      </c>
      <c r="H6" s="6">
        <f ca="1">IFERROR((IF(INDEX(Dieta[],DietLastEnd-DietRowStart-J6,1)&lt;&gt;"",INDEX(Dieta[],DietLastEnd-DietRowStart-J6,5),NA())),NA())</f>
        <v>42</v>
      </c>
      <c r="I6" s="6">
        <f ca="1">IFERROR((IF(INDEX(Dieta[],DietLastEnd-DietRowStart-J6,1)&lt;&gt;"",INDEX(Dieta[],DietLastEnd-DietRowStart-J6,4),NA())),NA())</f>
        <v>500</v>
      </c>
      <c r="J6" s="6">
        <v>11</v>
      </c>
    </row>
    <row r="7" spans="2:10" x14ac:dyDescent="0.2">
      <c r="B7" s="3"/>
      <c r="C7" s="3"/>
      <c r="D7" s="38">
        <f ca="1">IFERROR(IF(INDEX(Dieta[],DietLastEnd-DietRowStart-J7,1)&lt;&gt;"",INDEX(Dieta[],DietLastEnd-DietRowStart-J7,1),""),"")</f>
        <v>42865</v>
      </c>
      <c r="E7" s="6" t="str">
        <f t="shared" ca="1" si="0"/>
        <v>MI</v>
      </c>
      <c r="F7" s="6">
        <f ca="1">IFERROR((IF(INDEX(Dieta[],DietLastEnd-DietRowStart-J7,1)&lt;&gt;"",INDEX(Dieta[],DietLastEnd-DietRowStart-J7,7),NA())),NA())</f>
        <v>0</v>
      </c>
      <c r="G7" s="6">
        <f ca="1">IFERROR((IF(INDEX(Dieta[],DietLastEnd-DietRowStart-J7,1)&lt;&gt;"",INDEX(Dieta[],DietLastEnd-DietRowStart-J7,6),NA())),NA())</f>
        <v>0</v>
      </c>
      <c r="H7" s="6">
        <f ca="1">IFERROR((IF(INDEX(Dieta[],DietLastEnd-DietRowStart-J7,1)&lt;&gt;"",INDEX(Dieta[],DietLastEnd-DietRowStart-J7,5),NA())),NA())</f>
        <v>0</v>
      </c>
      <c r="I7" s="6">
        <f ca="1">IFERROR((IF(INDEX(Dieta[],DietLastEnd-DietRowStart-J7,1)&lt;&gt;"",INDEX(Dieta[],DietLastEnd-DietRowStart-J7,4),NA())),NA())</f>
        <v>1</v>
      </c>
      <c r="J7" s="6">
        <v>10</v>
      </c>
    </row>
    <row r="8" spans="2:10" x14ac:dyDescent="0.2">
      <c r="B8" s="3"/>
      <c r="C8" s="3"/>
      <c r="D8" s="38">
        <f ca="1">IFERROR(IF(INDEX(Dieta[],DietLastEnd-DietRowStart-J8,1)&lt;&gt;"",INDEX(Dieta[],DietLastEnd-DietRowStart-J8,1),""),"")</f>
        <v>42865</v>
      </c>
      <c r="E8" s="6" t="str">
        <f t="shared" ca="1" si="0"/>
        <v>MI</v>
      </c>
      <c r="F8" s="6">
        <f ca="1">IFERROR((IF(INDEX(Dieta[],DietLastEnd-DietRowStart-J8,1)&lt;&gt;"",INDEX(Dieta[],DietLastEnd-DietRowStart-J8,7),NA())),NA())</f>
        <v>10</v>
      </c>
      <c r="G8" s="6">
        <f ca="1">IFERROR((IF(INDEX(Dieta[],DietLastEnd-DietRowStart-J8,1)&lt;&gt;"",INDEX(Dieta[],DietLastEnd-DietRowStart-J8,6),NA())),NA())</f>
        <v>2</v>
      </c>
      <c r="H8" s="6">
        <f ca="1">IFERROR((IF(INDEX(Dieta[],DietLastEnd-DietRowStart-J8,1)&lt;&gt;"",INDEX(Dieta[],DietLastEnd-DietRowStart-J8,5),NA())),NA())</f>
        <v>10</v>
      </c>
      <c r="I8" s="6">
        <f ca="1">IFERROR((IF(INDEX(Dieta[],DietLastEnd-DietRowStart-J8,1)&lt;&gt;"",INDEX(Dieta[],DietLastEnd-DietRowStart-J8,4),NA())),NA())</f>
        <v>10</v>
      </c>
      <c r="J8" s="6">
        <v>9</v>
      </c>
    </row>
    <row r="9" spans="2:10" x14ac:dyDescent="0.2">
      <c r="B9" s="3"/>
      <c r="C9" s="3"/>
      <c r="D9" s="38">
        <f ca="1">IFERROR(IF(INDEX(Dieta[],DietLastEnd-DietRowStart-J9,1)&lt;&gt;"",INDEX(Dieta[],DietLastEnd-DietRowStart-J9,1),""),"")</f>
        <v>42865</v>
      </c>
      <c r="E9" s="6" t="str">
        <f t="shared" ca="1" si="0"/>
        <v>MI</v>
      </c>
      <c r="F9" s="6">
        <f ca="1">IFERROR((IF(INDEX(Dieta[],DietLastEnd-DietRowStart-J9,1)&lt;&gt;"",INDEX(Dieta[],DietLastEnd-DietRowStart-J9,7),NA())),NA())</f>
        <v>8</v>
      </c>
      <c r="G9" s="6">
        <f ca="1">IFERROR((IF(INDEX(Dieta[],DietLastEnd-DietRowStart-J9,1)&lt;&gt;"",INDEX(Dieta[],DietLastEnd-DietRowStart-J9,6),NA())),NA())</f>
        <v>3</v>
      </c>
      <c r="H9" s="6">
        <f ca="1">IFERROR((IF(INDEX(Dieta[],DietLastEnd-DietRowStart-J9,1)&lt;&gt;"",INDEX(Dieta[],DietLastEnd-DietRowStart-J9,5),NA())),NA())</f>
        <v>26</v>
      </c>
      <c r="I9" s="6">
        <f ca="1">IFERROR((IF(INDEX(Dieta[],DietLastEnd-DietRowStart-J9,1)&lt;&gt;"",INDEX(Dieta[],DietLastEnd-DietRowStart-J9,4),NA())),NA())</f>
        <v>189</v>
      </c>
      <c r="J9" s="6">
        <v>8</v>
      </c>
    </row>
    <row r="10" spans="2:10" x14ac:dyDescent="0.2">
      <c r="B10" s="3"/>
      <c r="C10" s="3"/>
      <c r="D10" s="38">
        <f ca="1">IFERROR(IF(INDEX(Dieta[],DietLastEnd-DietRowStart-J10,1)&lt;&gt;"",INDEX(Dieta[],DietLastEnd-DietRowStart-J10,1),""),"")</f>
        <v>42865</v>
      </c>
      <c r="E10" s="6" t="str">
        <f t="shared" ca="1" si="0"/>
        <v>MI</v>
      </c>
      <c r="F10" s="6">
        <f ca="1">IFERROR((IF(INDEX(Dieta[],DietLastEnd-DietRowStart-J10,1)&lt;&gt;"",INDEX(Dieta[],DietLastEnd-DietRowStart-J10,7),NA())),NA())</f>
        <v>21</v>
      </c>
      <c r="G10" s="6">
        <f ca="1">IFERROR((IF(INDEX(Dieta[],DietLastEnd-DietRowStart-J10,1)&lt;&gt;"",INDEX(Dieta[],DietLastEnd-DietRowStart-J10,6),NA())),NA())</f>
        <v>13.5</v>
      </c>
      <c r="H10" s="6">
        <f ca="1">IFERROR((IF(INDEX(Dieta[],DietLastEnd-DietRowStart-J10,1)&lt;&gt;"",INDEX(Dieta[],DietLastEnd-DietRowStart-J10,5),NA())),NA())</f>
        <v>62</v>
      </c>
      <c r="I10" s="6">
        <f ca="1">IFERROR((IF(INDEX(Dieta[],DietLastEnd-DietRowStart-J10,1)&lt;&gt;"",INDEX(Dieta[],DietLastEnd-DietRowStart-J10,4),NA())),NA())</f>
        <v>477</v>
      </c>
      <c r="J10" s="6">
        <v>7</v>
      </c>
    </row>
    <row r="11" spans="2:10" x14ac:dyDescent="0.2">
      <c r="B11" s="3"/>
      <c r="C11" s="3"/>
      <c r="D11" s="38">
        <f ca="1">IFERROR(IF(INDEX(Dieta[],DietLastEnd-DietRowStart-J11,1)&lt;&gt;"",INDEX(Dieta[],DietLastEnd-DietRowStart-J11,1),""),"")</f>
        <v>42866</v>
      </c>
      <c r="E11" s="6" t="str">
        <f t="shared" ca="1" si="0"/>
        <v>JU</v>
      </c>
      <c r="F11" s="6">
        <f ca="1">IFERROR((IF(INDEX(Dieta[],DietLastEnd-DietRowStart-J11,1)&lt;&gt;"",INDEX(Dieta[],DietLastEnd-DietRowStart-J11,7),NA())),NA())</f>
        <v>0</v>
      </c>
      <c r="G11" s="6">
        <f ca="1">IFERROR((IF(INDEX(Dieta[],DietLastEnd-DietRowStart-J11,1)&lt;&gt;"",INDEX(Dieta[],DietLastEnd-DietRowStart-J11,6),NA())),NA())</f>
        <v>0</v>
      </c>
      <c r="H11" s="6">
        <f ca="1">IFERROR((IF(INDEX(Dieta[],DietLastEnd-DietRowStart-J11,1)&lt;&gt;"",INDEX(Dieta[],DietLastEnd-DietRowStart-J11,5),NA())),NA())</f>
        <v>0</v>
      </c>
      <c r="I11" s="6">
        <f ca="1">IFERROR((IF(INDEX(Dieta[],DietLastEnd-DietRowStart-J11,1)&lt;&gt;"",INDEX(Dieta[],DietLastEnd-DietRowStart-J11,4),NA())),NA())</f>
        <v>1</v>
      </c>
      <c r="J11" s="6">
        <v>6</v>
      </c>
    </row>
    <row r="12" spans="2:10" x14ac:dyDescent="0.2">
      <c r="B12" s="3"/>
      <c r="C12" s="3"/>
      <c r="D12" s="38">
        <f ca="1">IFERROR(IF(INDEX(Dieta[],DietLastEnd-DietRowStart-J12,1)&lt;&gt;"",INDEX(Dieta[],DietLastEnd-DietRowStart-J12,1),""),"")</f>
        <v>42866</v>
      </c>
      <c r="E12" s="6" t="str">
        <f t="shared" ca="1" si="0"/>
        <v>JU</v>
      </c>
      <c r="F12" s="6">
        <f ca="1">IFERROR((IF(INDEX(Dieta[],DietLastEnd-DietRowStart-J12,1)&lt;&gt;"",INDEX(Dieta[],DietLastEnd-DietRowStart-J12,7),NA())),NA())</f>
        <v>1.5</v>
      </c>
      <c r="G12" s="6">
        <f ca="1">IFERROR((IF(INDEX(Dieta[],DietLastEnd-DietRowStart-J12,1)&lt;&gt;"",INDEX(Dieta[],DietLastEnd-DietRowStart-J12,6),NA())),NA())</f>
        <v>10</v>
      </c>
      <c r="H12" s="6">
        <f ca="1">IFERROR((IF(INDEX(Dieta[],DietLastEnd-DietRowStart-J12,1)&lt;&gt;"",INDEX(Dieta[],DietLastEnd-DietRowStart-J12,5),NA())),NA())</f>
        <v>48</v>
      </c>
      <c r="I12" s="6">
        <f ca="1">IFERROR((IF(INDEX(Dieta[],DietLastEnd-DietRowStart-J12,1)&lt;&gt;"",INDEX(Dieta[],DietLastEnd-DietRowStart-J12,4),NA())),NA())</f>
        <v>245</v>
      </c>
      <c r="J12" s="6">
        <v>5</v>
      </c>
    </row>
    <row r="13" spans="2:10" x14ac:dyDescent="0.2">
      <c r="B13" s="3"/>
      <c r="C13" s="3"/>
      <c r="D13" s="38">
        <f ca="1">IFERROR(IF(INDEX(Dieta[],DietLastEnd-DietRowStart-J13,1)&lt;&gt;"",INDEX(Dieta[],DietLastEnd-DietRowStart-J13,1),""),"")</f>
        <v>42866</v>
      </c>
      <c r="E13" s="6" t="str">
        <f t="shared" ca="1" si="0"/>
        <v>JU</v>
      </c>
      <c r="F13" s="6">
        <f ca="1">IFERROR((IF(INDEX(Dieta[],DietLastEnd-DietRowStart-J13,1)&lt;&gt;"",INDEX(Dieta[],DietLastEnd-DietRowStart-J13,7),NA())),NA())</f>
        <v>5</v>
      </c>
      <c r="G13" s="6">
        <f ca="1">IFERROR((IF(INDEX(Dieta[],DietLastEnd-DietRowStart-J13,1)&lt;&gt;"",INDEX(Dieta[],DietLastEnd-DietRowStart-J13,6),NA())),NA())</f>
        <v>43</v>
      </c>
      <c r="H13" s="6">
        <f ca="1">IFERROR((IF(INDEX(Dieta[],DietLastEnd-DietRowStart-J13,1)&lt;&gt;"",INDEX(Dieta[],DietLastEnd-DietRowStart-J13,5),NA())),NA())</f>
        <v>11</v>
      </c>
      <c r="I13" s="6">
        <f ca="1">IFERROR((IF(INDEX(Dieta[],DietLastEnd-DietRowStart-J13,1)&lt;&gt;"",INDEX(Dieta[],DietLastEnd-DietRowStart-J13,4),NA())),NA())</f>
        <v>247</v>
      </c>
      <c r="J13" s="6">
        <v>4</v>
      </c>
    </row>
    <row r="14" spans="2:10" x14ac:dyDescent="0.2">
      <c r="B14" s="3"/>
      <c r="C14" s="3"/>
      <c r="D14" s="38">
        <f ca="1">IFERROR(IF(INDEX(Dieta[],DietLastEnd-DietRowStart-J14,1)&lt;&gt;"",INDEX(Dieta[],DietLastEnd-DietRowStart-J14,1),""),"")</f>
        <v>42866</v>
      </c>
      <c r="E14" s="6" t="str">
        <f t="shared" ca="1" si="0"/>
        <v>JU</v>
      </c>
      <c r="F14" s="6">
        <f ca="1">IFERROR((IF(INDEX(Dieta[],DietLastEnd-DietRowStart-J14,1)&lt;&gt;"",INDEX(Dieta[],DietLastEnd-DietRowStart-J14,7),NA())),NA())</f>
        <v>22</v>
      </c>
      <c r="G14" s="6">
        <f ca="1">IFERROR((IF(INDEX(Dieta[],DietLastEnd-DietRowStart-J14,1)&lt;&gt;"",INDEX(Dieta[],DietLastEnd-DietRowStart-J14,6),NA())),NA())</f>
        <v>32</v>
      </c>
      <c r="H14" s="6">
        <f ca="1">IFERROR((IF(INDEX(Dieta[],DietLastEnd-DietRowStart-J14,1)&lt;&gt;"",INDEX(Dieta[],DietLastEnd-DietRowStart-J14,5),NA())),NA())</f>
        <v>64</v>
      </c>
      <c r="I14" s="6">
        <f ca="1">IFERROR((IF(INDEX(Dieta[],DietLastEnd-DietRowStart-J14,1)&lt;&gt;"",INDEX(Dieta[],DietLastEnd-DietRowStart-J14,4),NA())),NA())</f>
        <v>456</v>
      </c>
      <c r="J14" s="6">
        <v>3</v>
      </c>
    </row>
    <row r="15" spans="2:10" x14ac:dyDescent="0.2">
      <c r="B15" s="3"/>
      <c r="C15" s="3"/>
      <c r="D15" s="38">
        <f ca="1">IFERROR(IF(INDEX(Dieta[],DietLastEnd-DietRowStart-J15,1)&lt;&gt;"",INDEX(Dieta[],DietLastEnd-DietRowStart-J15,1),""),"")</f>
        <v>42867</v>
      </c>
      <c r="E15" s="6" t="str">
        <f t="shared" ca="1" si="0"/>
        <v>VI</v>
      </c>
      <c r="F15" s="6">
        <f ca="1">IFERROR((IF(INDEX(Dieta[],DietLastEnd-DietRowStart-J15,1)&lt;&gt;"",INDEX(Dieta[],DietLastEnd-DietRowStart-J15,7),NA())),NA())</f>
        <v>10</v>
      </c>
      <c r="G15" s="6">
        <f ca="1">IFERROR((IF(INDEX(Dieta[],DietLastEnd-DietRowStart-J15,1)&lt;&gt;"",INDEX(Dieta[],DietLastEnd-DietRowStart-J15,6),NA())),NA())</f>
        <v>2</v>
      </c>
      <c r="H15" s="6">
        <f ca="1">IFERROR((IF(INDEX(Dieta[],DietLastEnd-DietRowStart-J15,1)&lt;&gt;"",INDEX(Dieta[],DietLastEnd-DietRowStart-J15,5),NA())),NA())</f>
        <v>10</v>
      </c>
      <c r="I15" s="6">
        <f ca="1">IFERROR((IF(INDEX(Dieta[],DietLastEnd-DietRowStart-J15,1)&lt;&gt;"",INDEX(Dieta[],DietLastEnd-DietRowStart-J15,4),NA())),NA())</f>
        <v>10</v>
      </c>
      <c r="J15" s="6">
        <v>2</v>
      </c>
    </row>
    <row r="16" spans="2:10" x14ac:dyDescent="0.2">
      <c r="B16" s="3"/>
      <c r="C16" s="3"/>
      <c r="D16" s="38">
        <f ca="1">IFERROR(IF(INDEX(Dieta[],DietLastEnd-DietRowStart-J16,1)&lt;&gt;"",INDEX(Dieta[],DietLastEnd-DietRowStart-J16,1),""),"")</f>
        <v>42867</v>
      </c>
      <c r="E16" s="6" t="str">
        <f t="shared" ca="1" si="0"/>
        <v>VI</v>
      </c>
      <c r="F16" s="6">
        <f ca="1">IFERROR((IF(INDEX(Dieta[],DietLastEnd-DietRowStart-J16,1)&lt;&gt;"",INDEX(Dieta[],DietLastEnd-DietRowStart-J16,7),NA())),NA())</f>
        <v>5.51</v>
      </c>
      <c r="G16" s="6">
        <f ca="1">IFERROR((IF(INDEX(Dieta[],DietLastEnd-DietRowStart-J16,1)&lt;&gt;"",INDEX(Dieta[],DietLastEnd-DietRowStart-J16,6),NA())),NA())</f>
        <v>8.81</v>
      </c>
      <c r="H16" s="6">
        <f ca="1">IFERROR((IF(INDEX(Dieta[],DietLastEnd-DietRowStart-J16,1)&lt;&gt;"",INDEX(Dieta[],DietLastEnd-DietRowStart-J16,5),NA())),NA())</f>
        <v>12.36</v>
      </c>
      <c r="I16" s="6">
        <f ca="1">IFERROR((IF(INDEX(Dieta[],DietLastEnd-DietRowStart-J16,1)&lt;&gt;"",INDEX(Dieta[],DietLastEnd-DietRowStart-J16,4),NA())),NA())</f>
        <v>135</v>
      </c>
      <c r="J16" s="6">
        <v>1</v>
      </c>
    </row>
    <row r="17" spans="2:12" x14ac:dyDescent="0.2">
      <c r="B17" s="3"/>
      <c r="C17" s="3"/>
      <c r="D17" s="38">
        <f ca="1">IFERROR(IF(INDEX(Dieta[],DietLastEnd-DietRowStart-J17,1)&lt;&gt;"",INDEX(Dieta[],DietLastEnd-DietRowStart-J17,1),""),"")</f>
        <v>42867</v>
      </c>
      <c r="E17" s="6" t="str">
        <f t="shared" ca="1" si="0"/>
        <v>VI</v>
      </c>
      <c r="F17" s="6">
        <f ca="1">IFERROR((IF(INDEX(Dieta[],DietLastEnd-DietRowStart-J17,1)&lt;&gt;"",INDEX(Dieta[],DietLastEnd-DietRowStart-J17,7),NA())),NA())</f>
        <v>15</v>
      </c>
      <c r="G17" s="6">
        <f ca="1">IFERROR((IF(INDEX(Dieta[],DietLastEnd-DietRowStart-J17,1)&lt;&gt;"",INDEX(Dieta[],DietLastEnd-DietRowStart-J17,6),NA())),NA())</f>
        <v>5.43</v>
      </c>
      <c r="H17" s="6">
        <f ca="1">IFERROR((IF(INDEX(Dieta[],DietLastEnd-DietRowStart-J17,1)&lt;&gt;"",INDEX(Dieta[],DietLastEnd-DietRowStart-J17,5),NA())),NA())</f>
        <v>7</v>
      </c>
      <c r="I17" s="6">
        <f ca="1">IFERROR((IF(INDEX(Dieta[],DietLastEnd-DietRowStart-J17,1)&lt;&gt;"",INDEX(Dieta[],DietLastEnd-DietRowStart-J17,4),NA())),NA())</f>
        <v>184</v>
      </c>
      <c r="J17" s="6">
        <v>0</v>
      </c>
    </row>
    <row r="18" spans="2:12" x14ac:dyDescent="0.2">
      <c r="B18" s="3"/>
      <c r="C18" s="3"/>
      <c r="D18" s="38">
        <f ca="1">IFERROR(IF(INDEX(Dieta[],DietLastEnd-DietRowStart-J18,1)&lt;&gt;"",INDEX(Dieta[],DietLastEnd-DietRowStart-J18,1)),"")</f>
        <v>42869</v>
      </c>
      <c r="E18" s="6" t="str">
        <f t="shared" ca="1" si="0"/>
        <v>DO</v>
      </c>
      <c r="F18" s="6">
        <f ca="1">IFERROR((IF(INDEX(Dieta[],DietLastEnd-DietRowStart-J18,1)&lt;&gt;"",INDEX(Dieta[],DietLastEnd-DietRowStart-J18,7),NA())),NA())</f>
        <v>21</v>
      </c>
      <c r="G18" s="6">
        <f ca="1">IFERROR((IF(INDEX(Dieta[],DietLastEnd-DietRowStart-J18,1)&lt;&gt;"",INDEX(Dieta[],DietLastEnd-DietRowStart-J18,6),NA())),NA())</f>
        <v>13.5</v>
      </c>
      <c r="H18" s="6">
        <f ca="1">IFERROR((IF(INDEX(Dieta[],DietLastEnd-DietRowStart-J18,1)&lt;&gt;"",INDEX(Dieta[],DietLastEnd-DietRowStart-J18,5),NA())),NA())</f>
        <v>62</v>
      </c>
      <c r="I18" s="6">
        <f ca="1">IFERROR((IF(INDEX(Dieta[],DietLastEnd-DietRowStart-J18,1)&lt;&gt;"",INDEX(Dieta[],DietLastEnd-DietRowStart-J18,4),NA())),NA())</f>
        <v>477</v>
      </c>
      <c r="J18" s="6">
        <v>-1</v>
      </c>
    </row>
    <row r="20" spans="2:12" ht="27" x14ac:dyDescent="0.5">
      <c r="B20" s="42" t="s">
        <v>45</v>
      </c>
      <c r="C20" s="42"/>
      <c r="D20" s="42"/>
      <c r="E20" s="42"/>
      <c r="F20" s="42"/>
      <c r="G20" s="42"/>
      <c r="H20" s="42"/>
      <c r="I20" s="42"/>
      <c r="J20" s="42"/>
    </row>
    <row r="22" spans="2:12" ht="15" x14ac:dyDescent="0.2">
      <c r="B22" s="7" t="s">
        <v>43</v>
      </c>
      <c r="C22" s="7">
        <f>ROW(Ejercicio[[#Headers],[FECHA]])+1</f>
        <v>4</v>
      </c>
      <c r="D22" s="5" t="s">
        <v>14</v>
      </c>
      <c r="E22" s="5" t="s">
        <v>47</v>
      </c>
      <c r="F22" s="5" t="s">
        <v>36</v>
      </c>
      <c r="G22" s="5" t="s">
        <v>37</v>
      </c>
      <c r="H22" s="5" t="s">
        <v>48</v>
      </c>
      <c r="L22" s="10"/>
    </row>
    <row r="23" spans="2:12" x14ac:dyDescent="0.2">
      <c r="B23" s="7" t="s">
        <v>46</v>
      </c>
      <c r="C23" s="8">
        <f ca="1">MATCH(9.99E+307,Ejercicio[FECHA])+ExerciseRowStart-1</f>
        <v>20</v>
      </c>
      <c r="D23" s="39">
        <f ca="1">IFERROR(IF(INDEX(Ejercicio[],ExerciseLastEnd-ExerciseRowStart-H23,1)&lt;&gt;"",INDEX(Ejercicio[],ExerciseLastEnd-ExerciseRowStart-H23,1)),"")</f>
        <v>42884</v>
      </c>
      <c r="E23" s="6" t="str">
        <f t="shared" ref="E23:E36" ca="1" si="1">UPPER(TEXT(D23,"DDD"))</f>
        <v>LU</v>
      </c>
      <c r="F23" s="16">
        <f ca="1">IFERROR((IF(INDEX(Ejercicio[],ExerciseLastEnd-ExerciseRowStart-H23,1)&lt;&gt;"",INDEX(Ejercicio[],ExerciseLastEnd-ExerciseRowStart-H23,2),0)),0)</f>
        <v>20</v>
      </c>
      <c r="G23" s="16">
        <f ca="1">IFERROR((IF(INDEX(Ejercicio[],ExerciseLastEnd-ExerciseRowStart-H23,2)&lt;&gt;"",INDEX(Ejercicio[],ExerciseLastEnd-ExerciseRowStart-H23,3),0)),0)</f>
        <v>195</v>
      </c>
      <c r="H23" s="6">
        <v>-1</v>
      </c>
      <c r="L23" s="10"/>
    </row>
    <row r="24" spans="2:12" x14ac:dyDescent="0.2">
      <c r="B24" s="3"/>
      <c r="C24" s="3"/>
      <c r="D24" s="39">
        <f ca="1">IFERROR(IF(INDEX(Ejercicio[],ExerciseLastEnd-ExerciseRowStart-H24,1)&lt;&gt;"",INDEX(Ejercicio[],ExerciseLastEnd-ExerciseRowStart-H24,1)),"")</f>
        <v>42883</v>
      </c>
      <c r="E24" s="6" t="str">
        <f t="shared" ca="1" si="1"/>
        <v>DO</v>
      </c>
      <c r="F24" s="16">
        <f ca="1">IFERROR((IF(INDEX(Ejercicio[],ExerciseLastEnd-ExerciseRowStart-H24,1)&lt;&gt;"",INDEX(Ejercicio[],ExerciseLastEnd-ExerciseRowStart-H24,2),0)),0)</f>
        <v>25</v>
      </c>
      <c r="G24" s="16">
        <f ca="1">IFERROR((IF(INDEX(Ejercicio[],ExerciseLastEnd-ExerciseRowStart-H24,2)&lt;&gt;"",INDEX(Ejercicio[],ExerciseLastEnd-ExerciseRowStart-H24,3),0)),0)</f>
        <v>265</v>
      </c>
      <c r="H24" s="6">
        <v>0</v>
      </c>
    </row>
    <row r="25" spans="2:12" x14ac:dyDescent="0.2">
      <c r="B25" s="3"/>
      <c r="C25" s="3"/>
      <c r="D25" s="39">
        <f ca="1">IFERROR(IF(INDEX(Ejercicio[],ExerciseLastEnd-ExerciseRowStart-H25,1)&lt;&gt;"",INDEX(Ejercicio[],ExerciseLastEnd-ExerciseRowStart-H25,1)),"")</f>
        <v>42882</v>
      </c>
      <c r="E25" s="6" t="str">
        <f t="shared" ca="1" si="1"/>
        <v>SÁ</v>
      </c>
      <c r="F25" s="16">
        <f ca="1">IFERROR((IF(INDEX(Ejercicio[],ExerciseLastEnd-ExerciseRowStart-H25,1)&lt;&gt;"",INDEX(Ejercicio[],ExerciseLastEnd-ExerciseRowStart-H25,2),0)),0)</f>
        <v>40</v>
      </c>
      <c r="G25" s="16">
        <f ca="1">IFERROR((IF(INDEX(Ejercicio[],ExerciseLastEnd-ExerciseRowStart-H25,2)&lt;&gt;"",INDEX(Ejercicio[],ExerciseLastEnd-ExerciseRowStart-H25,3),0)),0)</f>
        <v>290</v>
      </c>
      <c r="H25" s="6">
        <v>1</v>
      </c>
    </row>
    <row r="26" spans="2:12" x14ac:dyDescent="0.2">
      <c r="B26" s="3"/>
      <c r="C26" s="3"/>
      <c r="D26" s="39">
        <f ca="1">IFERROR(IF(INDEX(Ejercicio[],ExerciseLastEnd-ExerciseRowStart-H26,1)&lt;&gt;"",INDEX(Ejercicio[],ExerciseLastEnd-ExerciseRowStart-H26,1)),"")</f>
        <v>42881</v>
      </c>
      <c r="E26" s="6" t="str">
        <f t="shared" ca="1" si="1"/>
        <v>VI</v>
      </c>
      <c r="F26" s="16">
        <f ca="1">IFERROR((IF(INDEX(Ejercicio[],ExerciseLastEnd-ExerciseRowStart-H26,1)&lt;&gt;"",INDEX(Ejercicio[],ExerciseLastEnd-ExerciseRowStart-H26,2),0)),0)</f>
        <v>35</v>
      </c>
      <c r="G26" s="16">
        <f ca="1">IFERROR((IF(INDEX(Ejercicio[],ExerciseLastEnd-ExerciseRowStart-H26,2)&lt;&gt;"",INDEX(Ejercicio[],ExerciseLastEnd-ExerciseRowStart-H26,3),0)),0)</f>
        <v>320</v>
      </c>
      <c r="H26" s="6">
        <v>2</v>
      </c>
    </row>
    <row r="27" spans="2:12" x14ac:dyDescent="0.2">
      <c r="B27" s="3"/>
      <c r="C27" s="3"/>
      <c r="D27" s="39">
        <f ca="1">IFERROR(IF(INDEX(Ejercicio[],ExerciseLastEnd-ExerciseRowStart-H27,1)&lt;&gt;"",INDEX(Ejercicio[],ExerciseLastEnd-ExerciseRowStart-H27,1)),"")</f>
        <v>42880</v>
      </c>
      <c r="E27" s="6" t="str">
        <f t="shared" ca="1" si="1"/>
        <v>JU</v>
      </c>
      <c r="F27" s="16">
        <f ca="1">IFERROR((IF(INDEX(Ejercicio[],ExerciseLastEnd-ExerciseRowStart-H27,1)&lt;&gt;"",INDEX(Ejercicio[],ExerciseLastEnd-ExerciseRowStart-H27,2),0)),0)</f>
        <v>45</v>
      </c>
      <c r="G27" s="16">
        <f ca="1">IFERROR((IF(INDEX(Ejercicio[],ExerciseLastEnd-ExerciseRowStart-H27,2)&lt;&gt;"",INDEX(Ejercicio[],ExerciseLastEnd-ExerciseRowStart-H27,3),0)),0)</f>
        <v>350</v>
      </c>
      <c r="H27" s="6">
        <v>3</v>
      </c>
    </row>
    <row r="28" spans="2:12" x14ac:dyDescent="0.2">
      <c r="B28" s="3"/>
      <c r="C28" s="3"/>
      <c r="D28" s="39">
        <f ca="1">IFERROR(IF(INDEX(Ejercicio[],ExerciseLastEnd-ExerciseRowStart-H28,1)&lt;&gt;"",INDEX(Ejercicio[],ExerciseLastEnd-ExerciseRowStart-H28,1)),"")</f>
        <v>42879</v>
      </c>
      <c r="E28" s="6" t="str">
        <f t="shared" ca="1" si="1"/>
        <v>MI</v>
      </c>
      <c r="F28" s="16">
        <f ca="1">IFERROR((IF(INDEX(Ejercicio[],ExerciseLastEnd-ExerciseRowStart-H28,1)&lt;&gt;"",INDEX(Ejercicio[],ExerciseLastEnd-ExerciseRowStart-H28,2),0)),0)</f>
        <v>20</v>
      </c>
      <c r="G28" s="16">
        <f ca="1">IFERROR((IF(INDEX(Ejercicio[],ExerciseLastEnd-ExerciseRowStart-H28,2)&lt;&gt;"",INDEX(Ejercicio[],ExerciseLastEnd-ExerciseRowStart-H28,3),0)),0)</f>
        <v>295</v>
      </c>
      <c r="H28" s="6">
        <v>4</v>
      </c>
    </row>
    <row r="29" spans="2:12" x14ac:dyDescent="0.2">
      <c r="B29" s="3"/>
      <c r="C29" s="3"/>
      <c r="D29" s="39">
        <f ca="1">IFERROR(IF(INDEX(Ejercicio[],ExerciseLastEnd-ExerciseRowStart-H29,1)&lt;&gt;"",INDEX(Ejercicio[],ExerciseLastEnd-ExerciseRowStart-H29,1)),"")</f>
        <v>42878</v>
      </c>
      <c r="E29" s="6" t="str">
        <f t="shared" ca="1" si="1"/>
        <v>MA</v>
      </c>
      <c r="F29" s="16">
        <f ca="1">IFERROR((IF(INDEX(Ejercicio[],ExerciseLastEnd-ExerciseRowStart-H29,1)&lt;&gt;"",INDEX(Ejercicio[],ExerciseLastEnd-ExerciseRowStart-H29,2),0)),0)</f>
        <v>40</v>
      </c>
      <c r="G29" s="16">
        <f ca="1">IFERROR((IF(INDEX(Ejercicio[],ExerciseLastEnd-ExerciseRowStart-H29,2)&lt;&gt;"",INDEX(Ejercicio[],ExerciseLastEnd-ExerciseRowStart-H29,3),0)),0)</f>
        <v>270</v>
      </c>
      <c r="H29" s="6">
        <v>5</v>
      </c>
    </row>
    <row r="30" spans="2:12" x14ac:dyDescent="0.2">
      <c r="B30" s="3"/>
      <c r="C30" s="3"/>
      <c r="D30" s="39">
        <f ca="1">IFERROR(IF(INDEX(Ejercicio[],ExerciseLastEnd-ExerciseRowStart-H30,1)&lt;&gt;"",INDEX(Ejercicio[],ExerciseLastEnd-ExerciseRowStart-H30,1)),"")</f>
        <v>42877</v>
      </c>
      <c r="E30" s="6" t="str">
        <f t="shared" ca="1" si="1"/>
        <v>LU</v>
      </c>
      <c r="F30" s="16">
        <f ca="1">IFERROR((IF(INDEX(Ejercicio[],ExerciseLastEnd-ExerciseRowStart-H30,1)&lt;&gt;"",INDEX(Ejercicio[],ExerciseLastEnd-ExerciseRowStart-H30,2),0)),0)</f>
        <v>45</v>
      </c>
      <c r="G30" s="16">
        <f ca="1">IFERROR((IF(INDEX(Ejercicio[],ExerciseLastEnd-ExerciseRowStart-H30,2)&lt;&gt;"",INDEX(Ejercicio[],ExerciseLastEnd-ExerciseRowStart-H30,3),0)),0)</f>
        <v>325</v>
      </c>
      <c r="H30" s="6">
        <v>6</v>
      </c>
    </row>
    <row r="31" spans="2:12" x14ac:dyDescent="0.2">
      <c r="B31" s="3"/>
      <c r="C31" s="3"/>
      <c r="D31" s="39">
        <f ca="1">IFERROR(IF(INDEX(Ejercicio[],ExerciseLastEnd-ExerciseRowStart-H31,1)&lt;&gt;"",INDEX(Ejercicio[],ExerciseLastEnd-ExerciseRowStart-H31,1)),"")</f>
        <v>42876</v>
      </c>
      <c r="E31" s="6" t="str">
        <f t="shared" ca="1" si="1"/>
        <v>DO</v>
      </c>
      <c r="F31" s="16">
        <f ca="1">IFERROR((IF(INDEX(Ejercicio[],ExerciseLastEnd-ExerciseRowStart-H31,1)&lt;&gt;"",INDEX(Ejercicio[],ExerciseLastEnd-ExerciseRowStart-H31,2),0)),0)</f>
        <v>40</v>
      </c>
      <c r="G31" s="16">
        <f ca="1">IFERROR((IF(INDEX(Ejercicio[],ExerciseLastEnd-ExerciseRowStart-H31,2)&lt;&gt;"",INDEX(Ejercicio[],ExerciseLastEnd-ExerciseRowStart-H31,3),0)),0)</f>
        <v>175</v>
      </c>
      <c r="H31" s="6">
        <v>7</v>
      </c>
    </row>
    <row r="32" spans="2:12" x14ac:dyDescent="0.2">
      <c r="B32" s="3"/>
      <c r="C32" s="3"/>
      <c r="D32" s="39">
        <f ca="1">IFERROR(IF(INDEX(Ejercicio[],ExerciseLastEnd-ExerciseRowStart-H32,1)&lt;&gt;"",INDEX(Ejercicio[],ExerciseLastEnd-ExerciseRowStart-H32,1)),"")</f>
        <v>42875</v>
      </c>
      <c r="E32" s="6" t="str">
        <f t="shared" ca="1" si="1"/>
        <v>SÁ</v>
      </c>
      <c r="F32" s="16">
        <f ca="1">IFERROR((IF(INDEX(Ejercicio[],ExerciseLastEnd-ExerciseRowStart-H32,1)&lt;&gt;"",INDEX(Ejercicio[],ExerciseLastEnd-ExerciseRowStart-H32,2),0)),0)</f>
        <v>30</v>
      </c>
      <c r="G32" s="16">
        <f ca="1">IFERROR((IF(INDEX(Ejercicio[],ExerciseLastEnd-ExerciseRowStart-H32,2)&lt;&gt;"",INDEX(Ejercicio[],ExerciseLastEnd-ExerciseRowStart-H32,3),0)),0)</f>
        <v>335</v>
      </c>
      <c r="H32" s="6">
        <v>8</v>
      </c>
    </row>
    <row r="33" spans="2:8" x14ac:dyDescent="0.2">
      <c r="B33" s="3"/>
      <c r="C33" s="3"/>
      <c r="D33" s="39">
        <f ca="1">IFERROR(IF(INDEX(Ejercicio[],ExerciseLastEnd-ExerciseRowStart-H33,1)&lt;&gt;"",INDEX(Ejercicio[],ExerciseLastEnd-ExerciseRowStart-H33,1)),"")</f>
        <v>42874</v>
      </c>
      <c r="E33" s="6" t="str">
        <f t="shared" ca="1" si="1"/>
        <v>VI</v>
      </c>
      <c r="F33" s="16">
        <f ca="1">IFERROR((IF(INDEX(Ejercicio[],ExerciseLastEnd-ExerciseRowStart-H33,1)&lt;&gt;"",INDEX(Ejercicio[],ExerciseLastEnd-ExerciseRowStart-H33,2),0)),0)</f>
        <v>40</v>
      </c>
      <c r="G33" s="16">
        <f ca="1">IFERROR((IF(INDEX(Ejercicio[],ExerciseLastEnd-ExerciseRowStart-H33,2)&lt;&gt;"",INDEX(Ejercicio[],ExerciseLastEnd-ExerciseRowStart-H33,3),0)),0)</f>
        <v>205</v>
      </c>
      <c r="H33" s="6">
        <v>9</v>
      </c>
    </row>
    <row r="34" spans="2:8" x14ac:dyDescent="0.2">
      <c r="B34" s="3"/>
      <c r="C34" s="3"/>
      <c r="D34" s="39">
        <f ca="1">IFERROR(IF(INDEX(Ejercicio[],ExerciseLastEnd-ExerciseRowStart-H34,1)&lt;&gt;"",INDEX(Ejercicio[],ExerciseLastEnd-ExerciseRowStart-H34,1)),"")</f>
        <v>42873</v>
      </c>
      <c r="E34" s="6" t="str">
        <f t="shared" ca="1" si="1"/>
        <v>JU</v>
      </c>
      <c r="F34" s="16">
        <f ca="1">IFERROR((IF(INDEX(Ejercicio[],ExerciseLastEnd-ExerciseRowStart-H34,1)&lt;&gt;"",INDEX(Ejercicio[],ExerciseLastEnd-ExerciseRowStart-H34,2),0)),0)</f>
        <v>20</v>
      </c>
      <c r="G34" s="16">
        <f ca="1">IFERROR((IF(INDEX(Ejercicio[],ExerciseLastEnd-ExerciseRowStart-H34,2)&lt;&gt;"",INDEX(Ejercicio[],ExerciseLastEnd-ExerciseRowStart-H34,3),0)),0)</f>
        <v>285</v>
      </c>
      <c r="H34" s="6">
        <v>10</v>
      </c>
    </row>
    <row r="35" spans="2:8" x14ac:dyDescent="0.2">
      <c r="B35" s="3"/>
      <c r="C35" s="3"/>
      <c r="D35" s="39">
        <f ca="1">IFERROR(IF(INDEX(Ejercicio[],ExerciseLastEnd-ExerciseRowStart-H35,1)&lt;&gt;"",INDEX(Ejercicio[],ExerciseLastEnd-ExerciseRowStart-H35,1)),"")</f>
        <v>42872</v>
      </c>
      <c r="E35" s="6" t="str">
        <f t="shared" ca="1" si="1"/>
        <v>MI</v>
      </c>
      <c r="F35" s="16">
        <f ca="1">IFERROR((IF(INDEX(Ejercicio[],ExerciseLastEnd-ExerciseRowStart-H35,1)&lt;&gt;"",INDEX(Ejercicio[],ExerciseLastEnd-ExerciseRowStart-H35,2),0)),0)</f>
        <v>25</v>
      </c>
      <c r="G35" s="16">
        <f ca="1">IFERROR((IF(INDEX(Ejercicio[],ExerciseLastEnd-ExerciseRowStart-H35,2)&lt;&gt;"",INDEX(Ejercicio[],ExerciseLastEnd-ExerciseRowStart-H35,3),0)),0)</f>
        <v>125</v>
      </c>
      <c r="H35" s="6">
        <v>11</v>
      </c>
    </row>
    <row r="36" spans="2:8" x14ac:dyDescent="0.2">
      <c r="B36" s="3"/>
      <c r="C36" s="3"/>
      <c r="D36" s="39">
        <f ca="1">IFERROR(IF(INDEX(Ejercicio[],ExerciseLastEnd-ExerciseRowStart-H36,1)&lt;&gt;"",INDEX(Ejercicio[],ExerciseLastEnd-ExerciseRowStart-H36,1)),"")</f>
        <v>42871</v>
      </c>
      <c r="E36" s="6" t="str">
        <f t="shared" ca="1" si="1"/>
        <v>MA</v>
      </c>
      <c r="F36" s="16">
        <f ca="1">IFERROR((IF(INDEX(Ejercicio[],ExerciseLastEnd-ExerciseRowStart-H36,1)&lt;&gt;"",INDEX(Ejercicio[],ExerciseLastEnd-ExerciseRowStart-H36,2),0)),0)</f>
        <v>30</v>
      </c>
      <c r="G36" s="16">
        <f ca="1">IFERROR((IF(INDEX(Ejercicio[],ExerciseLastEnd-ExerciseRowStart-H36,2)&lt;&gt;"",INDEX(Ejercicio[],ExerciseLastEnd-ExerciseRowStart-H36,3),0)),0)</f>
        <v>150</v>
      </c>
      <c r="H36" s="6">
        <v>12</v>
      </c>
    </row>
    <row r="41" spans="2:8" x14ac:dyDescent="0.2">
      <c r="D41" s="10"/>
    </row>
    <row r="42" spans="2:8" x14ac:dyDescent="0.2">
      <c r="D42" s="10"/>
    </row>
    <row r="43" spans="2:8" x14ac:dyDescent="0.2">
      <c r="D43" s="10"/>
    </row>
    <row r="44" spans="2:8" x14ac:dyDescent="0.2">
      <c r="D44" s="10"/>
    </row>
    <row r="45" spans="2:8" x14ac:dyDescent="0.2">
      <c r="D45" s="10"/>
    </row>
    <row r="46" spans="2:8" x14ac:dyDescent="0.2">
      <c r="D46" s="10"/>
    </row>
    <row r="47" spans="2:8" x14ac:dyDescent="0.2">
      <c r="D47" s="10"/>
    </row>
    <row r="48" spans="2:8" x14ac:dyDescent="0.2">
      <c r="D48" s="10"/>
    </row>
    <row r="49" spans="4:4" x14ac:dyDescent="0.2">
      <c r="D49" s="10"/>
    </row>
    <row r="50" spans="4:4" x14ac:dyDescent="0.2">
      <c r="D50" s="10"/>
    </row>
    <row r="51" spans="4:4" x14ac:dyDescent="0.2">
      <c r="D51" s="10"/>
    </row>
    <row r="52" spans="4:4" x14ac:dyDescent="0.2">
      <c r="D52" s="10"/>
    </row>
    <row r="53" spans="4:4" x14ac:dyDescent="0.2">
      <c r="D53" s="10"/>
    </row>
    <row r="54" spans="4:4" x14ac:dyDescent="0.2">
      <c r="D54" s="10"/>
    </row>
  </sheetData>
  <dataConsolidate>
    <dataRefs count="1">
      <dataRef ref="F23:G36" sheet="Chart Calculations"/>
    </dataRefs>
  </dataConsolidate>
  <mergeCells count="2">
    <mergeCell ref="B2:J2"/>
    <mergeCell ref="B20:J20"/>
  </mergeCells>
  <printOptions horizontalCentered="1"/>
  <pageMargins left="0.4" right="0.4" top="0.4" bottom="0.4" header="0.3" footer="0.3"/>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19</vt:i4>
      </vt:variant>
    </vt:vector>
  </HeadingPairs>
  <TitlesOfParts>
    <vt:vector size="23" baseType="lpstr">
      <vt:lpstr>OBJETIVOS</vt:lpstr>
      <vt:lpstr>DIETA</vt:lpstr>
      <vt:lpstr>EJERCICIO</vt:lpstr>
      <vt:lpstr>Cálculos de gráfico</vt:lpstr>
      <vt:lpstr>ColumnTitle2</vt:lpstr>
      <vt:lpstr>ColumnTitle3</vt:lpstr>
      <vt:lpstr>DietLastEnd</vt:lpstr>
      <vt:lpstr>DietPeriod</vt:lpstr>
      <vt:lpstr>DietRowStart</vt:lpstr>
      <vt:lpstr>EndDate</vt:lpstr>
      <vt:lpstr>EndWeight</vt:lpstr>
      <vt:lpstr>ExerciseDateRange</vt:lpstr>
      <vt:lpstr>ExerciseLastEnd</vt:lpstr>
      <vt:lpstr>ExercisePeriod</vt:lpstr>
      <vt:lpstr>ExerciseRowStart</vt:lpstr>
      <vt:lpstr>LossPerDay</vt:lpstr>
      <vt:lpstr>PlanDays</vt:lpstr>
      <vt:lpstr>StartDate</vt:lpstr>
      <vt:lpstr>StartWeight</vt:lpstr>
      <vt:lpstr>Subtítulo</vt:lpstr>
      <vt:lpstr>DIETA!Títulos_a_imprimir</vt:lpstr>
      <vt:lpstr>EJERCICIO!Títulos_a_imprimir</vt:lpstr>
      <vt:lpstr>WeightGoal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admin</cp:lastModifiedBy>
  <dcterms:created xsi:type="dcterms:W3CDTF">2017-01-18T04:03:51Z</dcterms:created>
  <dcterms:modified xsi:type="dcterms:W3CDTF">2017-05-09T14:06:16Z</dcterms:modified>
</cp:coreProperties>
</file>