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3" documentId="13_ncr:1_{BACBC32E-FE15-4D16-B8D5-54643C5BACB4}" xr6:coauthVersionLast="43" xr6:coauthVersionMax="43" xr10:uidLastSave="{3ED22F9D-8D6D-45DF-93B3-63ED5E902DA5}"/>
  <bookViews>
    <workbookView xWindow="-120" yWindow="-120" windowWidth="28980" windowHeight="16110" xr2:uid="{00000000-000D-0000-FFFF-FFFF00000000}"/>
  </bookViews>
  <sheets>
    <sheet name="Gastos" sheetId="1" r:id="rId1"/>
    <sheet name="Ingresos" sheetId="2" r:id="rId2"/>
    <sheet name="Resumen de pérdidas y ganancia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5" i="1"/>
  <c r="H19" i="1"/>
  <c r="H11" i="1"/>
  <c r="D11" i="1"/>
  <c r="C32" i="1" l="1"/>
  <c r="G24" i="1"/>
  <c r="H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G11" i="2"/>
  <c r="D7" i="3"/>
  <c r="F4" i="2" l="1"/>
  <c r="C6" i="3" s="1"/>
  <c r="G4" i="2"/>
  <c r="D6" i="3" s="1"/>
  <c r="D9" i="3" s="1"/>
  <c r="C9" i="3"/>
</calcChain>
</file>

<file path=xl/sharedStrings.xml><?xml version="1.0" encoding="utf-8"?>
<sst xmlns="http://schemas.openxmlformats.org/spreadsheetml/2006/main" count="118" uniqueCount="67">
  <si>
    <t xml:space="preserve">Presupuesto del evento para [nombre del evento] </t>
  </si>
  <si>
    <t>GASTOS TOTALES</t>
  </si>
  <si>
    <t>Sitio</t>
  </si>
  <si>
    <t>Gastos de sala y vestíbulo</t>
  </si>
  <si>
    <t>Personal del sitio</t>
  </si>
  <si>
    <t>Equipo</t>
  </si>
  <si>
    <t>Mesas y sillas</t>
  </si>
  <si>
    <t>Total</t>
  </si>
  <si>
    <t>Decoración</t>
  </si>
  <si>
    <t>Flores</t>
  </si>
  <si>
    <t>Velas</t>
  </si>
  <si>
    <t>Iluminación</t>
  </si>
  <si>
    <t>Globos</t>
  </si>
  <si>
    <t>Suministros de papel</t>
  </si>
  <si>
    <t>Publicidad</t>
  </si>
  <si>
    <t>Trabajo de gráficos</t>
  </si>
  <si>
    <t>Fotocopias e impresiones</t>
  </si>
  <si>
    <t>Gastos de envío</t>
  </si>
  <si>
    <t>Varios</t>
  </si>
  <si>
    <t>Teléfono</t>
  </si>
  <si>
    <t>Transporte</t>
  </si>
  <si>
    <t>Materiales de papelería</t>
  </si>
  <si>
    <t>Servicios de fax</t>
  </si>
  <si>
    <t>Estimado</t>
  </si>
  <si>
    <t>Real</t>
  </si>
  <si>
    <t>Aperitivos</t>
  </si>
  <si>
    <t>Comida</t>
  </si>
  <si>
    <t>Bebidas</t>
  </si>
  <si>
    <t>Mantelería</t>
  </si>
  <si>
    <t>Personal y compensaciones</t>
  </si>
  <si>
    <t>Programa</t>
  </si>
  <si>
    <t>Actores</t>
  </si>
  <si>
    <t>Oradores</t>
  </si>
  <si>
    <t>Viajes</t>
  </si>
  <si>
    <t>Hotel</t>
  </si>
  <si>
    <t>Otros</t>
  </si>
  <si>
    <t>Premios</t>
  </si>
  <si>
    <t>Cintas, placas o trofeos</t>
  </si>
  <si>
    <t>Regalos</t>
  </si>
  <si>
    <t>GASTOS</t>
  </si>
  <si>
    <t>INGRESOS TOTALES</t>
  </si>
  <si>
    <t>ENTRADAS</t>
  </si>
  <si>
    <t>N.º estimado</t>
  </si>
  <si>
    <t>ANUNCIOS DEL PROGRAMA</t>
  </si>
  <si>
    <t>EXPOSITORES Y PROVEEDORES</t>
  </si>
  <si>
    <t>VENTA DE PRODUCTOS</t>
  </si>
  <si>
    <t>N.º real</t>
  </si>
  <si>
    <t>Tipo</t>
  </si>
  <si>
    <t>Adultos a</t>
  </si>
  <si>
    <t>Niños a</t>
  </si>
  <si>
    <t>Otros a</t>
  </si>
  <si>
    <t>Portadas a</t>
  </si>
  <si>
    <t>Medias páginas a</t>
  </si>
  <si>
    <t>Cuartos de página a</t>
  </si>
  <si>
    <t>Puestos grandes a</t>
  </si>
  <si>
    <t>Puestos medianos a</t>
  </si>
  <si>
    <t>Puestos pequeños a</t>
  </si>
  <si>
    <t>Productos a</t>
  </si>
  <si>
    <t>Precio</t>
  </si>
  <si>
    <t>Ingresos estimados</t>
  </si>
  <si>
    <t>INGRESOS</t>
  </si>
  <si>
    <t>Ingresos reales</t>
  </si>
  <si>
    <t>Total de ingresos</t>
  </si>
  <si>
    <t>Gastos totales</t>
  </si>
  <si>
    <t xml:space="preserve">BENEFICIOS </t>
  </si>
  <si>
    <t>Resumen de pérdidas</t>
  </si>
  <si>
    <t>Beneficio total (o pérdidas)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</si>
</sst>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5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5"/>
      <color theme="3"/>
      <name val="Lucida Sans"/>
      <family val="2"/>
      <scheme val="minor"/>
    </font>
    <font>
      <b/>
      <sz val="13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6" fillId="4" borderId="0" applyNumberFormat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4" applyNumberFormat="0" applyAlignment="0" applyProtection="0"/>
    <xf numFmtId="0" fontId="27" fillId="13" borderId="5" applyNumberFormat="0" applyAlignment="0" applyProtection="0"/>
    <xf numFmtId="0" fontId="28" fillId="13" borderId="4" applyNumberFormat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14" fillId="15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right" inden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12" fillId="6" borderId="0" xfId="0" applyFont="1" applyFill="1" applyAlignment="1">
      <alignment vertical="center"/>
    </xf>
    <xf numFmtId="0" fontId="13" fillId="5" borderId="0" xfId="0" applyFont="1" applyFill="1" applyAlignment="1">
      <alignment horizontal="right" indent="1"/>
    </xf>
    <xf numFmtId="0" fontId="5" fillId="5" borderId="0" xfId="2" applyFont="1" applyFill="1" applyAlignment="1">
      <alignment horizontal="right" indent="1"/>
    </xf>
    <xf numFmtId="0" fontId="6" fillId="8" borderId="0" xfId="0" applyFont="1" applyFill="1" applyAlignment="1">
      <alignment horizontal="left" vertical="center" indent="1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7" fillId="4" borderId="0" xfId="0" applyFont="1" applyFill="1" applyAlignment="1">
      <alignment vertical="center"/>
    </xf>
    <xf numFmtId="0" fontId="16" fillId="4" borderId="0" xfId="1" applyAlignment="1">
      <alignment horizontal="right" vertical="center" indent="1"/>
    </xf>
    <xf numFmtId="0" fontId="8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right" vertical="center" indent="1"/>
    </xf>
    <xf numFmtId="0" fontId="19" fillId="4" borderId="0" xfId="0" applyFont="1" applyFill="1" applyAlignment="1">
      <alignment horizontal="right" vertical="top" indent="1"/>
    </xf>
    <xf numFmtId="0" fontId="16" fillId="4" borderId="0" xfId="1" applyAlignment="1">
      <alignment horizontal="right" vertical="top" indent="1"/>
    </xf>
    <xf numFmtId="0" fontId="17" fillId="4" borderId="0" xfId="0" applyFont="1" applyFill="1"/>
    <xf numFmtId="0" fontId="16" fillId="4" borderId="0" xfId="1" applyAlignment="1">
      <alignment horizontal="right" indent="1"/>
    </xf>
    <xf numFmtId="0" fontId="15" fillId="6" borderId="0" xfId="0" applyFont="1" applyFill="1" applyAlignment="1">
      <alignment horizontal="right" vertical="center" indent="1"/>
    </xf>
    <xf numFmtId="0" fontId="15" fillId="6" borderId="0" xfId="0" applyFont="1" applyFill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0" fontId="11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8" fontId="12" fillId="6" borderId="0" xfId="0" applyNumberFormat="1" applyFont="1" applyFill="1" applyAlignment="1">
      <alignment horizontal="right" vertical="center" indent="1"/>
    </xf>
    <xf numFmtId="8" fontId="3" fillId="0" borderId="0" xfId="0" applyNumberFormat="1" applyFon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8" fontId="13" fillId="0" borderId="0" xfId="0" applyNumberFormat="1" applyFont="1" applyAlignment="1">
      <alignment horizontal="right" vertical="center" indent="1"/>
    </xf>
    <xf numFmtId="8" fontId="14" fillId="0" borderId="0" xfId="0" applyNumberFormat="1" applyFont="1" applyAlignment="1">
      <alignment horizontal="right" vertical="center" indent="1"/>
    </xf>
    <xf numFmtId="8" fontId="9" fillId="0" borderId="0" xfId="0" applyNumberFormat="1" applyFont="1" applyAlignment="1">
      <alignment horizontal="right" vertical="center" indent="2"/>
    </xf>
    <xf numFmtId="8" fontId="9" fillId="0" borderId="0" xfId="0" applyNumberFormat="1" applyFont="1" applyAlignment="1">
      <alignment horizontal="right" vertical="center" indent="1"/>
    </xf>
    <xf numFmtId="8" fontId="9" fillId="4" borderId="0" xfId="0" applyNumberFormat="1" applyFont="1" applyFill="1" applyAlignment="1">
      <alignment horizontal="right" vertical="center" indent="2"/>
    </xf>
    <xf numFmtId="8" fontId="9" fillId="4" borderId="0" xfId="0" applyNumberFormat="1" applyFont="1" applyFill="1" applyAlignment="1">
      <alignment horizontal="right" vertical="center" indent="1"/>
    </xf>
    <xf numFmtId="8" fontId="11" fillId="2" borderId="0" xfId="0" applyNumberFormat="1" applyFont="1" applyFill="1" applyAlignment="1">
      <alignment horizontal="right" vertical="center" indent="2"/>
    </xf>
    <xf numFmtId="8" fontId="11" fillId="2" borderId="0" xfId="0" applyNumberFormat="1" applyFont="1" applyFill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16" fillId="4" borderId="0" xfId="1" applyAlignment="1">
      <alignment horizontal="left" vertical="center" indent="1"/>
    </xf>
    <xf numFmtId="0" fontId="15" fillId="7" borderId="0" xfId="0" applyFont="1" applyFill="1" applyAlignment="1">
      <alignment horizontal="center" vertical="center"/>
    </xf>
    <xf numFmtId="0" fontId="16" fillId="4" borderId="0" xfId="1" applyAlignment="1">
      <alignment horizontal="left" indent="1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4" builtinId="28" customBuiltin="1"/>
    <cellStyle name="Normal" xfId="0" builtinId="0" customBuiltin="1"/>
    <cellStyle name="Normal 2" xfId="2" xr:uid="{00000000-0005-0000-0000-000001000000}"/>
    <cellStyle name="Notas" xfId="21" builtinId="10" customBuiltin="1"/>
    <cellStyle name="Porcentaje" xfId="7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1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8" formatCode="#,##0.00\ &quot;€&quot;;[Red]#,##0.00\ &quot;€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8" formatCode="#,##0.00\ &quot;€&quot;;[Red]#,##0.00\ &quot;€&quot;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numFmt numFmtId="12" formatCode="&quot;$&quot;#,##0.00;[Red]\-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68" formatCode="#,##0.00\ &quot;€&quot;;[Red]#,##0.00\ &quot;€&quot;"/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2" formatCode="&quot;$&quot;#,##0.00;[Red]\-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DeTablaClaro1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size="7" dxfId="122"/>
      <tableStyleElement type="firstColumn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Lucida Sans (Body)"/>
              <a:ea typeface=""/>
              <a:cs typeface=""/>
            </a:defRPr>
          </a:pPr>
          <a:endParaRPr lang="es-E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'Resumen de pérdidas y ganancias'!$B$6</c:f>
              <c:strCache>
                <c:ptCount val="1"/>
                <c:pt idx="0">
                  <c:v>Total de 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pérdidas y ganancias'!$C$5:$D$5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'Resumen de pérdidas y ganancias'!$C$6:$D$6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'Resumen de pérdidas y ganancias'!$B$7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de pérdidas y ganancias'!$C$5:$D$5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'Resumen de pérdidas y ganancias'!$C$7:$D$7</c:f>
              <c:numCache>
                <c:formatCode>"$"#,##0.00_);[Red]\("$"#,##0.00\)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Lucida Sans (Body)"/>
                <a:ea typeface="+mn-ea"/>
                <a:cs typeface="+mn-cs"/>
              </a:defRPr>
            </a:pPr>
            <a:endParaRPr lang="es-ES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32378143148384"/>
          <c:y val="0.19729597769725504"/>
          <c:w val="0.392994929102017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ucida Sans (Body)"/>
              <a:ea typeface=""/>
              <a:cs typeface="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Gráfico 1" descr="aprovechar diseño de gráfic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6:D11" totalsRowCount="1" headerRowDxfId="120" dataDxfId="119" totalsRowDxfId="118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io" totalsRowLabel="Total" dataDxfId="117" totalsRowDxfId="116"/>
    <tableColumn id="2" xr3:uid="{00000000-0010-0000-0000-000002000000}" name="Estimado" totalsRowFunction="sum" dataDxfId="115" totalsRowDxfId="114"/>
    <tableColumn id="3" xr3:uid="{00000000-0010-0000-0000-000003000000}" name="Real" totalsRowFunction="sum" dataDxfId="113" totalsRowDxfId="112"/>
  </tableColumns>
  <tableStyleInfo name="EstiloDeTablaClaro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a11" displayName="Tabla11" ref="B21:G25" totalsRowCount="1" dataDxfId="27" totalsRowDxfId="26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N.º estimado" totalsRowLabel="Total" dataDxfId="25" totalsRowDxfId="24"/>
    <tableColumn id="2" xr3:uid="{00000000-0010-0000-0900-000002000000}" name="N.º real" dataDxfId="23" totalsRowDxfId="22"/>
    <tableColumn id="3" xr3:uid="{00000000-0010-0000-0900-000003000000}" name="Tipo" dataDxfId="21" totalsRowDxfId="20"/>
    <tableColumn id="4" xr3:uid="{00000000-0010-0000-0900-000004000000}" name="Precio" dataDxfId="19" totalsRowDxfId="18"/>
    <tableColumn id="5" xr3:uid="{00000000-0010-0000-0900-000005000000}" name="Ingresos estimados" totalsRowFunction="sum" dataDxfId="17" totalsRowDxfId="16">
      <calculatedColumnFormula>B22*E22</calculatedColumnFormula>
    </tableColumn>
    <tableColumn id="6" xr3:uid="{00000000-0010-0000-0900-000006000000}" name="Ingresos reales" totalsRowFunction="sum" dataDxfId="15" totalsRowDxfId="14">
      <calculatedColumnFormula>C22*E22</calculatedColumnFormula>
    </tableColumn>
  </tableColumns>
  <tableStyleInfo name="EstiloDeTablaClaro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a12" displayName="Tabla12" ref="B28:G33" totalsRowCount="1" dataDxfId="13" totalsRowDxfId="12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N.º estimado" totalsRowLabel="Total" dataDxfId="11" totalsRowDxfId="10"/>
    <tableColumn id="2" xr3:uid="{00000000-0010-0000-0A00-000002000000}" name="N.º real" dataDxfId="9" totalsRowDxfId="8"/>
    <tableColumn id="3" xr3:uid="{00000000-0010-0000-0A00-000003000000}" name="Tipo" dataDxfId="7" totalsRowDxfId="6"/>
    <tableColumn id="4" xr3:uid="{00000000-0010-0000-0A00-000004000000}" name="Precio" dataDxfId="5" totalsRowDxfId="4"/>
    <tableColumn id="5" xr3:uid="{00000000-0010-0000-0A00-000005000000}" name="Ingresos estimados" totalsRowFunction="sum" dataDxfId="3" totalsRowDxfId="2">
      <calculatedColumnFormula>B29*E29</calculatedColumnFormula>
    </tableColumn>
    <tableColumn id="6" xr3:uid="{00000000-0010-0000-0A00-000006000000}" name="Ingresos reales" totalsRowFunction="sum" dataDxfId="1" totalsRowDxfId="0">
      <calculatedColumnFormula>C29*E29</calculatedColumnFormula>
    </tableColumn>
  </tableColumns>
  <tableStyleInfo name="EstiloDeTablaClaro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F6:H11" totalsRowCount="1" headerRowDxfId="111" dataDxfId="110" totalsRowDxfId="109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Aperitivos" totalsRowLabel="Total" dataDxfId="108" totalsRowDxfId="107"/>
    <tableColumn id="2" xr3:uid="{00000000-0010-0000-0100-000002000000}" name="Estimado" totalsRowFunction="sum" dataDxfId="106" totalsRowDxfId="105"/>
    <tableColumn id="3" xr3:uid="{00000000-0010-0000-0100-000003000000}" name="Real" totalsRowFunction="sum" dataDxfId="104" totalsRowDxfId="103"/>
  </tableColumns>
  <tableStyleInfo name="EstiloDeTablaClaro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B13:D19" totalsRowCount="1" headerRowDxfId="102" dataDxfId="101" totalsRowDxfId="100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coración" totalsRowLabel="Total" dataDxfId="99" totalsRowDxfId="98"/>
    <tableColumn id="2" xr3:uid="{00000000-0010-0000-0200-000002000000}" name="Estimado" totalsRowFunction="sum" dataDxfId="97" totalsRowDxfId="96"/>
    <tableColumn id="3" xr3:uid="{00000000-0010-0000-0200-000003000000}" name="Real" totalsRowFunction="sum" dataDxfId="95" totalsRowDxfId="94"/>
  </tableColumns>
  <tableStyleInfo name="EstiloDeTablaClaro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F13:H19" totalsRowCount="1" headerRowDxfId="93" dataDxfId="92" totalsRowDxfId="91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a" totalsRowLabel="Total" dataDxfId="90" totalsRowDxfId="89"/>
    <tableColumn id="2" xr3:uid="{00000000-0010-0000-0300-000002000000}" name="Estimado" totalsRowFunction="sum" dataDxfId="88" totalsRowDxfId="87"/>
    <tableColumn id="3" xr3:uid="{00000000-0010-0000-0300-000003000000}" name="Real" totalsRowFunction="sum" dataDxfId="86" totalsRowDxfId="85"/>
  </tableColumns>
  <tableStyleInfo name="EstiloDeTablaClaro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6" displayName="Tabla6" ref="B21:D25" totalsRowCount="1" headerRowDxfId="84" dataDxfId="83" totalsRowDxfId="82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ublicidad" totalsRowLabel="Total" dataDxfId="81" totalsRowDxfId="80"/>
    <tableColumn id="2" xr3:uid="{00000000-0010-0000-0400-000002000000}" name="Estimado" totalsRowFunction="sum" dataDxfId="79" totalsRowDxfId="78"/>
    <tableColumn id="3" xr3:uid="{00000000-0010-0000-0400-000003000000}" name="Real" totalsRowFunction="sum" dataDxfId="77" totalsRowDxfId="76"/>
  </tableColumns>
  <tableStyleInfo name="EstiloDeTablaClaro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7" displayName="Tabla7" ref="F21:H24" totalsRowCount="1" headerRowDxfId="75" dataDxfId="74" totalsRowDxfId="73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emios" totalsRowLabel="Total" dataDxfId="72" totalsRowDxfId="71"/>
    <tableColumn id="2" xr3:uid="{00000000-0010-0000-0500-000002000000}" name="Estimado" totalsRowFunction="sum" dataDxfId="70" totalsRowDxfId="69"/>
    <tableColumn id="3" xr3:uid="{00000000-0010-0000-0500-000003000000}" name="Real" totalsRowFunction="count" dataDxfId="68" totalsRowDxfId="67"/>
  </tableColumns>
  <tableStyleInfo name="EstiloDeTablaClaro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8" displayName="Tabla8" ref="B27:D32" totalsRowCount="1" headerRowDxfId="66" dataDxfId="65" totalsRowDxfId="6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Varios" totalsRowLabel="Total" dataDxfId="63" totalsRowDxfId="62"/>
    <tableColumn id="2" xr3:uid="{00000000-0010-0000-0600-000002000000}" name="Estimado" totalsRowFunction="sum" dataDxfId="61" totalsRowDxfId="60"/>
    <tableColumn id="3" xr3:uid="{00000000-0010-0000-0600-000003000000}" name="Real" totalsRowFunction="sum" dataDxfId="59" totalsRowDxfId="58"/>
  </tableColumns>
  <tableStyleInfo name="EstiloDeTablaClaro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a9" displayName="Tabla9" ref="B7:G11" totalsRowCount="1" headerRowDxfId="57" dataDxfId="56" totalsRowDxfId="55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N.º estimado" totalsRowLabel="Total" dataDxfId="54" totalsRowDxfId="53"/>
    <tableColumn id="2" xr3:uid="{00000000-0010-0000-0700-000002000000}" name="N.º real" dataDxfId="52" totalsRowDxfId="51"/>
    <tableColumn id="3" xr3:uid="{00000000-0010-0000-0700-000003000000}" name="Tipo" dataDxfId="50" totalsRowDxfId="49"/>
    <tableColumn id="4" xr3:uid="{00000000-0010-0000-0700-000004000000}" name="Precio" dataDxfId="48" totalsRowDxfId="47"/>
    <tableColumn id="6" xr3:uid="{00000000-0010-0000-0700-000006000000}" name="Ingresos estimados" totalsRowFunction="sum" dataDxfId="46" totalsRowDxfId="45">
      <calculatedColumnFormula>B8*E8</calculatedColumnFormula>
    </tableColumn>
    <tableColumn id="7" xr3:uid="{00000000-0010-0000-0700-000007000000}" name="Ingresos reales" totalsRowFunction="sum" dataDxfId="44" totalsRowDxfId="43">
      <calculatedColumnFormula>C8*E8</calculatedColumnFormula>
    </tableColumn>
  </tableColumns>
  <tableStyleInfo name="EstiloDeTablaClaro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a10" displayName="Tabla10" ref="B14:G18" totalsRowCount="1" headerRowDxfId="42" dataDxfId="41" totalsRowDxfId="40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N.º estimado" totalsRowLabel="Total" dataDxfId="39" totalsRowDxfId="38"/>
    <tableColumn id="2" xr3:uid="{00000000-0010-0000-0800-000002000000}" name="N.º real" dataDxfId="37" totalsRowDxfId="36"/>
    <tableColumn id="3" xr3:uid="{00000000-0010-0000-0800-000003000000}" name="Tipo" dataDxfId="35" totalsRowDxfId="34"/>
    <tableColumn id="4" xr3:uid="{00000000-0010-0000-0800-000004000000}" name="Precio" dataDxfId="33" totalsRowDxfId="32"/>
    <tableColumn id="5" xr3:uid="{00000000-0010-0000-0800-000005000000}" name="Ingresos estimados" totalsRowFunction="sum" dataDxfId="31" totalsRowDxfId="30">
      <calculatedColumnFormula>B15*E15</calculatedColumnFormula>
    </tableColumn>
    <tableColumn id="6" xr3:uid="{00000000-0010-0000-0800-000006000000}" name="Ingresos reales" totalsRowFunction="sum" dataDxfId="29" totalsRowDxfId="28">
      <calculatedColumnFormula>C15*E15</calculatedColumnFormula>
    </tableColumn>
  </tableColumns>
  <tableStyleInfo name="EstiloDeTablaClaro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2"/>
  <sheetViews>
    <sheetView showGridLines="0" tabSelected="1" zoomScaleNormal="100" workbookViewId="0"/>
  </sheetViews>
  <sheetFormatPr baseColWidth="10" defaultColWidth="9.140625" defaultRowHeight="12.75" x14ac:dyDescent="0.2"/>
  <cols>
    <col min="1" max="1" width="5.28515625" style="1" customWidth="1"/>
    <col min="2" max="2" width="39.42578125" style="1" customWidth="1"/>
    <col min="3" max="3" width="30.7109375" style="1" customWidth="1"/>
    <col min="4" max="4" width="34.42578125" style="1" customWidth="1"/>
    <col min="5" max="5" width="3.42578125" style="1" customWidth="1"/>
    <col min="6" max="6" width="31.42578125" style="1" customWidth="1"/>
    <col min="7" max="8" width="22.7109375" style="1" customWidth="1"/>
    <col min="9" max="9" width="5.28515625" style="1" customWidth="1"/>
    <col min="10" max="16384" width="9.140625" style="1"/>
  </cols>
  <sheetData>
    <row r="1" spans="2:8" ht="45.75" customHeight="1" x14ac:dyDescent="0.2">
      <c r="B1" s="53" t="s">
        <v>0</v>
      </c>
      <c r="C1" s="53"/>
      <c r="D1" s="53"/>
      <c r="E1" s="19"/>
      <c r="F1" s="19"/>
      <c r="G1" s="19"/>
      <c r="H1" s="20" t="s">
        <v>39</v>
      </c>
    </row>
    <row r="2" spans="2:8" ht="6.75" customHeight="1" x14ac:dyDescent="0.2">
      <c r="B2" s="14"/>
      <c r="C2" s="14"/>
      <c r="D2" s="14"/>
      <c r="E2" s="15"/>
      <c r="F2" s="15"/>
      <c r="G2" s="15"/>
      <c r="H2" s="16"/>
    </row>
    <row r="3" spans="2:8" s="10" customFormat="1" ht="15" customHeight="1" x14ac:dyDescent="0.2">
      <c r="B3" s="54" t="s">
        <v>1</v>
      </c>
      <c r="C3" s="12"/>
      <c r="D3" s="12"/>
      <c r="E3" s="12"/>
      <c r="F3" s="12"/>
      <c r="G3" s="13" t="s">
        <v>23</v>
      </c>
      <c r="H3" s="13" t="s">
        <v>24</v>
      </c>
    </row>
    <row r="4" spans="2:8" ht="24" customHeight="1" x14ac:dyDescent="0.2">
      <c r="B4" s="54"/>
      <c r="C4" s="11"/>
      <c r="D4" s="11"/>
      <c r="E4" s="11"/>
      <c r="F4" s="11"/>
      <c r="G4" s="41">
        <f>SUM(C11,C19,C25,C32,G11,G19,G24)</f>
        <v>882</v>
      </c>
      <c r="H4" s="41">
        <f>SUM(D11,D19,D25,D32,H11,H19,H24)</f>
        <v>333</v>
      </c>
    </row>
    <row r="5" spans="2:8" ht="15" customHeight="1" x14ac:dyDescent="0.2">
      <c r="B5" s="6"/>
      <c r="C5" s="7"/>
      <c r="D5" s="7"/>
      <c r="E5" s="5"/>
      <c r="F5" s="5"/>
      <c r="G5" s="5"/>
      <c r="H5" s="5"/>
    </row>
    <row r="6" spans="2:8" s="8" customFormat="1" ht="20.100000000000001" customHeight="1" x14ac:dyDescent="0.2">
      <c r="B6" s="17" t="s">
        <v>2</v>
      </c>
      <c r="C6" s="40" t="s">
        <v>23</v>
      </c>
      <c r="D6" s="40" t="s">
        <v>24</v>
      </c>
      <c r="E6" s="9"/>
      <c r="F6" s="39" t="s">
        <v>25</v>
      </c>
      <c r="G6" s="52" t="s">
        <v>23</v>
      </c>
      <c r="H6" s="52" t="s">
        <v>24</v>
      </c>
    </row>
    <row r="7" spans="2:8" ht="15.95" customHeight="1" x14ac:dyDescent="0.2">
      <c r="B7" s="39" t="s">
        <v>3</v>
      </c>
      <c r="C7" s="42">
        <v>500</v>
      </c>
      <c r="D7" s="42"/>
      <c r="E7" s="5"/>
      <c r="F7" s="39" t="s">
        <v>26</v>
      </c>
      <c r="G7" s="42"/>
      <c r="H7" s="42"/>
    </row>
    <row r="8" spans="2:8" ht="15.95" customHeight="1" x14ac:dyDescent="0.2">
      <c r="B8" s="39" t="s">
        <v>4</v>
      </c>
      <c r="C8" s="42"/>
      <c r="D8" s="42"/>
      <c r="E8" s="5"/>
      <c r="F8" s="39" t="s">
        <v>27</v>
      </c>
      <c r="G8" s="42">
        <v>20</v>
      </c>
      <c r="H8" s="42"/>
    </row>
    <row r="9" spans="2:8" ht="15.95" customHeight="1" x14ac:dyDescent="0.2">
      <c r="B9" s="39" t="s">
        <v>5</v>
      </c>
      <c r="C9" s="42"/>
      <c r="D9" s="42"/>
      <c r="E9" s="5"/>
      <c r="F9" s="39" t="s">
        <v>28</v>
      </c>
      <c r="G9" s="42"/>
      <c r="H9" s="42">
        <v>20</v>
      </c>
    </row>
    <row r="10" spans="2:8" ht="15.95" customHeight="1" x14ac:dyDescent="0.2">
      <c r="B10" s="39" t="s">
        <v>6</v>
      </c>
      <c r="C10" s="42"/>
      <c r="D10" s="42"/>
      <c r="E10" s="5"/>
      <c r="F10" s="39" t="s">
        <v>29</v>
      </c>
      <c r="G10" s="42"/>
      <c r="H10" s="42"/>
    </row>
    <row r="11" spans="2:8" ht="15.95" customHeight="1" x14ac:dyDescent="0.2">
      <c r="B11" s="39" t="s">
        <v>7</v>
      </c>
      <c r="C11" s="42">
        <f>SUBTOTAL(109,Tabla1[Estimado])</f>
        <v>500</v>
      </c>
      <c r="D11" s="42">
        <f>SUBTOTAL(109,Tabla1[Real])</f>
        <v>0</v>
      </c>
      <c r="E11" s="5"/>
      <c r="F11" s="39" t="s">
        <v>7</v>
      </c>
      <c r="G11" s="42">
        <f>SUBTOTAL(109,Tabla3[Estimado])</f>
        <v>20</v>
      </c>
      <c r="H11" s="42">
        <f>SUBTOTAL(109,Tabla3[Real])</f>
        <v>20</v>
      </c>
    </row>
    <row r="12" spans="2:8" ht="15" customHeight="1" x14ac:dyDescent="0.2">
      <c r="B12" s="6"/>
      <c r="C12" s="7"/>
      <c r="D12" s="7"/>
      <c r="E12" s="5"/>
      <c r="F12" s="5"/>
      <c r="G12" s="5"/>
      <c r="H12" s="5"/>
    </row>
    <row r="13" spans="2:8" ht="20.100000000000001" customHeight="1" x14ac:dyDescent="0.2">
      <c r="B13" s="18" t="s">
        <v>8</v>
      </c>
      <c r="C13" s="38" t="s">
        <v>23</v>
      </c>
      <c r="D13" s="38" t="s">
        <v>24</v>
      </c>
      <c r="E13" s="5"/>
      <c r="F13" s="18" t="s">
        <v>30</v>
      </c>
      <c r="G13" s="38" t="s">
        <v>23</v>
      </c>
      <c r="H13" s="38" t="s">
        <v>24</v>
      </c>
    </row>
    <row r="14" spans="2:8" ht="15.95" customHeight="1" x14ac:dyDescent="0.2">
      <c r="B14" s="18" t="s">
        <v>9</v>
      </c>
      <c r="C14" s="44">
        <v>200</v>
      </c>
      <c r="D14" s="44">
        <v>300</v>
      </c>
      <c r="E14" s="5"/>
      <c r="F14" s="18" t="s">
        <v>31</v>
      </c>
      <c r="G14" s="44"/>
      <c r="H14" s="44"/>
    </row>
    <row r="15" spans="2:8" ht="15.95" customHeight="1" x14ac:dyDescent="0.2">
      <c r="B15" s="18" t="s">
        <v>10</v>
      </c>
      <c r="C15" s="44"/>
      <c r="D15" s="44"/>
      <c r="E15" s="5"/>
      <c r="F15" s="18" t="s">
        <v>32</v>
      </c>
      <c r="G15" s="44">
        <v>30</v>
      </c>
      <c r="H15" s="44"/>
    </row>
    <row r="16" spans="2:8" ht="15.95" customHeight="1" x14ac:dyDescent="0.2">
      <c r="B16" s="18" t="s">
        <v>11</v>
      </c>
      <c r="C16" s="44"/>
      <c r="D16" s="44"/>
      <c r="E16" s="5"/>
      <c r="F16" s="18" t="s">
        <v>33</v>
      </c>
      <c r="G16" s="44"/>
      <c r="H16" s="44"/>
    </row>
    <row r="17" spans="2:8" ht="15.95" customHeight="1" x14ac:dyDescent="0.2">
      <c r="B17" s="18" t="s">
        <v>12</v>
      </c>
      <c r="C17" s="44"/>
      <c r="D17" s="44"/>
      <c r="E17" s="5"/>
      <c r="F17" s="18" t="s">
        <v>34</v>
      </c>
      <c r="G17" s="44"/>
      <c r="H17" s="44"/>
    </row>
    <row r="18" spans="2:8" ht="15.95" customHeight="1" x14ac:dyDescent="0.2">
      <c r="B18" s="18" t="s">
        <v>13</v>
      </c>
      <c r="C18" s="44"/>
      <c r="D18" s="44"/>
      <c r="E18" s="5"/>
      <c r="F18" s="18" t="s">
        <v>35</v>
      </c>
      <c r="G18" s="44"/>
      <c r="H18" s="44"/>
    </row>
    <row r="19" spans="2:8" ht="15.95" customHeight="1" x14ac:dyDescent="0.2">
      <c r="B19" s="18" t="s">
        <v>7</v>
      </c>
      <c r="C19" s="44">
        <f>SUBTOTAL(109,Tabla4[Estimado])</f>
        <v>200</v>
      </c>
      <c r="D19" s="44">
        <f>SUBTOTAL(109,Tabla4[Real])</f>
        <v>300</v>
      </c>
      <c r="E19" s="5"/>
      <c r="F19" s="18" t="s">
        <v>7</v>
      </c>
      <c r="G19" s="44">
        <f>SUBTOTAL(109,Tabla5[Estimado])</f>
        <v>30</v>
      </c>
      <c r="H19" s="44">
        <f>SUBTOTAL(109,Tabla5[Real])</f>
        <v>0</v>
      </c>
    </row>
    <row r="20" spans="2:8" ht="15" customHeight="1" x14ac:dyDescent="0.2">
      <c r="B20" s="18"/>
      <c r="C20" s="38"/>
      <c r="D20" s="38"/>
      <c r="E20" s="5"/>
      <c r="F20" s="18"/>
      <c r="G20" s="5"/>
      <c r="H20" s="5"/>
    </row>
    <row r="21" spans="2:8" ht="20.100000000000001" customHeight="1" x14ac:dyDescent="0.2">
      <c r="B21" s="18" t="s">
        <v>14</v>
      </c>
      <c r="C21" s="38" t="s">
        <v>23</v>
      </c>
      <c r="D21" s="38" t="s">
        <v>24</v>
      </c>
      <c r="E21" s="5"/>
      <c r="F21" s="18" t="s">
        <v>36</v>
      </c>
      <c r="G21" s="38" t="s">
        <v>23</v>
      </c>
      <c r="H21" s="38" t="s">
        <v>24</v>
      </c>
    </row>
    <row r="22" spans="2:8" ht="15.95" customHeight="1" x14ac:dyDescent="0.2">
      <c r="B22" s="18" t="s">
        <v>15</v>
      </c>
      <c r="C22" s="44"/>
      <c r="D22" s="44"/>
      <c r="E22" s="5"/>
      <c r="F22" s="18" t="s">
        <v>37</v>
      </c>
      <c r="G22" s="44"/>
      <c r="H22" s="44"/>
    </row>
    <row r="23" spans="2:8" ht="15.95" customHeight="1" x14ac:dyDescent="0.2">
      <c r="B23" s="18" t="s">
        <v>16</v>
      </c>
      <c r="C23" s="44">
        <v>20</v>
      </c>
      <c r="D23" s="44"/>
      <c r="E23" s="5"/>
      <c r="F23" s="18" t="s">
        <v>38</v>
      </c>
      <c r="G23" s="44">
        <v>100</v>
      </c>
      <c r="H23" s="44"/>
    </row>
    <row r="24" spans="2:8" ht="15.95" customHeight="1" x14ac:dyDescent="0.2">
      <c r="B24" s="18" t="s">
        <v>17</v>
      </c>
      <c r="C24" s="44"/>
      <c r="D24" s="44"/>
      <c r="E24" s="5"/>
      <c r="F24" s="18" t="s">
        <v>7</v>
      </c>
      <c r="G24" s="44">
        <f>SUBTOTAL(109,Tabla7[Estimado])</f>
        <v>100</v>
      </c>
      <c r="H24" s="44">
        <f>SUBTOTAL(103,Tabla7[Real])</f>
        <v>0</v>
      </c>
    </row>
    <row r="25" spans="2:8" ht="15.95" customHeight="1" x14ac:dyDescent="0.2">
      <c r="B25" s="18" t="s">
        <v>7</v>
      </c>
      <c r="C25" s="44">
        <f>SUBTOTAL(109,Tabla6[Estimado])</f>
        <v>20</v>
      </c>
      <c r="D25" s="44">
        <f>SUBTOTAL(109,Tabla6[Real])</f>
        <v>0</v>
      </c>
      <c r="E25" s="5"/>
      <c r="F25" s="5"/>
      <c r="G25" s="5"/>
      <c r="H25" s="5"/>
    </row>
    <row r="26" spans="2:8" ht="15" customHeight="1" x14ac:dyDescent="0.2">
      <c r="B26" s="18"/>
      <c r="C26" s="38"/>
      <c r="D26" s="38"/>
      <c r="E26" s="5"/>
      <c r="F26" s="5"/>
      <c r="G26" s="5"/>
      <c r="H26" s="5"/>
    </row>
    <row r="27" spans="2:8" ht="20.100000000000001" customHeight="1" x14ac:dyDescent="0.2">
      <c r="B27" s="18" t="s">
        <v>18</v>
      </c>
      <c r="C27" s="38" t="s">
        <v>23</v>
      </c>
      <c r="D27" s="38" t="s">
        <v>24</v>
      </c>
      <c r="E27" s="5"/>
      <c r="F27" s="5"/>
      <c r="G27" s="5"/>
      <c r="H27" s="5"/>
    </row>
    <row r="28" spans="2:8" ht="15.95" customHeight="1" x14ac:dyDescent="0.2">
      <c r="B28" s="18" t="s">
        <v>19</v>
      </c>
      <c r="C28" s="44"/>
      <c r="D28" s="44">
        <v>13</v>
      </c>
      <c r="E28" s="5"/>
      <c r="F28" s="5"/>
      <c r="G28" s="5"/>
      <c r="H28" s="5"/>
    </row>
    <row r="29" spans="2:8" ht="15.95" customHeight="1" x14ac:dyDescent="0.2">
      <c r="B29" s="18" t="s">
        <v>20</v>
      </c>
      <c r="C29" s="44">
        <v>12</v>
      </c>
      <c r="D29" s="44"/>
      <c r="E29" s="5"/>
      <c r="F29" s="5"/>
      <c r="G29" s="5"/>
      <c r="H29" s="5"/>
    </row>
    <row r="30" spans="2:8" ht="15.95" customHeight="1" x14ac:dyDescent="0.2">
      <c r="B30" s="18" t="s">
        <v>21</v>
      </c>
      <c r="C30" s="44"/>
      <c r="D30" s="44"/>
      <c r="E30" s="5"/>
      <c r="F30" s="5"/>
      <c r="G30" s="5"/>
      <c r="H30" s="5"/>
    </row>
    <row r="31" spans="2:8" ht="15.95" customHeight="1" x14ac:dyDescent="0.2">
      <c r="B31" s="18" t="s">
        <v>22</v>
      </c>
      <c r="C31" s="44"/>
      <c r="D31" s="44"/>
      <c r="E31" s="5"/>
      <c r="F31" s="5"/>
      <c r="G31" s="5"/>
      <c r="H31" s="5"/>
    </row>
    <row r="32" spans="2:8" ht="15.95" customHeight="1" x14ac:dyDescent="0.2">
      <c r="B32" s="39" t="s">
        <v>7</v>
      </c>
      <c r="C32" s="42">
        <f>SUBTOTAL(109,Tabla8[Estimado])</f>
        <v>12</v>
      </c>
      <c r="D32" s="42">
        <f>SUBTOTAL(109,Tabla8[Real])</f>
        <v>13</v>
      </c>
    </row>
  </sheetData>
  <mergeCells count="2">
    <mergeCell ref="B1:D1"/>
    <mergeCell ref="B3:B4"/>
  </mergeCells>
  <phoneticPr fontId="2" type="noConversion"/>
  <printOptions horizontalCentered="1"/>
  <pageMargins left="0.75" right="0.75" top="1" bottom="1" header="0.5" footer="0.5"/>
  <pageSetup paperSize="9" scale="71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H33"/>
  <sheetViews>
    <sheetView showGridLines="0" zoomScaleNormal="100" zoomScaleSheetLayoutView="75" workbookViewId="0"/>
  </sheetViews>
  <sheetFormatPr baseColWidth="10" defaultColWidth="9.140625" defaultRowHeight="12.75" x14ac:dyDescent="0.2"/>
  <cols>
    <col min="1" max="1" width="5.28515625" style="1" customWidth="1"/>
    <col min="2" max="2" width="39.42578125" style="1" customWidth="1"/>
    <col min="3" max="3" width="30.7109375" style="1" customWidth="1"/>
    <col min="4" max="4" width="34.42578125" style="1" customWidth="1"/>
    <col min="5" max="5" width="30.140625" style="1" customWidth="1"/>
    <col min="6" max="6" width="30.5703125" style="1" customWidth="1"/>
    <col min="7" max="7" width="29.42578125" style="1" customWidth="1"/>
    <col min="8" max="16384" width="9.140625" style="1"/>
  </cols>
  <sheetData>
    <row r="1" spans="2:8" ht="45.75" customHeight="1" x14ac:dyDescent="0.2">
      <c r="B1" s="53" t="s">
        <v>0</v>
      </c>
      <c r="C1" s="53"/>
      <c r="D1" s="53"/>
      <c r="E1" s="19"/>
      <c r="F1" s="19"/>
      <c r="G1" s="20" t="s">
        <v>60</v>
      </c>
    </row>
    <row r="2" spans="2:8" ht="6.75" customHeight="1" x14ac:dyDescent="0.2">
      <c r="B2" s="14"/>
      <c r="C2" s="14"/>
      <c r="D2" s="14"/>
      <c r="E2" s="15"/>
      <c r="F2" s="15"/>
      <c r="G2" s="15"/>
      <c r="H2" s="16"/>
    </row>
    <row r="3" spans="2:8" s="10" customFormat="1" ht="15" customHeight="1" x14ac:dyDescent="0.2">
      <c r="B3" s="54" t="s">
        <v>40</v>
      </c>
      <c r="C3" s="12"/>
      <c r="D3" s="12"/>
      <c r="E3" s="12"/>
      <c r="F3" s="13" t="s">
        <v>23</v>
      </c>
      <c r="G3" s="13" t="s">
        <v>24</v>
      </c>
    </row>
    <row r="4" spans="2:8" ht="24" customHeight="1" x14ac:dyDescent="0.2">
      <c r="B4" s="54"/>
      <c r="C4" s="11"/>
      <c r="D4" s="11"/>
      <c r="E4" s="11"/>
      <c r="F4" s="41">
        <f>SUM(F11, F18, F25, F33)</f>
        <v>1936</v>
      </c>
      <c r="G4" s="41">
        <f>SUM(G11,G18,G25, G33)</f>
        <v>1831</v>
      </c>
    </row>
    <row r="5" spans="2:8" ht="15" customHeight="1" x14ac:dyDescent="0.2">
      <c r="B5" s="2"/>
      <c r="C5" s="2"/>
      <c r="D5" s="2"/>
      <c r="E5" s="2"/>
      <c r="F5" s="2"/>
      <c r="G5" s="2"/>
    </row>
    <row r="6" spans="2:8" ht="20.100000000000001" customHeight="1" x14ac:dyDescent="0.2">
      <c r="B6" s="22" t="s">
        <v>41</v>
      </c>
      <c r="C6" s="21"/>
      <c r="D6" s="21"/>
      <c r="E6" s="21"/>
      <c r="F6" s="21"/>
      <c r="G6" s="21"/>
    </row>
    <row r="7" spans="2:8" ht="20.100000000000001" customHeight="1" x14ac:dyDescent="0.2">
      <c r="B7" s="23" t="s">
        <v>42</v>
      </c>
      <c r="C7" s="23" t="s">
        <v>46</v>
      </c>
      <c r="D7" s="23" t="s">
        <v>47</v>
      </c>
      <c r="E7" s="23" t="s">
        <v>58</v>
      </c>
      <c r="F7" s="23" t="s">
        <v>59</v>
      </c>
      <c r="G7" s="23" t="s">
        <v>61</v>
      </c>
    </row>
    <row r="8" spans="2:8" ht="15.95" customHeight="1" x14ac:dyDescent="0.2">
      <c r="B8" s="23">
        <v>300</v>
      </c>
      <c r="C8" s="23">
        <v>278</v>
      </c>
      <c r="D8" s="23" t="s">
        <v>48</v>
      </c>
      <c r="E8" s="43">
        <v>5</v>
      </c>
      <c r="F8" s="43">
        <f>B8*E8</f>
        <v>1500</v>
      </c>
      <c r="G8" s="43">
        <f>C8*E8</f>
        <v>1390</v>
      </c>
    </row>
    <row r="9" spans="2:8" ht="15.95" customHeight="1" x14ac:dyDescent="0.2">
      <c r="B9" s="23">
        <v>197</v>
      </c>
      <c r="C9" s="23">
        <v>195</v>
      </c>
      <c r="D9" s="23" t="s">
        <v>49</v>
      </c>
      <c r="E9" s="43">
        <v>2</v>
      </c>
      <c r="F9" s="43">
        <f>B9*E9</f>
        <v>394</v>
      </c>
      <c r="G9" s="43">
        <f>C9*E9</f>
        <v>390</v>
      </c>
    </row>
    <row r="10" spans="2:8" ht="15.75" customHeight="1" x14ac:dyDescent="0.2">
      <c r="B10" s="23">
        <v>42</v>
      </c>
      <c r="C10" s="23">
        <v>51</v>
      </c>
      <c r="D10" s="23" t="s">
        <v>50</v>
      </c>
      <c r="E10" s="43">
        <v>1</v>
      </c>
      <c r="F10" s="43">
        <f>B10*E10</f>
        <v>42</v>
      </c>
      <c r="G10" s="43">
        <f>C10*E10</f>
        <v>51</v>
      </c>
    </row>
    <row r="11" spans="2:8" ht="15.95" customHeight="1" x14ac:dyDescent="0.2">
      <c r="B11" s="25" t="s">
        <v>7</v>
      </c>
      <c r="C11" s="25"/>
      <c r="D11" s="25"/>
      <c r="E11" s="25"/>
      <c r="F11" s="45">
        <f>SUBTOTAL(109,Tabla9[Ingresos estimados])</f>
        <v>1936</v>
      </c>
      <c r="G11" s="45">
        <f>SUBTOTAL(109,Tabla9[Ingresos reales])</f>
        <v>1831</v>
      </c>
    </row>
    <row r="12" spans="2:8" ht="15" customHeight="1" x14ac:dyDescent="0.2">
      <c r="B12" s="2"/>
      <c r="C12" s="2"/>
      <c r="D12" s="2"/>
      <c r="E12" s="2"/>
      <c r="F12" s="2"/>
      <c r="G12" s="2"/>
    </row>
    <row r="13" spans="2:8" ht="20.100000000000001" customHeight="1" x14ac:dyDescent="0.2">
      <c r="B13" s="22" t="s">
        <v>43</v>
      </c>
      <c r="C13" s="21"/>
      <c r="D13" s="21"/>
      <c r="E13" s="21"/>
      <c r="F13" s="21"/>
      <c r="G13" s="21"/>
    </row>
    <row r="14" spans="2:8" ht="20.100000000000001" customHeight="1" x14ac:dyDescent="0.2">
      <c r="B14" s="23" t="s">
        <v>42</v>
      </c>
      <c r="C14" s="23" t="s">
        <v>46</v>
      </c>
      <c r="D14" s="23" t="s">
        <v>47</v>
      </c>
      <c r="E14" s="23" t="s">
        <v>58</v>
      </c>
      <c r="F14" s="23" t="s">
        <v>59</v>
      </c>
      <c r="G14" s="23" t="s">
        <v>61</v>
      </c>
    </row>
    <row r="15" spans="2:8" ht="15.95" customHeight="1" x14ac:dyDescent="0.2">
      <c r="B15" s="23">
        <v>12</v>
      </c>
      <c r="C15" s="23"/>
      <c r="D15" s="23" t="s">
        <v>51</v>
      </c>
      <c r="E15" s="43"/>
      <c r="F15" s="43">
        <f>B15*E15</f>
        <v>0</v>
      </c>
      <c r="G15" s="43">
        <f>C15*E15</f>
        <v>0</v>
      </c>
    </row>
    <row r="16" spans="2:8" ht="15.95" customHeight="1" x14ac:dyDescent="0.2">
      <c r="B16" s="23"/>
      <c r="C16" s="23">
        <v>158</v>
      </c>
      <c r="D16" s="23" t="s">
        <v>52</v>
      </c>
      <c r="E16" s="43"/>
      <c r="F16" s="43">
        <f>B16*E16</f>
        <v>0</v>
      </c>
      <c r="G16" s="43">
        <f>C16*E16</f>
        <v>0</v>
      </c>
    </row>
    <row r="17" spans="2:7" ht="15.95" customHeight="1" x14ac:dyDescent="0.2">
      <c r="B17" s="23">
        <v>4</v>
      </c>
      <c r="C17" s="23"/>
      <c r="D17" s="23" t="s">
        <v>53</v>
      </c>
      <c r="E17" s="43"/>
      <c r="F17" s="43">
        <f>B17*E17</f>
        <v>0</v>
      </c>
      <c r="G17" s="43">
        <f>C17*E17</f>
        <v>0</v>
      </c>
    </row>
    <row r="18" spans="2:7" ht="15.95" customHeight="1" x14ac:dyDescent="0.2">
      <c r="B18" s="23" t="s">
        <v>7</v>
      </c>
      <c r="C18" s="23"/>
      <c r="D18" s="23"/>
      <c r="E18" s="23"/>
      <c r="F18" s="43">
        <f>SUBTOTAL(109,Tabla10[Ingresos estimados])</f>
        <v>0</v>
      </c>
      <c r="G18" s="43">
        <f>SUBTOTAL(109,Tabla10[Ingresos reales])</f>
        <v>0</v>
      </c>
    </row>
    <row r="19" spans="2:7" ht="15" customHeight="1" x14ac:dyDescent="0.2">
      <c r="B19" s="24"/>
      <c r="C19" s="24"/>
      <c r="D19" s="24"/>
      <c r="E19" s="24"/>
      <c r="F19" s="24"/>
      <c r="G19" s="24"/>
    </row>
    <row r="20" spans="2:7" ht="20.100000000000001" customHeight="1" x14ac:dyDescent="0.2">
      <c r="B20" s="22" t="s">
        <v>44</v>
      </c>
      <c r="C20" s="21"/>
      <c r="D20" s="21"/>
      <c r="E20" s="21"/>
      <c r="F20" s="21"/>
      <c r="G20" s="21"/>
    </row>
    <row r="21" spans="2:7" ht="20.100000000000001" customHeight="1" x14ac:dyDescent="0.2">
      <c r="B21" s="23" t="s">
        <v>42</v>
      </c>
      <c r="C21" s="23" t="s">
        <v>46</v>
      </c>
      <c r="D21" s="23" t="s">
        <v>47</v>
      </c>
      <c r="E21" s="23" t="s">
        <v>58</v>
      </c>
      <c r="F21" s="23" t="s">
        <v>59</v>
      </c>
      <c r="G21" s="23" t="s">
        <v>61</v>
      </c>
    </row>
    <row r="22" spans="2:7" ht="15.95" customHeight="1" x14ac:dyDescent="0.2">
      <c r="B22" s="23">
        <v>23</v>
      </c>
      <c r="C22" s="23"/>
      <c r="D22" s="23" t="s">
        <v>54</v>
      </c>
      <c r="E22" s="43"/>
      <c r="F22" s="43">
        <f>B22*E22</f>
        <v>0</v>
      </c>
      <c r="G22" s="43">
        <f>C22*E22</f>
        <v>0</v>
      </c>
    </row>
    <row r="23" spans="2:7" ht="15.95" customHeight="1" x14ac:dyDescent="0.2">
      <c r="B23" s="23">
        <v>354</v>
      </c>
      <c r="C23" s="23"/>
      <c r="D23" s="23" t="s">
        <v>55</v>
      </c>
      <c r="E23" s="43"/>
      <c r="F23" s="43">
        <f>B23*E23</f>
        <v>0</v>
      </c>
      <c r="G23" s="43">
        <f>C23*E23</f>
        <v>0</v>
      </c>
    </row>
    <row r="24" spans="2:7" ht="15.95" customHeight="1" x14ac:dyDescent="0.2">
      <c r="B24" s="23">
        <v>56</v>
      </c>
      <c r="C24" s="23"/>
      <c r="D24" s="23" t="s">
        <v>56</v>
      </c>
      <c r="E24" s="43"/>
      <c r="F24" s="43">
        <f>B24*E24</f>
        <v>0</v>
      </c>
      <c r="G24" s="43">
        <f>C24*E24</f>
        <v>0</v>
      </c>
    </row>
    <row r="25" spans="2:7" ht="15.95" customHeight="1" x14ac:dyDescent="0.2">
      <c r="B25" s="23" t="s">
        <v>7</v>
      </c>
      <c r="C25" s="23"/>
      <c r="D25" s="23"/>
      <c r="E25" s="23"/>
      <c r="F25" s="43">
        <f>SUBTOTAL(109,Tabla11[Ingresos estimados])</f>
        <v>0</v>
      </c>
      <c r="G25" s="43">
        <f>SUBTOTAL(109,Tabla11[Ingresos reales])</f>
        <v>0</v>
      </c>
    </row>
    <row r="26" spans="2:7" ht="15" customHeight="1" x14ac:dyDescent="0.2">
      <c r="B26" s="24"/>
      <c r="C26" s="24"/>
      <c r="D26" s="24"/>
      <c r="E26" s="24"/>
      <c r="F26" s="24"/>
      <c r="G26" s="24"/>
    </row>
    <row r="27" spans="2:7" ht="20.100000000000001" customHeight="1" x14ac:dyDescent="0.2">
      <c r="B27" s="22" t="s">
        <v>45</v>
      </c>
      <c r="C27" s="21"/>
      <c r="D27" s="21"/>
      <c r="E27" s="21"/>
      <c r="F27" s="21"/>
      <c r="G27" s="21"/>
    </row>
    <row r="28" spans="2:7" ht="20.100000000000001" customHeight="1" x14ac:dyDescent="0.2">
      <c r="B28" s="23" t="s">
        <v>42</v>
      </c>
      <c r="C28" s="23" t="s">
        <v>46</v>
      </c>
      <c r="D28" s="23" t="s">
        <v>47</v>
      </c>
      <c r="E28" s="23" t="s">
        <v>58</v>
      </c>
      <c r="F28" s="23" t="s">
        <v>59</v>
      </c>
      <c r="G28" s="23" t="s">
        <v>61</v>
      </c>
    </row>
    <row r="29" spans="2:7" ht="15.95" customHeight="1" x14ac:dyDescent="0.2">
      <c r="B29" s="23"/>
      <c r="C29" s="23"/>
      <c r="D29" s="23" t="s">
        <v>57</v>
      </c>
      <c r="E29" s="43"/>
      <c r="F29" s="43">
        <f>B29*E29</f>
        <v>0</v>
      </c>
      <c r="G29" s="43">
        <f>C29*E29</f>
        <v>0</v>
      </c>
    </row>
    <row r="30" spans="2:7" ht="15.95" customHeight="1" x14ac:dyDescent="0.2">
      <c r="B30" s="23">
        <v>123</v>
      </c>
      <c r="C30" s="23"/>
      <c r="D30" s="23" t="s">
        <v>57</v>
      </c>
      <c r="E30" s="43"/>
      <c r="F30" s="43">
        <f>B30*E30</f>
        <v>0</v>
      </c>
      <c r="G30" s="43">
        <f>C30*E30</f>
        <v>0</v>
      </c>
    </row>
    <row r="31" spans="2:7" ht="15.95" customHeight="1" x14ac:dyDescent="0.2">
      <c r="B31" s="23"/>
      <c r="C31" s="23"/>
      <c r="D31" s="23" t="s">
        <v>57</v>
      </c>
      <c r="E31" s="43"/>
      <c r="F31" s="43">
        <f>B31*E31</f>
        <v>0</v>
      </c>
      <c r="G31" s="43">
        <f>C31*E31</f>
        <v>0</v>
      </c>
    </row>
    <row r="32" spans="2:7" ht="15.95" customHeight="1" x14ac:dyDescent="0.2">
      <c r="B32" s="23">
        <v>13</v>
      </c>
      <c r="C32" s="23"/>
      <c r="D32" s="23" t="s">
        <v>57</v>
      </c>
      <c r="E32" s="43"/>
      <c r="F32" s="43">
        <f>B32*E32</f>
        <v>0</v>
      </c>
      <c r="G32" s="43">
        <f>C32*E32</f>
        <v>0</v>
      </c>
    </row>
    <row r="33" spans="2:7" ht="15.95" customHeight="1" x14ac:dyDescent="0.2">
      <c r="B33" s="23" t="s">
        <v>7</v>
      </c>
      <c r="C33" s="23"/>
      <c r="D33" s="23"/>
      <c r="E33" s="23"/>
      <c r="F33" s="43">
        <f>SUBTOTAL(109,Tabla12[Ingresos estimados])</f>
        <v>0</v>
      </c>
      <c r="G33" s="43">
        <f>SUBTOTAL(109,Tabla12[Ingresos reales])</f>
        <v>0</v>
      </c>
    </row>
  </sheetData>
  <mergeCells count="2">
    <mergeCell ref="B3:B4"/>
    <mergeCell ref="B1:D1"/>
  </mergeCells>
  <phoneticPr fontId="2" type="noConversion"/>
  <printOptions horizontalCentered="1"/>
  <pageMargins left="0.75" right="0.75" top="1" bottom="1" header="0.5" footer="0.5"/>
  <pageSetup paperSize="9" scale="63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B1:G9"/>
  <sheetViews>
    <sheetView showGridLines="0" zoomScaleNormal="100" workbookViewId="0"/>
  </sheetViews>
  <sheetFormatPr baseColWidth="10" defaultColWidth="9.140625" defaultRowHeight="12.75" x14ac:dyDescent="0.2"/>
  <cols>
    <col min="1" max="1" width="5.28515625" style="1" customWidth="1"/>
    <col min="2" max="2" width="39.42578125" style="1" customWidth="1"/>
    <col min="3" max="3" width="30.7109375" style="1" customWidth="1"/>
    <col min="4" max="4" width="34.42578125" style="1" customWidth="1"/>
    <col min="5" max="5" width="30.140625" style="1" customWidth="1"/>
    <col min="6" max="6" width="30.5703125" style="1" customWidth="1"/>
    <col min="7" max="7" width="29.42578125" style="1" customWidth="1"/>
    <col min="8" max="9" width="5.28515625" style="1" customWidth="1"/>
    <col min="10" max="16384" width="9.140625" style="1"/>
  </cols>
  <sheetData>
    <row r="1" spans="2:7" ht="36.75" customHeight="1" x14ac:dyDescent="0.4">
      <c r="B1" s="55" t="s">
        <v>0</v>
      </c>
      <c r="C1" s="55"/>
      <c r="D1" s="55"/>
      <c r="E1" s="28"/>
      <c r="F1" s="28"/>
      <c r="G1" s="29" t="s">
        <v>64</v>
      </c>
    </row>
    <row r="2" spans="2:7" ht="21" customHeight="1" x14ac:dyDescent="0.2">
      <c r="B2" s="27"/>
      <c r="C2" s="27"/>
      <c r="D2" s="27"/>
      <c r="E2" s="27"/>
      <c r="F2" s="27"/>
      <c r="G2" s="26" t="s">
        <v>65</v>
      </c>
    </row>
    <row r="3" spans="2:7" ht="6.75" customHeight="1" x14ac:dyDescent="0.2">
      <c r="B3" s="14"/>
      <c r="C3" s="14"/>
      <c r="D3" s="14"/>
      <c r="E3" s="15"/>
      <c r="F3" s="15"/>
      <c r="G3" s="15"/>
    </row>
    <row r="4" spans="2:7" x14ac:dyDescent="0.2">
      <c r="B4" s="2"/>
      <c r="C4" s="2"/>
      <c r="D4" s="3"/>
    </row>
    <row r="5" spans="2:7" ht="20.100000000000001" customHeight="1" x14ac:dyDescent="0.2">
      <c r="B5" s="34"/>
      <c r="C5" s="31" t="s">
        <v>23</v>
      </c>
      <c r="D5" s="30" t="s">
        <v>24</v>
      </c>
    </row>
    <row r="6" spans="2:7" ht="15.95" customHeight="1" x14ac:dyDescent="0.2">
      <c r="B6" s="35" t="s">
        <v>62</v>
      </c>
      <c r="C6" s="46">
        <f>Ingresos!F4</f>
        <v>1936</v>
      </c>
      <c r="D6" s="47">
        <f>Ingresos!G4</f>
        <v>1831</v>
      </c>
    </row>
    <row r="7" spans="2:7" ht="15.95" customHeight="1" x14ac:dyDescent="0.2">
      <c r="B7" s="36" t="s">
        <v>63</v>
      </c>
      <c r="C7" s="48">
        <f>Gastos!G4</f>
        <v>882</v>
      </c>
      <c r="D7" s="49">
        <f>Gastos!H4</f>
        <v>333</v>
      </c>
    </row>
    <row r="8" spans="2:7" ht="15" x14ac:dyDescent="0.2">
      <c r="B8" s="4"/>
      <c r="C8" s="32"/>
      <c r="D8" s="33"/>
    </row>
    <row r="9" spans="2:7" ht="33" customHeight="1" x14ac:dyDescent="0.2">
      <c r="B9" s="37" t="s">
        <v>66</v>
      </c>
      <c r="C9" s="50">
        <f>C6-C7</f>
        <v>1054</v>
      </c>
      <c r="D9" s="51">
        <f>D6-D7</f>
        <v>1498</v>
      </c>
    </row>
  </sheetData>
  <mergeCells count="1">
    <mergeCell ref="B1:D1"/>
  </mergeCells>
  <phoneticPr fontId="2" type="noConversion"/>
  <printOptions horizontalCentered="1"/>
  <pageMargins left="0.75" right="0.75" top="1" bottom="1" header="0.5" footer="0.5"/>
  <pageSetup paperSize="9" scale="6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</vt:lpstr>
      <vt:lpstr>Ingresos</vt:lpstr>
      <vt:lpstr>Resumen de pérdidas y ganancias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2019-06-05T06:24:26Z</dcterms:modified>
</cp:coreProperties>
</file>