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90702\Bug 3452204\es-MX\target\"/>
    </mc:Choice>
  </mc:AlternateContent>
  <xr:revisionPtr revIDLastSave="73" documentId="8_{4713F959-96AB-4FA2-8664-B8E74A584CE9}" xr6:coauthVersionLast="43" xr6:coauthVersionMax="43" xr10:uidLastSave="{36F25C48-07A8-45C9-B818-3C5BAAB85919}"/>
  <bookViews>
    <workbookView xWindow="-120" yWindow="-120" windowWidth="25110" windowHeight="16215" tabRatio="783" xr2:uid="{00000000-000D-0000-FFFF-FFFF00000000}"/>
  </bookViews>
  <sheets>
    <sheet name="Lista de clase" sheetId="1" r:id="rId1"/>
    <sheet name="Fechas límite" sheetId="2" r:id="rId2"/>
    <sheet name="Programación semanal" sheetId="7" r:id="rId3"/>
    <sheet name="Calendario del semestre" sheetId="3" r:id="rId4"/>
  </sheets>
  <definedNames>
    <definedName name="_xlnm.Print_Area" localSheetId="3">'Calendario del semestre'!$A$1:$R$17</definedName>
    <definedName name="_xlnm.Print_Area" localSheetId="1">'Fechas límite'!$A$1:$H$9</definedName>
    <definedName name="_xlnm.Print_Area" localSheetId="0">'Lista de clase'!$A$1:$K$9</definedName>
    <definedName name="_xlnm.Print_Area" localSheetId="2">'Programación semanal'!$A$1:$E$9</definedName>
    <definedName name="Área_Impresión_Programación">OFFSET('Programación semanal'!$B$2:$D488,,,COUNTA('Programación semanal'!$D:$D))</definedName>
    <definedName name="DaysOfWeek">TablaDeListaDeClase[DÍA]</definedName>
    <definedName name="FinProgramación">'Calendario del semestre'!$R$8</definedName>
    <definedName name="InicioProgramación">'Calendario del semestre'!$R$6</definedName>
    <definedName name="ListaDeClase">TablaDeListaDeClase[ID. DEL CURSO]</definedName>
    <definedName name="ScheduleYear">'Calendario del semestre'!$R$4</definedName>
    <definedName name="SemestreProgramación">'Calendario del semestre'!$R$2</definedName>
    <definedName name="_xlnm.Print_Titles" localSheetId="1">'Fechas límite'!$2:$2</definedName>
    <definedName name="_xlnm.Print_Titles" localSheetId="0">'Lista de clase'!$2:$2</definedName>
    <definedName name="_xlnm.Print_Titles" localSheetId="2">'Programación semanal'!$2:$2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E2" i="3" s="1"/>
  <c r="M10" i="3" l="1"/>
  <c r="E10" i="3"/>
  <c r="M2" i="3"/>
  <c r="C4" i="2"/>
  <c r="C5" i="2"/>
  <c r="C6" i="2"/>
  <c r="C7" i="2"/>
  <c r="C8" i="2"/>
  <c r="C9" i="2"/>
  <c r="C3" i="2"/>
  <c r="J4" i="1"/>
  <c r="J5" i="1"/>
  <c r="J6" i="1"/>
  <c r="J7" i="1"/>
  <c r="J8" i="1"/>
  <c r="J9" i="1"/>
  <c r="J3" i="1"/>
  <c r="L10" i="3" l="1"/>
  <c r="D10" i="3"/>
  <c r="L2" i="3"/>
  <c r="D2" i="3"/>
  <c r="R8" i="3"/>
  <c r="G6" i="2"/>
  <c r="G5" i="2"/>
  <c r="R4" i="3"/>
  <c r="G8" i="2"/>
  <c r="G7" i="2"/>
  <c r="J12" i="3" l="1"/>
  <c r="K12" i="3" s="1"/>
  <c r="L12" i="3" s="1"/>
  <c r="M12" i="3" s="1"/>
  <c r="N12" i="3" s="1"/>
  <c r="O12" i="3" s="1"/>
  <c r="P12" i="3" s="1"/>
  <c r="B12" i="3"/>
  <c r="J4" i="3"/>
  <c r="K4" i="3" s="1"/>
  <c r="L4" i="3" s="1"/>
  <c r="M4" i="3" s="1"/>
  <c r="N4" i="3" s="1"/>
  <c r="O4" i="3" s="1"/>
  <c r="P4" i="3" s="1"/>
  <c r="B4" i="3"/>
  <c r="C4" i="3" s="1"/>
  <c r="D4" i="3" s="1"/>
  <c r="E4" i="3" s="1"/>
  <c r="F4" i="3" s="1"/>
  <c r="G4" i="3" s="1"/>
  <c r="H4" i="3" s="1"/>
  <c r="G9" i="2"/>
  <c r="G4" i="2"/>
  <c r="C12" i="3" l="1"/>
  <c r="D12" i="3" s="1"/>
  <c r="E12" i="3" s="1"/>
  <c r="F12" i="3" s="1"/>
  <c r="G12" i="3" s="1"/>
  <c r="H12" i="3" s="1"/>
  <c r="G3" i="2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J2" i="3" l="1"/>
  <c r="J10" i="3" l="1"/>
  <c r="B10" i="3"/>
  <c r="B2" i="3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<sst xmlns="http://schemas.openxmlformats.org/spreadsheetml/2006/main" count="121" uniqueCount="48">
  <si>
    <t>LISTA DE CLASE</t>
  </si>
  <si>
    <t>ID. DEL CURSO</t>
  </si>
  <si>
    <t>CS 120</t>
  </si>
  <si>
    <t>WR 121</t>
  </si>
  <si>
    <t>SP 111</t>
  </si>
  <si>
    <t>PSY 101</t>
  </si>
  <si>
    <t>NOMBRE</t>
  </si>
  <si>
    <t>Introducción a las aplicaciones informáticas</t>
  </si>
  <si>
    <t>Redacción y escritura</t>
  </si>
  <si>
    <t>Hablar en público</t>
  </si>
  <si>
    <t>Psicología básica</t>
  </si>
  <si>
    <t>PROFESOR</t>
  </si>
  <si>
    <t>Profesor 1</t>
  </si>
  <si>
    <t>Profesor 2</t>
  </si>
  <si>
    <t>Profesor 3</t>
  </si>
  <si>
    <t>Profesor 4</t>
  </si>
  <si>
    <t>DÍA</t>
  </si>
  <si>
    <t>Lunes</t>
  </si>
  <si>
    <t>Miércoles</t>
  </si>
  <si>
    <t>Martes</t>
  </si>
  <si>
    <t>Jueves</t>
  </si>
  <si>
    <t>Viernes</t>
  </si>
  <si>
    <t>AÑO</t>
  </si>
  <si>
    <t>SEMESTRE</t>
  </si>
  <si>
    <t>Primavera</t>
  </si>
  <si>
    <t>HORA DE INICIO</t>
  </si>
  <si>
    <t>HORA DE FINALIZACIÓN</t>
  </si>
  <si>
    <t>DURACIÓN</t>
  </si>
  <si>
    <t>FECHAS LÍMITE</t>
  </si>
  <si>
    <t>DESCRIPCIÓN DEL ELEMENTO</t>
  </si>
  <si>
    <t>Cuestionario n.° 1</t>
  </si>
  <si>
    <t>Tarea n.° 2</t>
  </si>
  <si>
    <t>Tarea n.° 3</t>
  </si>
  <si>
    <t>Presentación n.° 1</t>
  </si>
  <si>
    <t>Papel</t>
  </si>
  <si>
    <t>Examen</t>
  </si>
  <si>
    <t>FECHA DE VENCIMIENTO</t>
  </si>
  <si>
    <t>PROGRAMACIÓN SEMANAL</t>
  </si>
  <si>
    <t>CALENDARIO DE SEMESTRE</t>
  </si>
  <si>
    <t>LUN.</t>
  </si>
  <si>
    <t>MAR.</t>
  </si>
  <si>
    <t>MIÉ.</t>
  </si>
  <si>
    <t>JUE.</t>
  </si>
  <si>
    <t>VIE.</t>
  </si>
  <si>
    <t>SÁB.</t>
  </si>
  <si>
    <t>DOM.</t>
  </si>
  <si>
    <t>FECHA DE INICIO</t>
  </si>
  <si>
    <t>FECHA DE FINALIZACIÓN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</si>
</sst>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09]h:mm\ AM/PM;@"/>
    <numFmt numFmtId="169" formatCode="h:mm:ss;@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5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3" applyNumberFormat="0" applyAlignment="0" applyProtection="0"/>
    <xf numFmtId="14" fontId="6" fillId="0" borderId="0" applyFill="0" applyBorder="0">
      <alignment horizontal="left" vertical="center"/>
    </xf>
    <xf numFmtId="168" fontId="6" fillId="0" borderId="0" applyFont="0" applyFill="0" applyBorder="0">
      <alignment horizontal="right" vertical="center" wrapText="1" indent="1"/>
    </xf>
  </cellStyleXfs>
  <cellXfs count="32">
    <xf numFmtId="0" fontId="0" fillId="0" borderId="0" xfId="0">
      <alignment vertical="center" wrapText="1"/>
    </xf>
    <xf numFmtId="0" fontId="7" fillId="0" borderId="14" xfId="4" applyAlignment="1">
      <alignment vertical="center"/>
    </xf>
    <xf numFmtId="0" fontId="5" fillId="0" borderId="0" xfId="5" applyAlignment="1">
      <alignment horizontal="left" vertical="center"/>
    </xf>
    <xf numFmtId="14" fontId="5" fillId="0" borderId="0" xfId="5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2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0" fillId="0" borderId="0" xfId="0" pivotButton="1">
      <alignment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4" fontId="6" fillId="0" borderId="0" xfId="12">
      <alignment horizontal="left" vertical="center"/>
    </xf>
    <xf numFmtId="0" fontId="0" fillId="0" borderId="0" xfId="0" applyAlignment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0" fontId="4" fillId="0" borderId="0" xfId="0" applyFont="1">
      <alignment vertical="center" wrapText="1"/>
    </xf>
    <xf numFmtId="0" fontId="2" fillId="2" borderId="0" xfId="2" applyAlignment="1">
      <alignment horizontal="left" vertical="center"/>
    </xf>
    <xf numFmtId="169" fontId="0" fillId="0" borderId="0" xfId="0" applyNumberFormat="1" applyAlignment="1">
      <alignment horizontal="right" vertical="center" wrapText="1" indent="1"/>
    </xf>
    <xf numFmtId="169" fontId="0" fillId="0" borderId="0" xfId="0" applyNumberFormat="1" applyAlignment="1">
      <alignment horizontal="left" vertical="center"/>
    </xf>
    <xf numFmtId="0" fontId="1" fillId="0" borderId="0" xfId="1"/>
    <xf numFmtId="0" fontId="0" fillId="0" borderId="0" xfId="0">
      <alignment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0" fontId="3" fillId="0" borderId="15" xfId="3" applyBorder="1" applyAlignment="1">
      <alignment vertical="center"/>
    </xf>
  </cellXfs>
  <cellStyles count="14">
    <cellStyle name="Encabezado 1" xfId="2" builtinId="16" customBuiltin="1"/>
    <cellStyle name="Encabezado 4" xfId="5" builtinId="19" customBuiltin="1"/>
    <cellStyle name="Fecha" xfId="12" xr:uid="{00000000-0005-0000-0000-000004000000}"/>
    <cellStyle name="Hora" xfId="13" xr:uid="{00000000-0005-0000-0000-00000C000000}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ormal" xfId="0" builtinId="0" customBuiltin="1"/>
    <cellStyle name="Notas" xfId="11" builtinId="10" customBuiltin="1"/>
    <cellStyle name="Porcentaje" xfId="10" builtinId="5" customBuiltin="1"/>
    <cellStyle name="Título" xfId="1" builtinId="15" customBuiltin="1"/>
    <cellStyle name="Título 2" xfId="3" builtinId="17" customBuiltin="1"/>
    <cellStyle name="Título 3" xfId="4" builtinId="18" customBuiltin="1"/>
  </cellStyles>
  <dxfs count="49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alignment horizontal="right" indent="1"/>
    </dxf>
    <dxf>
      <alignment horizontal="right" indent="1"/>
    </dxf>
    <dxf>
      <alignment horizontal="right" indent="1"/>
    </dxf>
    <dxf>
      <alignment horizontal="righ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9" formatCode="h:mm:ss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9" formatCode="h:mm:ss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9" formatCode="h:mm:ss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EstiloDinámicaClara2 2" table="0" count="5" xr9:uid="{00000000-0011-0000-FFFF-FFFF00000000}">
      <tableStyleElement type="wholeTable" dxfId="48"/>
      <tableStyleElement type="headerRow" dxfId="47"/>
      <tableStyleElement type="totalRow" dxfId="46"/>
      <tableStyleElement type="firstRowSubheading" dxfId="45"/>
      <tableStyleElement type="thirdRowSubheading" dxfId="44"/>
    </tableStyle>
    <tableStyle name="Semestre de un vistazo" pivot="0" count="3" xr9:uid="{00000000-0011-0000-FFFF-FFFF01000000}">
      <tableStyleElement type="wholeTable" dxfId="43"/>
      <tableStyleElement type="headerRow" dxfId="42"/>
      <tableStyleElement type="firstRowStripe" dxfId="41"/>
    </tableStyle>
    <tableStyle name="Tabla dinámica Semestre de un vistazo 2" table="0" count="2" xr9:uid="{00000000-0011-0000-FFFF-FFFF02000000}">
      <tableStyleElement type="wholeTable" dxfId="40"/>
      <tableStyleElement type="headerRow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Rectángulo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-mx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LA LISTA DE CLASE: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es-mx" sz="1100" b="0" i="1">
              <a:ln>
                <a:noFill/>
              </a:ln>
              <a:solidFill>
                <a:schemeClr val="tx1"/>
              </a:solidFill>
            </a:rPr>
            <a:t>Escribe las clases individuales en esta tabla. La duración de la clase se actualiza automáticamente.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Rectángulo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-mx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DE ENTRADA DE DATOS DE TRABAJO: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es-mx" sz="1100" b="0" i="1">
              <a:ln>
                <a:noFill/>
              </a:ln>
              <a:solidFill>
                <a:schemeClr val="tx1"/>
              </a:solidFill>
            </a:rPr>
            <a:t>Selecciona un Id. de curso.</a:t>
          </a:r>
          <a:r>
            <a:rPr lang="es-mx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es-mx" sz="1100" b="0" i="1">
              <a:ln>
                <a:noFill/>
              </a:ln>
              <a:solidFill>
                <a:schemeClr val="tx1"/>
              </a:solidFill>
            </a:rPr>
            <a:t>El nombre del curso se rellena automáticamente.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-mx" sz="1100" b="0" i="1">
              <a:ln>
                <a:noFill/>
              </a:ln>
              <a:solidFill>
                <a:schemeClr val="tx1"/>
              </a:solidFill>
            </a:rPr>
            <a:t>Después de actualizar la hoja de la lista de clases, actualiza la programación semanal para ver los cambios.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7</xdr:row>
      <xdr:rowOff>314325</xdr:rowOff>
    </xdr:to>
    <xdr:sp macro="" textlink="">
      <xdr:nvSpPr>
        <xdr:cNvPr id="2" name="Rectángulo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9700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-mx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DE PROGRAMACIÓN SEMANAL: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-mx" sz="1100" b="0" i="1">
              <a:ln>
                <a:noFill/>
              </a:ln>
              <a:solidFill>
                <a:schemeClr val="tx1"/>
              </a:solidFill>
            </a:rPr>
            <a:t>Para actualizar la programación semanal, actualiza la programación.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Rectángulo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-mx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SUGERENCIA PARA EL CALENDARIO DE SEMESTRE: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-mx" sz="1100" b="0" i="1">
              <a:ln>
                <a:noFill/>
              </a:ln>
              <a:solidFill>
                <a:schemeClr val="tx1"/>
              </a:solidFill>
            </a:rPr>
            <a:t>Escribe el año, la fecha de inicio y la fecha de finalización para ver una programación de cuatro meses.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es-mx" sz="1100" b="0" i="1">
              <a:ln>
                <a:noFill/>
              </a:ln>
              <a:solidFill>
                <a:schemeClr val="tx1"/>
              </a:solidFill>
            </a:rPr>
            <a:t>Los días que tienen fechas límite se muestran en rojo.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02.593762152777" createdVersion="6" refreshedVersion="6" minRefreshableVersion="3" recordCount="7" xr:uid="{E5A46691-D022-4172-B81F-B63D7F4300CA}">
  <cacheSource type="worksheet">
    <worksheetSource name="TablaDeListaDeClase"/>
  </cacheSource>
  <cacheFields count="9">
    <cacheField name="ID. DEL CURSO" numFmtId="0">
      <sharedItems/>
    </cacheField>
    <cacheField name="NOMBRE" numFmtId="0">
      <sharedItems count="4">
        <s v="Introducción a las aplicaciones informáticas"/>
        <s v="Redacción y escritura"/>
        <s v="Hablar en público"/>
        <s v="Psicología básica"/>
      </sharedItems>
    </cacheField>
    <cacheField name="PROFESOR" numFmtId="0">
      <sharedItems/>
    </cacheField>
    <cacheField name="DÍA" numFmtId="0">
      <sharedItems count="5">
        <s v="Lunes"/>
        <s v="Miércoles"/>
        <s v="Martes"/>
        <s v="Jueves"/>
        <s v="Viernes"/>
      </sharedItems>
    </cacheField>
    <cacheField name="AÑO" numFmtId="0">
      <sharedItems containsSemiMixedTypes="0" containsString="0" containsNumber="1" containsInteger="1" minValue="2019" maxValue="2019"/>
    </cacheField>
    <cacheField name="SEMESTRE" numFmtId="0">
      <sharedItems/>
    </cacheField>
    <cacheField name="HORA DE INICIO" numFmtId="169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HORA DE FINALIZACIÓN" numFmtId="169">
      <sharedItems containsSemiMixedTypes="0" containsNonDate="0" containsDate="1" containsString="0" minDate="1899-12-30T11:00:00" maxDate="1899-12-30T15:30:00"/>
    </cacheField>
    <cacheField name="DURACIÓN" numFmtId="169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Profesor 1"/>
    <x v="0"/>
    <n v="2019"/>
    <s v="Primavera"/>
    <x v="0"/>
    <d v="1899-12-30T15:30:00"/>
    <d v="1899-12-30T01:30:00"/>
  </r>
  <r>
    <s v="CS 120"/>
    <x v="0"/>
    <s v="Profesor 1"/>
    <x v="1"/>
    <n v="2019"/>
    <s v="Primavera"/>
    <x v="0"/>
    <d v="1899-12-30T15:30:00"/>
    <d v="1899-12-30T01:30:00"/>
  </r>
  <r>
    <s v="WR 121"/>
    <x v="1"/>
    <s v="Profesor 2"/>
    <x v="2"/>
    <n v="2019"/>
    <s v="Primavera"/>
    <x v="1"/>
    <d v="1899-12-30T11:30:00"/>
    <d v="1899-12-30T01:30:00"/>
  </r>
  <r>
    <s v="WR 121"/>
    <x v="1"/>
    <s v="Profesor 2"/>
    <x v="3"/>
    <n v="2019"/>
    <s v="Primavera"/>
    <x v="1"/>
    <d v="1899-12-30T11:30:00"/>
    <d v="1899-12-30T01:30:00"/>
  </r>
  <r>
    <s v="SP 111"/>
    <x v="2"/>
    <s v="Profesor 3"/>
    <x v="0"/>
    <n v="2019"/>
    <s v="Primavera"/>
    <x v="2"/>
    <d v="1899-12-30T12:00:00"/>
    <d v="1899-12-30T01:00:00"/>
  </r>
  <r>
    <s v="SP 111"/>
    <x v="2"/>
    <s v="Profesor 3"/>
    <x v="1"/>
    <n v="2019"/>
    <s v="Primavera"/>
    <x v="2"/>
    <d v="1899-12-30T12:00:00"/>
    <d v="1899-12-30T01:00:00"/>
  </r>
  <r>
    <s v="PSY 101"/>
    <x v="3"/>
    <s v="Profesor 4"/>
    <x v="4"/>
    <n v="2019"/>
    <s v="Primavera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E229FA-F124-413C-B01F-A80C6E42EBA2}" name="InformeProgramaciónSemanal" cacheId="0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9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/>
    </i>
    <i r="1">
      <x v="2"/>
      <x v="1"/>
    </i>
    <i>
      <x v="1"/>
      <x/>
      <x v="3"/>
    </i>
    <i>
      <x v="2"/>
      <x v="1"/>
      <x/>
    </i>
    <i r="1">
      <x v="2"/>
      <x v="1"/>
    </i>
    <i>
      <x v="3"/>
      <x/>
      <x v="3"/>
    </i>
    <i>
      <x v="4"/>
      <x/>
      <x v="2"/>
    </i>
  </rowItems>
  <colItems count="1">
    <i/>
  </colItems>
  <formats count="4">
    <format dxfId="7">
      <pivotArea dataOnly="0" labelOnly="1" outline="0" fieldPosition="0">
        <references count="2">
          <reference field="3" count="1" selected="0">
            <x v="0"/>
          </reference>
          <reference field="6" count="2">
            <x v="1"/>
            <x v="2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1"/>
          </reference>
          <reference field="6" count="1">
            <x v="0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"/>
          </reference>
          <reference field="6" count="2">
            <x v="1"/>
            <x v="2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3"/>
          </reference>
          <reference field="6" count="1">
            <x v="0"/>
          </reference>
        </references>
      </pivotArea>
    </format>
  </formats>
  <pivotTableStyleInfo name="Tabla dinámica Semestre de un vistazo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Lista de clases y hora de inicio para cada día laborable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lassListTable" displayName="TablaDeListaDeClase" ref="B2:J9" dataDxfId="38" dataCellStyle="Normal">
  <tableColumns count="9">
    <tableColumn id="1" xr3:uid="{00000000-0010-0000-0000-000001000000}" name="ID. DEL CURSO" totalsRowLabel="Total" dataDxfId="37" totalsRowDxfId="36" dataCellStyle="Normal"/>
    <tableColumn id="2" xr3:uid="{00000000-0010-0000-0000-000002000000}" name="NOMBRE" dataDxfId="35" totalsRowDxfId="34" dataCellStyle="Normal"/>
    <tableColumn id="3" xr3:uid="{00000000-0010-0000-0000-000003000000}" name="PROFESOR" dataDxfId="33" totalsRowDxfId="32" dataCellStyle="Normal"/>
    <tableColumn id="4" xr3:uid="{00000000-0010-0000-0000-000004000000}" name="DÍA" dataDxfId="31" totalsRowDxfId="30" dataCellStyle="Normal"/>
    <tableColumn id="5" xr3:uid="{00000000-0010-0000-0000-000005000000}" name="AÑO" dataDxfId="29" totalsRowDxfId="28" dataCellStyle="Normal">
      <calculatedColumnFormula>YEAR(TODAY())</calculatedColumnFormula>
    </tableColumn>
    <tableColumn id="6" xr3:uid="{00000000-0010-0000-0000-000006000000}" name="SEMESTRE" dataDxfId="27" totalsRowDxfId="26" dataCellStyle="Normal"/>
    <tableColumn id="7" xr3:uid="{00000000-0010-0000-0000-000007000000}" name="HORA DE INICIO" dataDxfId="25" totalsRowDxfId="24"/>
    <tableColumn id="8" xr3:uid="{00000000-0010-0000-0000-000008000000}" name="HORA DE FINALIZACIÓN" dataDxfId="23" totalsRowDxfId="22"/>
    <tableColumn id="9" xr3:uid="{00000000-0010-0000-0000-000009000000}" name="DURACIÓN" totalsRowFunction="count" dataDxfId="21" totalsRowDxfId="20" dataCellStyle="Normal">
      <calculatedColumnFormula>IF(AND(ISNUMBER(TablaDeListaDeClase[[#This Row],[HORA DE FINALIZACIÓN]]),ISNUMBER(TablaDeListaDeClase[[#This Row],[HORA DE INICIO]])),TablaDeListaDeClase[[#This Row],[HORA DE FINALIZACIÓN]]-TablaDeListaDeClase[[#This Row],[HORA DE INICIO]],"")</calculatedColumnFormula>
    </tableColumn>
  </tableColumns>
  <tableStyleInfo name="Semestre de un vistazo" showFirstColumn="0" showLastColumn="0" showRowStripes="1" showColumnStripes="0"/>
  <extLst>
    <ext xmlns:x14="http://schemas.microsoft.com/office/spreadsheetml/2009/9/main" uri="{504A1905-F514-4f6f-8877-14C23A59335A}">
      <x14:table altTextSummary="Escribe el id. del curso, el nombre del curso, el nombre del instructor, día, año, horas de inicio y finalización. Selecciona el nombre de semestre en esta tabla. La duración se calcula automáticam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rabajo" displayName="Trabajo" ref="B2:G9" dataDxfId="19" dataCellStyle="Normal">
  <autoFilter ref="B2:G9" xr:uid="{00000000-0009-0000-0100-000002000000}"/>
  <tableColumns count="6">
    <tableColumn id="1" xr3:uid="{00000000-0010-0000-0100-000001000000}" name="ID. DEL CURSO" totalsRowLabel="Total" dataDxfId="18" totalsRowDxfId="17" dataCellStyle="Normal"/>
    <tableColumn id="6" xr3:uid="{00000000-0010-0000-0100-000006000000}" name="NOMBRE" dataDxfId="16" totalsRowDxfId="15" dataCellStyle="Normal">
      <calculatedColumnFormula>IFERROR(VLOOKUP(Trabajo[[#This Row],[ID. DEL CURSO]],TablaDeListaDeClase[],2,0),"")</calculatedColumnFormula>
    </tableColumn>
    <tableColumn id="2" xr3:uid="{00000000-0010-0000-0100-000002000000}" name="AÑO" dataDxfId="14" totalsRowDxfId="13" dataCellStyle="Normal">
      <calculatedColumnFormula>YEAR(TODAY())</calculatedColumnFormula>
    </tableColumn>
    <tableColumn id="3" xr3:uid="{00000000-0010-0000-0100-000003000000}" name="SEMESTRE" dataDxfId="12" totalsRowDxfId="11" dataCellStyle="Normal"/>
    <tableColumn id="4" xr3:uid="{00000000-0010-0000-0100-000004000000}" name="DESCRIPCIÓN DEL ELEMENTO" dataDxfId="10" totalsRowDxfId="9" dataCellStyle="Normal"/>
    <tableColumn id="5" xr3:uid="{00000000-0010-0000-0100-000005000000}" name="FECHA DE VENCIMIENTO" totalsRowFunction="count" totalsRowDxfId="8" dataCellStyle="Fecha"/>
  </tableColumns>
  <tableStyleInfo name="Semestre de un vistazo" showFirstColumn="0" showLastColumn="0" showRowStripes="1" showColumnStripes="0"/>
  <extLst>
    <ext xmlns:x14="http://schemas.microsoft.com/office/spreadsheetml/2009/9/main" uri="{504A1905-F514-4f6f-8877-14C23A59335A}">
      <x14:table altTextSummary="Selecciona el id. del curso y el nombre de semestre; luego, escribe el año, descripción del elemento y fecha de vencimiento en esta tabla. El nombre se actualiza automáticamente.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3.125" customWidth="1"/>
    <col min="2" max="2" width="15.25" customWidth="1"/>
    <col min="3" max="3" width="39.25" customWidth="1"/>
    <col min="4" max="4" width="19.5" customWidth="1"/>
    <col min="5" max="5" width="13.625" customWidth="1"/>
    <col min="6" max="6" width="9.875" customWidth="1"/>
    <col min="7" max="7" width="12.375" customWidth="1"/>
    <col min="8" max="8" width="15.875" customWidth="1"/>
    <col min="9" max="9" width="22.875" customWidth="1"/>
    <col min="10" max="10" width="11.625" customWidth="1"/>
    <col min="11" max="11" width="3.5" customWidth="1"/>
    <col min="12" max="12" width="31.625" customWidth="1"/>
  </cols>
  <sheetData>
    <row r="1" spans="2:12" ht="50.25" customHeight="1" x14ac:dyDescent="0.55000000000000004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12" ht="30" customHeight="1" x14ac:dyDescent="0.3">
      <c r="B2" s="5" t="s">
        <v>1</v>
      </c>
      <c r="C2" s="5" t="s">
        <v>6</v>
      </c>
      <c r="D2" s="5" t="s">
        <v>11</v>
      </c>
      <c r="E2" s="5" t="s">
        <v>16</v>
      </c>
      <c r="F2" s="5" t="s">
        <v>22</v>
      </c>
      <c r="G2" s="5" t="s">
        <v>23</v>
      </c>
      <c r="H2" s="24" t="s">
        <v>25</v>
      </c>
      <c r="I2" s="24" t="s">
        <v>26</v>
      </c>
      <c r="J2" s="5" t="s">
        <v>27</v>
      </c>
    </row>
    <row r="3" spans="2:12" ht="30" customHeight="1" x14ac:dyDescent="0.3">
      <c r="B3" s="4" t="s">
        <v>2</v>
      </c>
      <c r="C3" s="4" t="s">
        <v>7</v>
      </c>
      <c r="D3" s="4" t="s">
        <v>12</v>
      </c>
      <c r="E3" s="4" t="s">
        <v>17</v>
      </c>
      <c r="F3" s="4">
        <f ca="1">YEAR(TODAY())</f>
        <v>2019</v>
      </c>
      <c r="G3" s="4" t="s">
        <v>24</v>
      </c>
      <c r="H3" s="26">
        <v>0.58333333333333337</v>
      </c>
      <c r="I3" s="26">
        <v>0.64583333333333337</v>
      </c>
      <c r="J3" s="26">
        <f>IF(AND(ISNUMBER(TablaDeListaDeClase[[#This Row],[HORA DE FINALIZACIÓN]]),ISNUMBER(TablaDeListaDeClase[[#This Row],[HORA DE INICIO]])),TablaDeListaDeClase[[#This Row],[HORA DE FINALIZACIÓN]]-TablaDeListaDeClase[[#This Row],[HORA DE INICIO]],"")</f>
        <v>6.25E-2</v>
      </c>
      <c r="L3" s="28"/>
    </row>
    <row r="4" spans="2:12" ht="30" customHeight="1" x14ac:dyDescent="0.3">
      <c r="B4" s="4" t="s">
        <v>2</v>
      </c>
      <c r="C4" s="4" t="s">
        <v>7</v>
      </c>
      <c r="D4" s="4" t="s">
        <v>12</v>
      </c>
      <c r="E4" s="4" t="s">
        <v>18</v>
      </c>
      <c r="F4" s="4">
        <f t="shared" ref="F4:F9" ca="1" si="0">YEAR(TODAY())</f>
        <v>2019</v>
      </c>
      <c r="G4" s="4" t="s">
        <v>24</v>
      </c>
      <c r="H4" s="26">
        <v>0.58333333333333337</v>
      </c>
      <c r="I4" s="26">
        <v>0.64583333333333337</v>
      </c>
      <c r="J4" s="26">
        <f>IF(AND(ISNUMBER(TablaDeListaDeClase[[#This Row],[HORA DE FINALIZACIÓN]]),ISNUMBER(TablaDeListaDeClase[[#This Row],[HORA DE INICIO]])),TablaDeListaDeClase[[#This Row],[HORA DE FINALIZACIÓN]]-TablaDeListaDeClase[[#This Row],[HORA DE INICIO]],"")</f>
        <v>6.25E-2</v>
      </c>
      <c r="L4" s="28"/>
    </row>
    <row r="5" spans="2:12" ht="30" customHeight="1" x14ac:dyDescent="0.3">
      <c r="B5" s="4" t="s">
        <v>3</v>
      </c>
      <c r="C5" s="4" t="s">
        <v>8</v>
      </c>
      <c r="D5" s="4" t="s">
        <v>13</v>
      </c>
      <c r="E5" s="4" t="s">
        <v>19</v>
      </c>
      <c r="F5" s="4">
        <f t="shared" ca="1" si="0"/>
        <v>2019</v>
      </c>
      <c r="G5" s="4" t="s">
        <v>24</v>
      </c>
      <c r="H5" s="26">
        <v>0.41666666666666669</v>
      </c>
      <c r="I5" s="26">
        <v>0.47916666666666669</v>
      </c>
      <c r="J5" s="26">
        <f>IF(AND(ISNUMBER(TablaDeListaDeClase[[#This Row],[HORA DE FINALIZACIÓN]]),ISNUMBER(TablaDeListaDeClase[[#This Row],[HORA DE INICIO]])),TablaDeListaDeClase[[#This Row],[HORA DE FINALIZACIÓN]]-TablaDeListaDeClase[[#This Row],[HORA DE INICIO]],"")</f>
        <v>6.25E-2</v>
      </c>
      <c r="L5" s="28"/>
    </row>
    <row r="6" spans="2:12" ht="30" customHeight="1" x14ac:dyDescent="0.3">
      <c r="B6" s="4" t="s">
        <v>3</v>
      </c>
      <c r="C6" s="4" t="s">
        <v>8</v>
      </c>
      <c r="D6" s="4" t="s">
        <v>13</v>
      </c>
      <c r="E6" s="4" t="s">
        <v>20</v>
      </c>
      <c r="F6" s="4">
        <f t="shared" ca="1" si="0"/>
        <v>2019</v>
      </c>
      <c r="G6" s="4" t="s">
        <v>24</v>
      </c>
      <c r="H6" s="26">
        <v>0.41666666666666669</v>
      </c>
      <c r="I6" s="26">
        <v>0.47916666666666669</v>
      </c>
      <c r="J6" s="26">
        <f>IF(AND(ISNUMBER(TablaDeListaDeClase[[#This Row],[HORA DE FINALIZACIÓN]]),ISNUMBER(TablaDeListaDeClase[[#This Row],[HORA DE INICIO]])),TablaDeListaDeClase[[#This Row],[HORA DE FINALIZACIÓN]]-TablaDeListaDeClase[[#This Row],[HORA DE INICIO]],"")</f>
        <v>6.25E-2</v>
      </c>
      <c r="L6" s="28"/>
    </row>
    <row r="7" spans="2:12" ht="30" customHeight="1" x14ac:dyDescent="0.3">
      <c r="B7" s="4" t="s">
        <v>4</v>
      </c>
      <c r="C7" s="4" t="s">
        <v>9</v>
      </c>
      <c r="D7" s="4" t="s">
        <v>14</v>
      </c>
      <c r="E7" s="4" t="s">
        <v>17</v>
      </c>
      <c r="F7" s="4">
        <f t="shared" ca="1" si="0"/>
        <v>2019</v>
      </c>
      <c r="G7" s="4" t="s">
        <v>24</v>
      </c>
      <c r="H7" s="26">
        <v>0.45833333333333331</v>
      </c>
      <c r="I7" s="26">
        <v>0.5</v>
      </c>
      <c r="J7" s="26">
        <f>IF(AND(ISNUMBER(TablaDeListaDeClase[[#This Row],[HORA DE FINALIZACIÓN]]),ISNUMBER(TablaDeListaDeClase[[#This Row],[HORA DE INICIO]])),TablaDeListaDeClase[[#This Row],[HORA DE FINALIZACIÓN]]-TablaDeListaDeClase[[#This Row],[HORA DE INICIO]],"")</f>
        <v>4.1666666666666685E-2</v>
      </c>
      <c r="L7" s="28"/>
    </row>
    <row r="8" spans="2:12" ht="30" customHeight="1" x14ac:dyDescent="0.3">
      <c r="B8" s="4" t="s">
        <v>4</v>
      </c>
      <c r="C8" s="4" t="s">
        <v>9</v>
      </c>
      <c r="D8" s="4" t="s">
        <v>14</v>
      </c>
      <c r="E8" s="4" t="s">
        <v>18</v>
      </c>
      <c r="F8" s="4">
        <f t="shared" ca="1" si="0"/>
        <v>2019</v>
      </c>
      <c r="G8" s="4" t="s">
        <v>24</v>
      </c>
      <c r="H8" s="26">
        <v>0.45833333333333331</v>
      </c>
      <c r="I8" s="26">
        <v>0.5</v>
      </c>
      <c r="J8" s="26">
        <f>IF(AND(ISNUMBER(TablaDeListaDeClase[[#This Row],[HORA DE FINALIZACIÓN]]),ISNUMBER(TablaDeListaDeClase[[#This Row],[HORA DE INICIO]])),TablaDeListaDeClase[[#This Row],[HORA DE FINALIZACIÓN]]-TablaDeListaDeClase[[#This Row],[HORA DE INICIO]],"")</f>
        <v>4.1666666666666685E-2</v>
      </c>
      <c r="L8" s="28"/>
    </row>
    <row r="9" spans="2:12" ht="30" customHeight="1" x14ac:dyDescent="0.3">
      <c r="B9" s="4" t="s">
        <v>5</v>
      </c>
      <c r="C9" s="4" t="s">
        <v>10</v>
      </c>
      <c r="D9" s="4" t="s">
        <v>15</v>
      </c>
      <c r="E9" s="4" t="s">
        <v>21</v>
      </c>
      <c r="F9" s="4">
        <f t="shared" ca="1" si="0"/>
        <v>2019</v>
      </c>
      <c r="G9" s="4" t="s">
        <v>24</v>
      </c>
      <c r="H9" s="26">
        <v>0.41666666666666669</v>
      </c>
      <c r="I9" s="26">
        <v>0.45833333333333331</v>
      </c>
      <c r="J9" s="26">
        <f>IF(AND(ISNUMBER(TablaDeListaDeClase[[#This Row],[HORA DE FINALIZACIÓN]]),ISNUMBER(TablaDeListaDeClase[[#This Row],[HORA DE INICIO]])),TablaDeListaDeClase[[#This Row],[HORA DE FINALIZACIÓN]]-TablaDeListaDeClase[[#This Row],[HORA DE INICIO]],"")</f>
        <v>4.166666666666663E-2</v>
      </c>
    </row>
  </sheetData>
  <mergeCells count="2">
    <mergeCell ref="B1:J1"/>
    <mergeCell ref="L3:L8"/>
  </mergeCells>
  <dataValidations count="13">
    <dataValidation allowBlank="1" showInputMessage="1" showErrorMessage="1" prompt="Crea una lista de clases en esta hoja de cálculo. Escribe los detalles de la tabla de la lista de clases. Escribe las fechas límite, la programación semanal y el calendario semestral en otras hojas de cálculo. Hay una sugerencia en la celda L3" sqref="A1" xr:uid="{00000000-0002-0000-0000-000000000000}"/>
    <dataValidation allowBlank="1" showInputMessage="1" showErrorMessage="1" prompt="El título de esta hoja de cálculo se encuentra en esta celda." sqref="B1:J1" xr:uid="{00000000-0002-0000-0000-000001000000}"/>
    <dataValidation allowBlank="1" showInputMessage="1" showErrorMessage="1" prompt="Escribe el id. del curso en la columna con este encabezado." sqref="B2" xr:uid="{00000000-0002-0000-0000-000002000000}"/>
    <dataValidation allowBlank="1" showInputMessage="1" showErrorMessage="1" prompt="Escribe el nombre del curso en la columna con este encabezado." sqref="C2" xr:uid="{00000000-0002-0000-0000-000003000000}"/>
    <dataValidation allowBlank="1" showInputMessage="1" showErrorMessage="1" prompt="Escribe el nombre del instructor en la columna con este encabezado." sqref="D2" xr:uid="{00000000-0002-0000-0000-000004000000}"/>
    <dataValidation allowBlank="1" showInputMessage="1" showErrorMessage="1" prompt="Escribe el día en la columna con este encabezado." sqref="E2" xr:uid="{00000000-0002-0000-0000-000005000000}"/>
    <dataValidation allowBlank="1" showInputMessage="1" showErrorMessage="1" prompt="Escribe el año en la columna con este encabezado." sqref="F2" xr:uid="{00000000-0002-0000-0000-000006000000}"/>
    <dataValidation allowBlank="1" showInputMessage="1" showErrorMessage="1" prompt="Selecciona el nombre del semestre en la columna con este encabezado. Presiona ALT+FLECHA ABAJO para mostrar las opciones y después, FLECHA ABAJO y ENTRAR para realizar la selección." sqref="G2" xr:uid="{00000000-0002-0000-0000-000007000000}"/>
    <dataValidation allowBlank="1" showInputMessage="1" showErrorMessage="1" prompt="Escribe la fecha de inicio en la columna con este encabezado." sqref="H2" xr:uid="{00000000-0002-0000-0000-000008000000}"/>
    <dataValidation allowBlank="1" showInputMessage="1" showErrorMessage="1" prompt="Escribe la hora de finalización en esta columna, bajo el encabezado." sqref="I2" xr:uid="{00000000-0002-0000-0000-000009000000}"/>
    <dataValidation allowBlank="1" showInputMessage="1" showErrorMessage="1" prompt="La duración se calcula automáticamente en la columna con este encabezado." sqref="J2" xr:uid="{00000000-0002-0000-0000-00000A000000}"/>
    <dataValidation type="list" errorStyle="warning" allowBlank="1" showInputMessage="1" showErrorMessage="1" error="Selecciona el nombre del semestre de la lista. Selecciona CANCELAR, presiona ALT+FLECHA ABAJO para ver las opciones y, después, presiona FLECHA ABAJO y luego ENTRAR para realizar una selección." sqref="G3:G9" xr:uid="{00000000-0002-0000-0000-00000B000000}">
      <formula1>"Otoño,Invierno,Primavera,Verano"</formula1>
    </dataValidation>
    <dataValidation allowBlank="1" showInputMessage="1" showErrorMessage="1" prompt="SUGERENCIA DE LISTA DE CLASES: _x000a__x000a_escribe tus clases individuales en esta tabla. La duración de la clase se actualiza automáticamente.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baseColWidth="10" defaultColWidth="9" defaultRowHeight="30" customHeight="1" x14ac:dyDescent="0.3"/>
  <cols>
    <col min="1" max="1" width="3.125" customWidth="1"/>
    <col min="2" max="2" width="16.75" style="4" customWidth="1"/>
    <col min="3" max="3" width="38.75" style="4" customWidth="1"/>
    <col min="4" max="4" width="8.75" style="4" customWidth="1"/>
    <col min="5" max="5" width="13.875" style="4" customWidth="1"/>
    <col min="6" max="6" width="30.375" style="4" customWidth="1"/>
    <col min="7" max="7" width="25.125" style="4" customWidth="1"/>
    <col min="8" max="8" width="3.5" customWidth="1"/>
    <col min="9" max="9" width="31.625" customWidth="1"/>
  </cols>
  <sheetData>
    <row r="1" spans="2:9" ht="50.25" customHeight="1" x14ac:dyDescent="0.55000000000000004">
      <c r="B1" s="27" t="s">
        <v>28</v>
      </c>
      <c r="C1" s="27"/>
      <c r="D1" s="27"/>
      <c r="E1" s="27"/>
      <c r="F1" s="27"/>
      <c r="G1" s="27"/>
    </row>
    <row r="2" spans="2:9" ht="30" customHeight="1" x14ac:dyDescent="0.3">
      <c r="B2" s="5" t="s">
        <v>1</v>
      </c>
      <c r="C2" s="5" t="s">
        <v>6</v>
      </c>
      <c r="D2" s="5" t="s">
        <v>22</v>
      </c>
      <c r="E2" s="5" t="s">
        <v>23</v>
      </c>
      <c r="F2" s="5" t="s">
        <v>29</v>
      </c>
      <c r="G2" s="5" t="s">
        <v>36</v>
      </c>
    </row>
    <row r="3" spans="2:9" ht="30" customHeight="1" x14ac:dyDescent="0.3">
      <c r="B3" s="4" t="s">
        <v>3</v>
      </c>
      <c r="C3" s="4" t="str">
        <f>IFERROR(VLOOKUP(Trabajo[[#This Row],[ID. DEL CURSO]],TablaDeListaDeClase[],2,0),"")</f>
        <v>Redacción y escritura</v>
      </c>
      <c r="D3" s="4">
        <f ca="1">YEAR(TODAY())</f>
        <v>2019</v>
      </c>
      <c r="E3" s="4" t="s">
        <v>24</v>
      </c>
      <c r="F3" s="4" t="s">
        <v>30</v>
      </c>
      <c r="G3" s="19">
        <f ca="1">DATE(YEAR(TODAY()),1,15)</f>
        <v>43480</v>
      </c>
      <c r="I3" s="28"/>
    </row>
    <row r="4" spans="2:9" ht="30" customHeight="1" x14ac:dyDescent="0.3">
      <c r="B4" s="4" t="s">
        <v>2</v>
      </c>
      <c r="C4" s="4" t="str">
        <f>IFERROR(VLOOKUP(Trabajo[[#This Row],[ID. DEL CURSO]],TablaDeListaDeClase[],2,0),"")</f>
        <v>Introducción a las aplicaciones informáticas</v>
      </c>
      <c r="D4" s="4">
        <f t="shared" ref="D4:D9" ca="1" si="0">YEAR(TODAY())</f>
        <v>2019</v>
      </c>
      <c r="E4" s="4" t="s">
        <v>24</v>
      </c>
      <c r="F4" s="4" t="s">
        <v>31</v>
      </c>
      <c r="G4" s="19">
        <f ca="1">DATE(YEAR(TODAY()),2,4)</f>
        <v>43500</v>
      </c>
      <c r="I4" s="28"/>
    </row>
    <row r="5" spans="2:9" ht="30" customHeight="1" x14ac:dyDescent="0.3">
      <c r="B5" s="4" t="s">
        <v>3</v>
      </c>
      <c r="C5" s="4" t="str">
        <f>IFERROR(VLOOKUP(Trabajo[[#This Row],[ID. DEL CURSO]],TablaDeListaDeClase[],2,0),"")</f>
        <v>Redacción y escritura</v>
      </c>
      <c r="D5" s="4">
        <f t="shared" ca="1" si="0"/>
        <v>2019</v>
      </c>
      <c r="E5" s="4" t="s">
        <v>24</v>
      </c>
      <c r="F5" s="4" t="s">
        <v>32</v>
      </c>
      <c r="G5" s="19">
        <f ca="1">DATE(YEAR(TODAY()),2,5)</f>
        <v>43501</v>
      </c>
      <c r="I5" s="28"/>
    </row>
    <row r="6" spans="2:9" ht="30" customHeight="1" x14ac:dyDescent="0.3">
      <c r="B6" s="4" t="s">
        <v>2</v>
      </c>
      <c r="C6" s="4" t="str">
        <f>IFERROR(VLOOKUP(Trabajo[[#This Row],[ID. DEL CURSO]],TablaDeListaDeClase[],2,0),"")</f>
        <v>Introducción a las aplicaciones informáticas</v>
      </c>
      <c r="D6" s="4">
        <f t="shared" ca="1" si="0"/>
        <v>2019</v>
      </c>
      <c r="E6" s="4" t="s">
        <v>24</v>
      </c>
      <c r="F6" s="4" t="s">
        <v>33</v>
      </c>
      <c r="G6" s="19">
        <f ca="1">DATE(YEAR(TODAY()),2,18)</f>
        <v>43514</v>
      </c>
      <c r="I6" s="28"/>
    </row>
    <row r="7" spans="2:9" ht="30" customHeight="1" x14ac:dyDescent="0.3">
      <c r="B7" s="4" t="s">
        <v>2</v>
      </c>
      <c r="C7" s="4" t="str">
        <f>IFERROR(VLOOKUP(Trabajo[[#This Row],[ID. DEL CURSO]],TablaDeListaDeClase[],2,0),"")</f>
        <v>Introducción a las aplicaciones informáticas</v>
      </c>
      <c r="D7" s="4">
        <f t="shared" ca="1" si="0"/>
        <v>2019</v>
      </c>
      <c r="E7" s="4" t="s">
        <v>24</v>
      </c>
      <c r="F7" s="4" t="s">
        <v>34</v>
      </c>
      <c r="G7" s="19">
        <f ca="1">DATE(YEAR(TODAY()),3,11)</f>
        <v>43535</v>
      </c>
      <c r="I7" s="28"/>
    </row>
    <row r="8" spans="2:9" ht="30" customHeight="1" x14ac:dyDescent="0.3">
      <c r="B8" s="4" t="s">
        <v>3</v>
      </c>
      <c r="C8" s="4" t="str">
        <f>IFERROR(VLOOKUP(Trabajo[[#This Row],[ID. DEL CURSO]],TablaDeListaDeClase[],2,0),"")</f>
        <v>Redacción y escritura</v>
      </c>
      <c r="D8" s="4">
        <f t="shared" ca="1" si="0"/>
        <v>2019</v>
      </c>
      <c r="E8" s="4" t="s">
        <v>24</v>
      </c>
      <c r="F8" s="4" t="s">
        <v>31</v>
      </c>
      <c r="G8" s="19">
        <f ca="1">DATE(YEAR(TODAY()),3,17)</f>
        <v>43541</v>
      </c>
      <c r="I8" s="28"/>
    </row>
    <row r="9" spans="2:9" ht="30" customHeight="1" x14ac:dyDescent="0.3">
      <c r="B9" s="4" t="s">
        <v>3</v>
      </c>
      <c r="C9" s="4" t="str">
        <f>IFERROR(VLOOKUP(Trabajo[[#This Row],[ID. DEL CURSO]],TablaDeListaDeClase[],2,0),"")</f>
        <v>Redacción y escritura</v>
      </c>
      <c r="D9" s="4">
        <f t="shared" ca="1" si="0"/>
        <v>2019</v>
      </c>
      <c r="E9" s="4" t="s">
        <v>24</v>
      </c>
      <c r="F9" s="4" t="s">
        <v>35</v>
      </c>
      <c r="G9" s="19">
        <f ca="1">DATE(YEAR(TODAY()),4,2)</f>
        <v>43557</v>
      </c>
    </row>
  </sheetData>
  <dataConsolidate/>
  <mergeCells count="2">
    <mergeCell ref="B1:G1"/>
    <mergeCell ref="I3:I8"/>
  </mergeCells>
  <dataValidations count="11">
    <dataValidation allowBlank="1" showInputMessage="1" showErrorMessage="1" prompt="Escribe las fechas límite en la tabla de trabajo en esta hoja de cálculo. Hay una sugerencia en la celda I3_x000a_" sqref="A1" xr:uid="{00000000-0002-0000-0100-000001000000}"/>
    <dataValidation allowBlank="1" showInputMessage="1" showErrorMessage="1" prompt="El título de esta hoja de cálculo se encuentra en esta celda." sqref="B1:G1" xr:uid="{00000000-0002-0000-0100-000002000000}"/>
    <dataValidation allowBlank="1" showInputMessage="1" showErrorMessage="1" prompt="Selecciona el id. del curso en la columna con este encabezado. Presiona ALT+FLECHA ABAJO para conocer las opciones, luego FLECHA ABAJO y ENTRAR para realizar la selección. Usa filtros de encabezado para buscar entradas concretas." sqref="B2" xr:uid="{00000000-0002-0000-0100-000003000000}"/>
    <dataValidation allowBlank="1" showInputMessage="1" showErrorMessage="1" prompt="El nombre del curso se actualiza automáticamente en la columna con este encabezado." sqref="C2" xr:uid="{00000000-0002-0000-0100-000004000000}"/>
    <dataValidation allowBlank="1" showInputMessage="1" showErrorMessage="1" prompt="Escribe el año en la columna con este encabezado." sqref="D2" xr:uid="{00000000-0002-0000-0100-000005000000}"/>
    <dataValidation allowBlank="1" showInputMessage="1" showErrorMessage="1" prompt="Selecciona el nombre del semestre en la columna con este encabezado. Presiona ALT+FLECHA ABAJO para mostrar las opciones y después, FLECHA ABAJO y ENTRAR para realizar la selección." sqref="E2" xr:uid="{00000000-0002-0000-0100-000006000000}"/>
    <dataValidation allowBlank="1" showInputMessage="1" showErrorMessage="1" prompt="Escribe la descripción del elemento en la columna con este encabezado." sqref="F2" xr:uid="{00000000-0002-0000-0100-000007000000}"/>
    <dataValidation allowBlank="1" showInputMessage="1" showErrorMessage="1" prompt="Escribe la fecha de vencimiento en la columna con este encabezado." sqref="G2" xr:uid="{00000000-0002-0000-0100-000008000000}"/>
    <dataValidation type="list" errorStyle="warning" allowBlank="1" showInputMessage="1" showErrorMessage="1" error="Selecciona el id. del curso de la lista. Selecciona CANCELAR, presiona ALT+FLECHA ABAJO para ver las opciones y, a continuación, presiona FLECHA ABAJO y ENTRAR para realizar una selección." sqref="B3:B9" xr:uid="{00000000-0002-0000-0100-000009000000}">
      <formula1>ListaDeClase</formula1>
    </dataValidation>
    <dataValidation type="list" errorStyle="warning" allowBlank="1" showInputMessage="1" showErrorMessage="1" error="Selecciona el nombre del semestre de la lista. Selecciona CANCELAR, presiona ALT+FLECHA ABAJO para ver las opciones y, después, presiona FLECHA ABAJO y luego ENTRAR para realizar una selección." sqref="E3:E9" xr:uid="{00000000-0002-0000-0100-00000A000000}">
      <formula1>"Otoño,Invierno,Primavera,Verano"</formula1>
    </dataValidation>
    <dataValidation allowBlank="1" showInputMessage="1" showErrorMessage="1" prompt="SUGERENCIA DE ENTRADA DE DATOS DE TRABAJO:_x000a__x000aSelecciona un id. de curso. El nombre del curso se rellena automáticamente. _x000a__x000a_Después de actualizar la hoja de lista de clase, actualiza la programación semanal para ver los cambios.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baseColWidth="10" defaultColWidth="9" defaultRowHeight="30" customHeight="1" x14ac:dyDescent="0.3"/>
  <cols>
    <col min="1" max="1" width="3.125" customWidth="1"/>
    <col min="2" max="2" width="18.75" customWidth="1"/>
    <col min="3" max="3" width="17" bestFit="1" customWidth="1"/>
    <col min="4" max="4" width="27.2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55000000000000004">
      <c r="B1" s="27" t="s">
        <v>37</v>
      </c>
      <c r="C1" s="27"/>
      <c r="D1" s="27"/>
    </row>
    <row r="2" spans="2:6" ht="16.5" x14ac:dyDescent="0.3">
      <c r="B2" s="9" t="s">
        <v>16</v>
      </c>
      <c r="C2" s="9" t="s">
        <v>25</v>
      </c>
      <c r="D2" s="9" t="s">
        <v>6</v>
      </c>
    </row>
    <row r="3" spans="2:6" ht="30" customHeight="1" x14ac:dyDescent="0.3">
      <c r="B3" t="s">
        <v>17</v>
      </c>
      <c r="C3" s="25">
        <v>0.45833333333333331</v>
      </c>
      <c r="D3" t="s">
        <v>9</v>
      </c>
      <c r="F3" s="28"/>
    </row>
    <row r="4" spans="2:6" ht="30" customHeight="1" x14ac:dyDescent="0.3">
      <c r="C4" s="25">
        <v>0.58333333333333337</v>
      </c>
      <c r="D4" t="s">
        <v>7</v>
      </c>
      <c r="F4" s="28"/>
    </row>
    <row r="5" spans="2:6" ht="30" customHeight="1" x14ac:dyDescent="0.3">
      <c r="B5" t="s">
        <v>19</v>
      </c>
      <c r="C5" s="25">
        <v>0.41666666666666669</v>
      </c>
      <c r="D5" t="s">
        <v>8</v>
      </c>
      <c r="F5" s="28"/>
    </row>
    <row r="6" spans="2:6" ht="30" customHeight="1" x14ac:dyDescent="0.3">
      <c r="B6" t="s">
        <v>18</v>
      </c>
      <c r="C6" s="25">
        <v>0.45833333333333331</v>
      </c>
      <c r="D6" t="s">
        <v>9</v>
      </c>
      <c r="F6" s="28"/>
    </row>
    <row r="7" spans="2:6" ht="30" customHeight="1" x14ac:dyDescent="0.3">
      <c r="C7" s="25">
        <v>0.58333333333333337</v>
      </c>
      <c r="D7" t="s">
        <v>7</v>
      </c>
      <c r="F7" s="28"/>
    </row>
    <row r="8" spans="2:6" ht="30" customHeight="1" x14ac:dyDescent="0.3">
      <c r="B8" t="s">
        <v>20</v>
      </c>
      <c r="C8" s="25">
        <v>0.41666666666666669</v>
      </c>
      <c r="D8" t="s">
        <v>8</v>
      </c>
      <c r="F8" s="28"/>
    </row>
    <row r="9" spans="2:6" ht="30" customHeight="1" x14ac:dyDescent="0.3">
      <c r="B9" t="s">
        <v>21</v>
      </c>
      <c r="C9" s="25">
        <v>0.41666666666666669</v>
      </c>
      <c r="D9" t="s">
        <v>10</v>
      </c>
    </row>
    <row r="10" spans="2:6" ht="16.5" x14ac:dyDescent="0.3"/>
    <row r="11" spans="2:6" ht="16.5" x14ac:dyDescent="0.3"/>
    <row r="12" spans="2:6" ht="16.5" x14ac:dyDescent="0.3"/>
    <row r="13" spans="2:6" ht="16.5" x14ac:dyDescent="0.3"/>
    <row r="14" spans="2:6" ht="16.5" x14ac:dyDescent="0.3"/>
    <row r="15" spans="2:6" ht="16.5" x14ac:dyDescent="0.3"/>
    <row r="16" spans="2:6" ht="16.5" x14ac:dyDescent="0.3"/>
    <row r="17" ht="16.5" x14ac:dyDescent="0.3"/>
    <row r="18" ht="16.5" x14ac:dyDescent="0.3"/>
    <row r="19" ht="16.5" x14ac:dyDescent="0.3"/>
    <row r="20" ht="16.5" x14ac:dyDescent="0.3"/>
    <row r="21" ht="16.5" x14ac:dyDescent="0.3"/>
  </sheetData>
  <mergeCells count="2">
    <mergeCell ref="B1:D1"/>
    <mergeCell ref="F3:F8"/>
  </mergeCells>
  <dataValidations count="3">
    <dataValidation allowBlank="1" showInputMessage="1" showErrorMessage="1" prompt="Crea una programación semanal en esta hoja de cálculo. La tabla dinámica que comienza en la celda B2 se actualiza automáticamente." sqref="A1" xr:uid="{00000000-0002-0000-0200-000000000000}"/>
    <dataValidation allowBlank="1" showInputMessage="1" showErrorMessage="1" prompt="El título de esta hoja de cálculo se encuentra en esta celda." sqref="B1:D1" xr:uid="{00000000-0002-0000-0200-000001000000}"/>
    <dataValidation allowBlank="1" showInputMessage="1" showErrorMessage="1" prompt="SUGERENCIA DE PROGRAMACIÓN SEMANAL:_x000a__x000a_Para actualizar la programación semanal, actualiza la programación." sqref="F3:F8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B1:S17"/>
  <sheetViews>
    <sheetView showGridLines="0" zoomScaleNormal="100" workbookViewId="0"/>
  </sheetViews>
  <sheetFormatPr baseColWidth="10" defaultColWidth="9" defaultRowHeight="24.95" customHeight="1" x14ac:dyDescent="0.3"/>
  <cols>
    <col min="1" max="1" width="3.5" customWidth="1"/>
    <col min="2" max="8" width="7.625" customWidth="1"/>
    <col min="9" max="9" width="2.625" customWidth="1"/>
    <col min="10" max="16" width="7.625" customWidth="1"/>
    <col min="17" max="17" width="1.625" customWidth="1"/>
    <col min="18" max="18" width="23" bestFit="1" customWidth="1"/>
    <col min="19" max="19" width="31.625" customWidth="1"/>
  </cols>
  <sheetData>
    <row r="1" spans="2:19" ht="50.25" customHeight="1" x14ac:dyDescent="0.55000000000000004">
      <c r="B1" s="29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9" ht="29.25" customHeight="1" x14ac:dyDescent="0.3">
      <c r="B2" s="30" t="str">
        <f ca="1">UPPER(TEXT(InicioProgramación,"MMMM"))</f>
        <v>ENERO</v>
      </c>
      <c r="C2" s="30"/>
      <c r="D2" s="23">
        <f ca="1">DAY(DATE(YEAR(InicioProgramación),MONTH(InicioProgramación)+1,1)-1)</f>
        <v>31</v>
      </c>
      <c r="E2" s="23">
        <f ca="1">WEEKDAY(DATE(YEAR(InicioProgramación),MONTH(InicioProgramación),1),2)</f>
        <v>2</v>
      </c>
      <c r="J2" s="30" t="str">
        <f ca="1">UPPER(TEXT(DATE(ScheduleYear,MONTH(InicioProgramación)+1,1),"MMMM"))</f>
        <v>FEBRERO</v>
      </c>
      <c r="K2" s="30"/>
      <c r="L2" s="23">
        <f ca="1">DAY(DATE(YEAR(InicioProgramación),MONTH(InicioProgramación)+2,1)-1)</f>
        <v>28</v>
      </c>
      <c r="M2" s="23">
        <f ca="1">WEEKDAY(DATE(YEAR(InicioProgramación),MONTH(InicioProgramación)+1,1),2)</f>
        <v>5</v>
      </c>
    </row>
    <row r="3" spans="2:19" ht="29.25" customHeight="1" x14ac:dyDescent="0.3">
      <c r="B3" s="6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 s="8" t="s">
        <v>45</v>
      </c>
      <c r="J3" s="6" t="s">
        <v>39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44</v>
      </c>
      <c r="P3" s="8" t="s">
        <v>45</v>
      </c>
      <c r="R3" s="1" t="s">
        <v>22</v>
      </c>
    </row>
    <row r="4" spans="2:19" ht="29.25" customHeight="1" x14ac:dyDescent="0.3">
      <c r="B4" s="10" t="str">
        <f ca="1">IF($E$2=COLUMN(A$2),1,IF(A4&gt;0,A4+1,""))</f>
        <v/>
      </c>
      <c r="C4" s="11">
        <f t="shared" ref="C4:H4" ca="1" si="0">IF($E$2=COLUMN(B$2),1,IF(AND(B4&gt;0,B4&lt;&gt;""),B4+1,""))</f>
        <v>1</v>
      </c>
      <c r="D4" s="11">
        <f t="shared" ca="1" si="0"/>
        <v>2</v>
      </c>
      <c r="E4" s="11">
        <f t="shared" ca="1" si="0"/>
        <v>3</v>
      </c>
      <c r="F4" s="11">
        <f t="shared" ca="1" si="0"/>
        <v>4</v>
      </c>
      <c r="G4" s="11">
        <f t="shared" ca="1" si="0"/>
        <v>5</v>
      </c>
      <c r="H4" s="12">
        <f t="shared" ca="1" si="0"/>
        <v>6</v>
      </c>
      <c r="J4" s="10" t="str">
        <f ca="1">IF(M$2=COLUMN(A$2),1,IF(I4&gt;0,I4+1,""))</f>
        <v/>
      </c>
      <c r="K4" s="11" t="str">
        <f ca="1">IF(M$2=COLUMN(B$2),1,IF(AND(J4&gt;0,J4&lt;&gt;""),J4+1,""))</f>
        <v/>
      </c>
      <c r="L4" s="11" t="str">
        <f ca="1">IF(M$2=COLUMN(C$2),1,IF(AND(K4&gt;0,K4&lt;&gt;""),K4+1,""))</f>
        <v/>
      </c>
      <c r="M4" s="11" t="str">
        <f ca="1">IF(M$2=COLUMN(D$2),1,IF(AND(L4&gt;0,L4&lt;&gt;""),L4+1,""))</f>
        <v/>
      </c>
      <c r="N4" s="11">
        <f ca="1">IF(M$2=COLUMN(E$2),1,IF(AND(M4&gt;0,M4&lt;&gt;""),M4+1,""))</f>
        <v>1</v>
      </c>
      <c r="O4" s="11">
        <f ca="1">IF(M$2=COLUMN(F$2),1,IF(AND(N4&gt;0,N4&lt;&gt;""),N4+1,""))</f>
        <v>2</v>
      </c>
      <c r="P4" s="12">
        <f ca="1">IF(M$2=COLUMN(G$2),1,IF(AND(O4&gt;0,O4&lt;&gt;""),O4+1,""))</f>
        <v>3</v>
      </c>
      <c r="R4" s="2">
        <f ca="1">YEAR(TODAY())</f>
        <v>2019</v>
      </c>
      <c r="S4" s="28"/>
    </row>
    <row r="5" spans="2:19" ht="29.25" customHeight="1" x14ac:dyDescent="0.3">
      <c r="B5" s="13">
        <f ca="1">H4+1</f>
        <v>7</v>
      </c>
      <c r="C5" s="14">
        <f ca="1">B5+1</f>
        <v>8</v>
      </c>
      <c r="D5" s="14">
        <f t="shared" ref="D5:H5" ca="1" si="1">C5+1</f>
        <v>9</v>
      </c>
      <c r="E5" s="14">
        <f t="shared" ca="1" si="1"/>
        <v>10</v>
      </c>
      <c r="F5" s="14">
        <f t="shared" ca="1" si="1"/>
        <v>11</v>
      </c>
      <c r="G5" s="14">
        <f t="shared" ca="1" si="1"/>
        <v>12</v>
      </c>
      <c r="H5" s="15">
        <f t="shared" ca="1" si="1"/>
        <v>13</v>
      </c>
      <c r="J5" s="13">
        <f ca="1">P4+1</f>
        <v>4</v>
      </c>
      <c r="K5" s="14">
        <f t="shared" ref="K5:P7" ca="1" si="2">J5+1</f>
        <v>5</v>
      </c>
      <c r="L5" s="14">
        <f t="shared" ca="1" si="2"/>
        <v>6</v>
      </c>
      <c r="M5" s="14">
        <f t="shared" ca="1" si="2"/>
        <v>7</v>
      </c>
      <c r="N5" s="14">
        <f t="shared" ca="1" si="2"/>
        <v>8</v>
      </c>
      <c r="O5" s="14">
        <f t="shared" ca="1" si="2"/>
        <v>9</v>
      </c>
      <c r="P5" s="15">
        <f t="shared" ca="1" si="2"/>
        <v>10</v>
      </c>
      <c r="R5" s="1" t="s">
        <v>46</v>
      </c>
      <c r="S5" s="28"/>
    </row>
    <row r="6" spans="2:19" ht="29.25" customHeight="1" x14ac:dyDescent="0.3">
      <c r="B6" s="13">
        <f t="shared" ref="B6:B7" ca="1" si="3">H5+1</f>
        <v>14</v>
      </c>
      <c r="C6" s="14">
        <f t="shared" ref="C6:H6" ca="1" si="4">B6+1</f>
        <v>15</v>
      </c>
      <c r="D6" s="14">
        <f t="shared" ca="1" si="4"/>
        <v>16</v>
      </c>
      <c r="E6" s="14">
        <f t="shared" ca="1" si="4"/>
        <v>17</v>
      </c>
      <c r="F6" s="14">
        <f t="shared" ca="1" si="4"/>
        <v>18</v>
      </c>
      <c r="G6" s="14">
        <f t="shared" ca="1" si="4"/>
        <v>19</v>
      </c>
      <c r="H6" s="15">
        <f t="shared" ca="1" si="4"/>
        <v>20</v>
      </c>
      <c r="J6" s="13">
        <f ca="1">P5+1</f>
        <v>11</v>
      </c>
      <c r="K6" s="14">
        <f t="shared" ca="1" si="2"/>
        <v>12</v>
      </c>
      <c r="L6" s="14">
        <f t="shared" ca="1" si="2"/>
        <v>13</v>
      </c>
      <c r="M6" s="14">
        <f t="shared" ca="1" si="2"/>
        <v>14</v>
      </c>
      <c r="N6" s="14">
        <f t="shared" ca="1" si="2"/>
        <v>15</v>
      </c>
      <c r="O6" s="14">
        <f t="shared" ca="1" si="2"/>
        <v>16</v>
      </c>
      <c r="P6" s="15">
        <f t="shared" ca="1" si="2"/>
        <v>17</v>
      </c>
      <c r="R6" s="3">
        <f ca="1">DATE(YEAR(TODAY()),1,6)</f>
        <v>43471</v>
      </c>
      <c r="S6" s="28"/>
    </row>
    <row r="7" spans="2:19" ht="29.25" customHeight="1" x14ac:dyDescent="0.3">
      <c r="B7" s="13">
        <f t="shared" ca="1" si="3"/>
        <v>21</v>
      </c>
      <c r="C7" s="14">
        <f t="shared" ref="C7:H7" ca="1" si="5">B7+1</f>
        <v>22</v>
      </c>
      <c r="D7" s="14">
        <f t="shared" ca="1" si="5"/>
        <v>23</v>
      </c>
      <c r="E7" s="14">
        <f t="shared" ca="1" si="5"/>
        <v>24</v>
      </c>
      <c r="F7" s="14">
        <f t="shared" ca="1" si="5"/>
        <v>25</v>
      </c>
      <c r="G7" s="14">
        <f t="shared" ca="1" si="5"/>
        <v>26</v>
      </c>
      <c r="H7" s="15">
        <f t="shared" ca="1" si="5"/>
        <v>27</v>
      </c>
      <c r="J7" s="13">
        <f ca="1">P6+1</f>
        <v>18</v>
      </c>
      <c r="K7" s="14">
        <f t="shared" ca="1" si="2"/>
        <v>19</v>
      </c>
      <c r="L7" s="14">
        <f t="shared" ca="1" si="2"/>
        <v>20</v>
      </c>
      <c r="M7" s="14">
        <f t="shared" ca="1" si="2"/>
        <v>21</v>
      </c>
      <c r="N7" s="14">
        <f t="shared" ca="1" si="2"/>
        <v>22</v>
      </c>
      <c r="O7" s="14">
        <f t="shared" ca="1" si="2"/>
        <v>23</v>
      </c>
      <c r="P7" s="15">
        <f t="shared" ca="1" si="2"/>
        <v>24</v>
      </c>
      <c r="R7" s="1" t="s">
        <v>47</v>
      </c>
      <c r="S7" s="28"/>
    </row>
    <row r="8" spans="2:19" ht="29.25" customHeight="1" x14ac:dyDescent="0.3">
      <c r="B8" s="13">
        <f ca="1">IFERROR(IF(H7+1&gt;$D$2,"",H7+1),"")</f>
        <v>28</v>
      </c>
      <c r="C8" s="14">
        <f t="shared" ref="C8:H9" ca="1" si="6">IFERROR(IF(B8+1&gt;$D$2,"",B8+1),"")</f>
        <v>29</v>
      </c>
      <c r="D8" s="14">
        <f t="shared" ca="1" si="6"/>
        <v>30</v>
      </c>
      <c r="E8" s="14">
        <f t="shared" ca="1" si="6"/>
        <v>31</v>
      </c>
      <c r="F8" s="14" t="str">
        <f t="shared" ca="1" si="6"/>
        <v/>
      </c>
      <c r="G8" s="14" t="str">
        <f t="shared" ca="1" si="6"/>
        <v/>
      </c>
      <c r="H8" s="15" t="str">
        <f t="shared" ca="1" si="6"/>
        <v/>
      </c>
      <c r="J8" s="13">
        <f ca="1">IFERROR(IF(P7+1&gt;L$2,"",P7+1),"")</f>
        <v>25</v>
      </c>
      <c r="K8" s="14">
        <f ca="1">IFERROR(IF(J8+1&gt;L$2,"",J8+1),"")</f>
        <v>26</v>
      </c>
      <c r="L8" s="14">
        <f ca="1">IFERROR(IF(K8+1&gt;L$2,"",K8+1),"")</f>
        <v>27</v>
      </c>
      <c r="M8" s="14">
        <f ca="1">IFERROR(IF(L8+1&gt;L$2,"",L8+1),"")</f>
        <v>28</v>
      </c>
      <c r="N8" s="14" t="str">
        <f ca="1">IFERROR(IF(M8+1&gt;L$2,"",M8+1),"")</f>
        <v/>
      </c>
      <c r="O8" s="14" t="str">
        <f ca="1">IFERROR(IF(N8+1&gt;L$2,"",N8+1),"")</f>
        <v/>
      </c>
      <c r="P8" s="15" t="str">
        <f ca="1">IFERROR(IF(O8+1&gt;L$2,"",O8+1),"")</f>
        <v/>
      </c>
      <c r="R8" s="3">
        <f ca="1">DATE(YEAR(TODAY()),4,25)</f>
        <v>43580</v>
      </c>
      <c r="S8" s="28"/>
    </row>
    <row r="9" spans="2:19" ht="29.25" customHeight="1" x14ac:dyDescent="0.3">
      <c r="B9" s="16" t="str">
        <f ca="1">IFERROR(IF(H8+1&gt;$D$2,"",H8+1),"")</f>
        <v/>
      </c>
      <c r="C9" s="17" t="str">
        <f t="shared" ca="1" si="6"/>
        <v/>
      </c>
      <c r="D9" s="17" t="str">
        <f t="shared" ca="1" si="6"/>
        <v/>
      </c>
      <c r="E9" s="17" t="str">
        <f t="shared" ca="1" si="6"/>
        <v/>
      </c>
      <c r="F9" s="17" t="str">
        <f t="shared" ca="1" si="6"/>
        <v/>
      </c>
      <c r="G9" s="17" t="str">
        <f t="shared" ca="1" si="6"/>
        <v/>
      </c>
      <c r="H9" s="18" t="str">
        <f t="shared" ca="1" si="6"/>
        <v/>
      </c>
      <c r="J9" s="16" t="str">
        <f ca="1">IFERROR(IF(P8+1&gt;L$2,"",P8+1),"")</f>
        <v/>
      </c>
      <c r="K9" s="17" t="str">
        <f ca="1">IFERROR(IF(J9+1&gt;L$2,"",J9+1),"")</f>
        <v/>
      </c>
      <c r="L9" s="17" t="str">
        <f ca="1">IFERROR(IF(K9+1&gt;L$2,"",K9+1),"")</f>
        <v/>
      </c>
      <c r="M9" s="17" t="str">
        <f ca="1">IFERROR(IF(L9+1&gt;L$2,"",L9+1),"")</f>
        <v/>
      </c>
      <c r="N9" s="17" t="str">
        <f ca="1">IFERROR(IF(M9+1&gt;L$2,"",M9+1),"")</f>
        <v/>
      </c>
      <c r="O9" s="17" t="str">
        <f ca="1">IFERROR(IF(N9+1&gt;L$2,"",N9+1),"")</f>
        <v/>
      </c>
      <c r="P9" s="18" t="str">
        <f ca="1">IFERROR(IF(O9+1&gt;L$2,"",O9+1),"")</f>
        <v/>
      </c>
      <c r="S9" s="28"/>
    </row>
    <row r="10" spans="2:19" ht="29.25" customHeight="1" x14ac:dyDescent="0.3">
      <c r="B10" s="31" t="str">
        <f ca="1">UPPER(TEXT(DATE(ScheduleYear,MONTH(InicioProgramación)+2,1),"MMMM"))</f>
        <v>MARZO</v>
      </c>
      <c r="C10" s="31"/>
      <c r="D10" s="23">
        <f ca="1">DAY(DATE(YEAR(InicioProgramación),MONTH(InicioProgramación)+3,1)-1)</f>
        <v>31</v>
      </c>
      <c r="E10" s="23">
        <f ca="1">WEEKDAY(DATE(YEAR(InicioProgramación),MONTH(InicioProgramación)+2,1),2)</f>
        <v>5</v>
      </c>
      <c r="F10" s="20"/>
      <c r="J10" s="31" t="str">
        <f ca="1">UPPER(TEXT(DATE(ScheduleYear,MONTH(InicioProgramación)+3,1),"MMMM"))</f>
        <v>ABRIL</v>
      </c>
      <c r="K10" s="31"/>
      <c r="L10" s="23">
        <f ca="1">DAY(DATE(YEAR(InicioProgramación),MONTH(InicioProgramación)+4,1)-1)</f>
        <v>30</v>
      </c>
      <c r="M10" s="23">
        <f ca="1">WEEKDAY(DATE(YEAR(InicioProgramación),MONTH(InicioProgramación)+3,1),2)</f>
        <v>1</v>
      </c>
    </row>
    <row r="11" spans="2:19" ht="29.25" customHeight="1" x14ac:dyDescent="0.3">
      <c r="B11" s="6" t="s">
        <v>39</v>
      </c>
      <c r="C11" s="7" t="s">
        <v>40</v>
      </c>
      <c r="D11" s="7" t="s">
        <v>41</v>
      </c>
      <c r="E11" s="7" t="s">
        <v>42</v>
      </c>
      <c r="F11" s="7" t="s">
        <v>43</v>
      </c>
      <c r="G11" s="7" t="s">
        <v>44</v>
      </c>
      <c r="H11" s="8" t="s">
        <v>45</v>
      </c>
      <c r="J11" s="6" t="s">
        <v>39</v>
      </c>
      <c r="K11" s="7" t="s">
        <v>40</v>
      </c>
      <c r="L11" s="7" t="s">
        <v>41</v>
      </c>
      <c r="M11" s="7" t="s">
        <v>42</v>
      </c>
      <c r="N11" s="7" t="s">
        <v>43</v>
      </c>
      <c r="O11" s="7" t="s">
        <v>44</v>
      </c>
      <c r="P11" s="8" t="s">
        <v>45</v>
      </c>
    </row>
    <row r="12" spans="2:19" ht="29.25" customHeight="1" x14ac:dyDescent="0.3">
      <c r="B12" s="10" t="str">
        <f ca="1">IF($E$10=COLUMN(A$2),1,IF(A12&gt;0,A12+1,""))</f>
        <v/>
      </c>
      <c r="C12" s="11" t="str">
        <f ca="1">IF($E$10=COLUMN(B$2),1,IF(AND(B12&gt;0,B12&lt;&gt;""),B12+1,""))</f>
        <v/>
      </c>
      <c r="D12" s="11" t="str">
        <f t="shared" ref="D12:H12" ca="1" si="7">IF($E$10=COLUMN(C$2),1,IF(AND(C12&gt;0,C12&lt;&gt;""),C12+1,""))</f>
        <v/>
      </c>
      <c r="E12" s="11" t="str">
        <f t="shared" ca="1" si="7"/>
        <v/>
      </c>
      <c r="F12" s="11">
        <f t="shared" ca="1" si="7"/>
        <v>1</v>
      </c>
      <c r="G12" s="11">
        <f t="shared" ca="1" si="7"/>
        <v>2</v>
      </c>
      <c r="H12" s="21">
        <f t="shared" ca="1" si="7"/>
        <v>3</v>
      </c>
      <c r="I12" s="22"/>
      <c r="J12" s="10">
        <f ca="1">IF($M$10=COLUMN(A$2),1,IF(I12&gt;0,I12+1,""))</f>
        <v>1</v>
      </c>
      <c r="K12" s="11">
        <f ca="1">IF($M$10=COLUMN(B$2),1,IF(AND(J12&gt;0,J12&lt;&gt;""),J12+1,""))</f>
        <v>2</v>
      </c>
      <c r="L12" s="11">
        <f t="shared" ref="L12:P12" ca="1" si="8">IF($M$10=COLUMN(C$2),1,IF(AND(K12&gt;0,K12&lt;&gt;""),K12+1,""))</f>
        <v>3</v>
      </c>
      <c r="M12" s="11">
        <f t="shared" ca="1" si="8"/>
        <v>4</v>
      </c>
      <c r="N12" s="11">
        <f t="shared" ca="1" si="8"/>
        <v>5</v>
      </c>
      <c r="O12" s="11">
        <f t="shared" ca="1" si="8"/>
        <v>6</v>
      </c>
      <c r="P12" s="12">
        <f t="shared" ca="1" si="8"/>
        <v>7</v>
      </c>
    </row>
    <row r="13" spans="2:19" ht="29.25" customHeight="1" x14ac:dyDescent="0.3">
      <c r="B13" s="13">
        <f ca="1">H12+1</f>
        <v>4</v>
      </c>
      <c r="C13" s="14">
        <f ca="1">B13+1</f>
        <v>5</v>
      </c>
      <c r="D13" s="14">
        <f t="shared" ref="D13:H13" ca="1" si="9">C13+1</f>
        <v>6</v>
      </c>
      <c r="E13" s="14">
        <f t="shared" ca="1" si="9"/>
        <v>7</v>
      </c>
      <c r="F13" s="14">
        <f t="shared" ca="1" si="9"/>
        <v>8</v>
      </c>
      <c r="G13" s="14">
        <f t="shared" ca="1" si="9"/>
        <v>9</v>
      </c>
      <c r="H13" s="15">
        <f t="shared" ca="1" si="9"/>
        <v>10</v>
      </c>
      <c r="J13" s="13">
        <f ca="1">P12+1</f>
        <v>8</v>
      </c>
      <c r="K13" s="14">
        <f ca="1">J13+1</f>
        <v>9</v>
      </c>
      <c r="L13" s="14">
        <f t="shared" ref="L13:P13" ca="1" si="10">K13+1</f>
        <v>10</v>
      </c>
      <c r="M13" s="14">
        <f t="shared" ca="1" si="10"/>
        <v>11</v>
      </c>
      <c r="N13" s="14">
        <f t="shared" ca="1" si="10"/>
        <v>12</v>
      </c>
      <c r="O13" s="14">
        <f t="shared" ca="1" si="10"/>
        <v>13</v>
      </c>
      <c r="P13" s="15">
        <f t="shared" ca="1" si="10"/>
        <v>14</v>
      </c>
    </row>
    <row r="14" spans="2:19" ht="29.25" customHeight="1" x14ac:dyDescent="0.3">
      <c r="B14" s="13">
        <f t="shared" ref="B14:B15" ca="1" si="11">H13+1</f>
        <v>11</v>
      </c>
      <c r="C14" s="14">
        <f t="shared" ref="C14:H14" ca="1" si="12">B14+1</f>
        <v>12</v>
      </c>
      <c r="D14" s="14">
        <f t="shared" ca="1" si="12"/>
        <v>13</v>
      </c>
      <c r="E14" s="14">
        <f t="shared" ca="1" si="12"/>
        <v>14</v>
      </c>
      <c r="F14" s="14">
        <f t="shared" ca="1" si="12"/>
        <v>15</v>
      </c>
      <c r="G14" s="14">
        <f t="shared" ca="1" si="12"/>
        <v>16</v>
      </c>
      <c r="H14" s="15">
        <f t="shared" ca="1" si="12"/>
        <v>17</v>
      </c>
      <c r="J14" s="13">
        <f t="shared" ref="J14:J15" ca="1" si="13">P13+1</f>
        <v>15</v>
      </c>
      <c r="K14" s="14">
        <f t="shared" ref="K14:P14" ca="1" si="14">J14+1</f>
        <v>16</v>
      </c>
      <c r="L14" s="14">
        <f t="shared" ca="1" si="14"/>
        <v>17</v>
      </c>
      <c r="M14" s="14">
        <f t="shared" ca="1" si="14"/>
        <v>18</v>
      </c>
      <c r="N14" s="14">
        <f t="shared" ca="1" si="14"/>
        <v>19</v>
      </c>
      <c r="O14" s="14">
        <f t="shared" ca="1" si="14"/>
        <v>20</v>
      </c>
      <c r="P14" s="15">
        <f t="shared" ca="1" si="14"/>
        <v>21</v>
      </c>
    </row>
    <row r="15" spans="2:19" ht="29.25" customHeight="1" x14ac:dyDescent="0.3">
      <c r="B15" s="13">
        <f t="shared" ca="1" si="11"/>
        <v>18</v>
      </c>
      <c r="C15" s="14">
        <f t="shared" ref="C15:H15" ca="1" si="15">B15+1</f>
        <v>19</v>
      </c>
      <c r="D15" s="14">
        <f t="shared" ca="1" si="15"/>
        <v>20</v>
      </c>
      <c r="E15" s="14">
        <f t="shared" ca="1" si="15"/>
        <v>21</v>
      </c>
      <c r="F15" s="14">
        <f t="shared" ca="1" si="15"/>
        <v>22</v>
      </c>
      <c r="G15" s="14">
        <f t="shared" ca="1" si="15"/>
        <v>23</v>
      </c>
      <c r="H15" s="15">
        <f t="shared" ca="1" si="15"/>
        <v>24</v>
      </c>
      <c r="J15" s="13">
        <f t="shared" ca="1" si="13"/>
        <v>22</v>
      </c>
      <c r="K15" s="14">
        <f t="shared" ref="K15:P15" ca="1" si="16">J15+1</f>
        <v>23</v>
      </c>
      <c r="L15" s="14">
        <f t="shared" ca="1" si="16"/>
        <v>24</v>
      </c>
      <c r="M15" s="14">
        <f t="shared" ca="1" si="16"/>
        <v>25</v>
      </c>
      <c r="N15" s="14">
        <f t="shared" ca="1" si="16"/>
        <v>26</v>
      </c>
      <c r="O15" s="14">
        <f t="shared" ca="1" si="16"/>
        <v>27</v>
      </c>
      <c r="P15" s="15">
        <f t="shared" ca="1" si="16"/>
        <v>28</v>
      </c>
    </row>
    <row r="16" spans="2:19" ht="29.25" customHeight="1" x14ac:dyDescent="0.3">
      <c r="B16" s="13">
        <f ca="1">IFERROR(IF(H15+1&gt;$D$10,"",H15+1),"")</f>
        <v>25</v>
      </c>
      <c r="C16" s="14">
        <f ca="1">IFERROR(IF(B16+1&gt;$D$10,"",B16+1),"")</f>
        <v>26</v>
      </c>
      <c r="D16" s="14">
        <f t="shared" ref="D16:H16" ca="1" si="17">IFERROR(IF(C16+1&gt;$D$10,"",C16+1),"")</f>
        <v>27</v>
      </c>
      <c r="E16" s="14">
        <f t="shared" ca="1" si="17"/>
        <v>28</v>
      </c>
      <c r="F16" s="14">
        <f t="shared" ca="1" si="17"/>
        <v>29</v>
      </c>
      <c r="G16" s="14">
        <f t="shared" ca="1" si="17"/>
        <v>30</v>
      </c>
      <c r="H16" s="15">
        <f t="shared" ca="1" si="17"/>
        <v>31</v>
      </c>
      <c r="J16" s="13">
        <f ca="1">IFERROR(IF(P15+1&gt;$L$10,"",P15+1),"")</f>
        <v>29</v>
      </c>
      <c r="K16" s="14">
        <f ca="1">IFERROR(IF(J16+1&gt;$L$10,"",J16+1),"")</f>
        <v>30</v>
      </c>
      <c r="L16" s="14" t="str">
        <f t="shared" ref="L16:P16" ca="1" si="18">IFERROR(IF(K16+1&gt;$L$10,"",K16+1),"")</f>
        <v/>
      </c>
      <c r="M16" s="14" t="str">
        <f t="shared" ca="1" si="18"/>
        <v/>
      </c>
      <c r="N16" s="14" t="str">
        <f t="shared" ca="1" si="18"/>
        <v/>
      </c>
      <c r="O16" s="14" t="str">
        <f t="shared" ca="1" si="18"/>
        <v/>
      </c>
      <c r="P16" s="15" t="str">
        <f t="shared" ca="1" si="18"/>
        <v/>
      </c>
    </row>
    <row r="17" spans="2:16" ht="29.25" customHeight="1" x14ac:dyDescent="0.3">
      <c r="B17" s="16" t="str">
        <f ca="1">IFERROR(IF(H16+1&gt;$D$10,"",H16+1),"")</f>
        <v/>
      </c>
      <c r="C17" s="17" t="str">
        <f ca="1">IFERROR(IF(B17+1&gt;$D$10,"",B17+1),"")</f>
        <v/>
      </c>
      <c r="D17" s="17" t="str">
        <f t="shared" ref="D17:H17" ca="1" si="19">IFERROR(IF(C17+1&gt;$D$10,"",C17+1),"")</f>
        <v/>
      </c>
      <c r="E17" s="17" t="str">
        <f t="shared" ca="1" si="19"/>
        <v/>
      </c>
      <c r="F17" s="17" t="str">
        <f t="shared" ca="1" si="19"/>
        <v/>
      </c>
      <c r="G17" s="17" t="str">
        <f t="shared" ca="1" si="19"/>
        <v/>
      </c>
      <c r="H17" s="18" t="str">
        <f t="shared" ca="1" si="19"/>
        <v/>
      </c>
      <c r="J17" s="16" t="str">
        <f ca="1">IFERROR(IF(P16+1&gt;$L$10,"",P16+1),"")</f>
        <v/>
      </c>
      <c r="K17" s="17" t="str">
        <f ca="1">IFERROR(IF(J17+1&gt;$L$10,"",J17+1),"")</f>
        <v/>
      </c>
      <c r="L17" s="17" t="str">
        <f t="shared" ref="L17:P17" ca="1" si="20">IFERROR(IF(K17+1&gt;$L$10,"",K17+1),"")</f>
        <v/>
      </c>
      <c r="M17" s="17" t="str">
        <f t="shared" ca="1" si="20"/>
        <v/>
      </c>
      <c r="N17" s="17" t="str">
        <f t="shared" ca="1" si="20"/>
        <v/>
      </c>
      <c r="O17" s="17" t="str">
        <f t="shared" ca="1" si="20"/>
        <v/>
      </c>
      <c r="P17" s="18" t="str">
        <f t="shared" ca="1" si="20"/>
        <v/>
      </c>
    </row>
  </sheetData>
  <mergeCells count="6">
    <mergeCell ref="S4:S9"/>
    <mergeCell ref="B1:P1"/>
    <mergeCell ref="B2:C2"/>
    <mergeCell ref="J2:K2"/>
    <mergeCell ref="B10:C10"/>
    <mergeCell ref="J10:K10"/>
  </mergeCells>
  <dataValidations xWindow="98" yWindow="315" count="20">
    <dataValidation allowBlank="1" showInputMessage="1" showErrorMessage="1" prompt="Crea un calendario de semestre en esta hoja de cálculo. Escribe el año en la celda R4, la fecha de inicio en la celda R6 y la fecha de finalización en las celdas R8. El calendario de cuatro meses se actualiza automáticamente." sqref="A1" xr:uid="{00000000-0002-0000-0300-000000000000}"/>
    <dataValidation allowBlank="1" showInputMessage="1" showErrorMessage="1" prompt="Escribe el año en la celda inferior." sqref="R3" xr:uid="{00000000-0002-0000-0300-000001000000}"/>
    <dataValidation allowBlank="1" showInputMessage="1" showErrorMessage="1" prompt="Escribe el año en esta celda." sqref="R4" xr:uid="{00000000-0002-0000-0300-000002000000}"/>
    <dataValidation allowBlank="1" showInputMessage="1" showErrorMessage="1" prompt="Escribe la fecha de inicio en la celda de abajo." sqref="R5" xr:uid="{00000000-0002-0000-0300-000003000000}"/>
    <dataValidation allowBlank="1" showInputMessage="1" showErrorMessage="1" prompt="Escribe la fecha de inicio en esta celda." sqref="R6" xr:uid="{00000000-0002-0000-0300-000004000000}"/>
    <dataValidation allowBlank="1" showInputMessage="1" showErrorMessage="1" prompt="Escribe la fecha de finalización en la celda de abajo." sqref="R7" xr:uid="{00000000-0002-0000-0300-000005000000}"/>
    <dataValidation allowBlank="1" showInputMessage="1" showErrorMessage="1" prompt="Escribe la fecha de finalización en esta celda." sqref="R8" xr:uid="{00000000-0002-0000-0300-000006000000}"/>
    <dataValidation allowBlank="1" showInputMessage="1" showErrorMessage="1" prompt="El calendario de este mes está en las celdas B3 a H9, a continuación. El mes siguiente está en las celdas J3 a P9. El tercer mes están en las celdas B11 a H17. El cuarto mes está en las celdas J11 a P17." sqref="B2:C2" xr:uid="{00000000-0002-0000-0300-000007000000}"/>
    <dataValidation allowBlank="1" showInputMessage="1" showErrorMessage="1" prompt="Las celdas B3 a H3 contienen los nombres de los días laborables del mes anterior. Esta celda contiene el día inicial de la semana." sqref="B3 J3 B11 J11" xr:uid="{00000000-0002-0000-0300-000008000000}"/>
    <dataValidation allowBlank="1" showInputMessage="1" showErrorMessage="1" prompt="Los días del calendario del mes se actualizan automáticamente en las celdas B4 a H9. Las fechas con fechas límite estarán resaltadas con color RGB (R = 222, G = 56, B = 0)." sqref="B4" xr:uid="{00000000-0002-0000-0300-000009000000}"/>
    <dataValidation allowBlank="1" showInputMessage="1" showErrorMessage="1" prompt="El calendario de este mes está en las celdas debajo. Las celdas J3 a P3 contienen los nombres de los días laborables para este calendario" sqref="J2:K2" xr:uid="{00000000-0002-0000-0300-00000A000000}"/>
    <dataValidation allowBlank="1" showInputMessage="1" showErrorMessage="1" prompt="Los días del calendario del mes se actualizan automáticamente en las celdas J4 a P9. Las fechas con fechas límite estarán resaltadas con color RGB (R = 222, G = 56, B = 0)" sqref="J4" xr:uid="{00000000-0002-0000-0300-00000C000000}"/>
    <dataValidation allowBlank="1" showInputMessage="1" showErrorMessage="1" prompt="El calendario de este mes está en las celdas de abajo. Las celdas B11 a H11 contienen los nombres de los días laborables para este calendario." sqref="B10:C10" xr:uid="{00000000-0002-0000-0300-00000D000000}"/>
    <dataValidation allowBlank="1" showInputMessage="1" showErrorMessage="1" prompt="Los días del calendario del mes se actualizan automáticamente en las celdas B12 a H17. Las fechas con fechas límite estarán resaltadas con color RGB (R = 222, G = 56, B = 0)." sqref="B12" xr:uid="{00000000-0002-0000-0300-00000E000000}"/>
    <dataValidation allowBlank="1" showInputMessage="1" showErrorMessage="1" prompt="El calendario de este mes está en las celdas de abajo. Las celdas J11 a P11 contienen los nombres de los días laborables para este calendario_x000a_" sqref="J10:K10" xr:uid="{00000000-0002-0000-0300-00000F000000}"/>
    <dataValidation allowBlank="1" showInputMessage="1" showErrorMessage="1" prompt="Los días del calendario del mes se actualizan automáticamente en las celdas J12 a P17. Las fechas con fechas límite estarán resaltadas con color RGB (R = 222, G = 56, B = 0)." sqref="J12" xr:uid="{00000000-0002-0000-0300-000010000000}"/>
    <dataValidation allowBlank="1" showInputMessage="1" showErrorMessage="1" prompt="SUGERENCIA DE CALENDARIO DE SEMESTRE:_x000a__x000a_Escribe el año, la fecha de inicio y la fecha de finalización para ver una programación de cuatro meses._x000a__x000a_Los días que tienen fechas límite se muestran en R = 222, G = 56, B = 0." sqref="S4:S9" xr:uid="{00000000-0002-0000-0300-000011000000}"/>
    <dataValidation allowBlank="1" showInputMessage="1" showErrorMessage="1" prompt="En esta celda está la fórmula para generar determinados días en un mes. No elimines este contenido." sqref="D2 L2 D10 L10" xr:uid="{00000000-0002-0000-0300-000012000000}"/>
    <dataValidation allowBlank="1" showInputMessage="1" showErrorMessage="1" prompt="En esta celda está la fórmula para generar semanas en un mes. No elimines este contenido." sqref="E2 M2 E10 M10" xr:uid="{00000000-0002-0000-0300-000013000000}"/>
    <dataValidation allowBlank="1" showInputMessage="1" showErrorMessage="1" prompt="El título de esta hoja de cálculo está en esta celda. En las celdas de abajo hay un calendario de cuatro meses. En la celda S4 hay una sugerencia" sqref="B1:P1" xr:uid="{00000000-0002-0000-03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(B12&lt;&gt;"")*(DATEVALUE(B12&amp;"-"&amp;$B$10&amp;"-"&amp;$R$4)&gt;=$R$6)*(DATEVALUE(B12&amp;"-"&amp;$B$10&amp;"-"&amp;$R$4)&lt;=$R$8)*(MATCH(DATEVALUE(B12&amp;"-"&amp;$B$10&amp;"-"&amp;$R$4),'Fechas límite'!$G:$G,0)&gt;0)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(J12&lt;&gt;"")*(DATEVALUE(J12&amp;"-"&amp;$J$10&amp;"-"&amp;$R$4)&gt;=$R$6)*(DATEVALUE(J12&amp;"-"&amp;$J$10&amp;"-"&amp;$R$4)&lt;=$R$8)*(MATCH(DATEVALUE(J12&amp;"-"&amp;$J$10&amp;"-"&amp;$R$4),'Fechas límite'!$G:$G,0)&gt;0)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(B4&lt;&gt;"")*(DATEVALUE(B4&amp;"-"&amp;$B$2&amp;"-"&amp;$R$4)&gt;=$R$6)*(DATEVALUE(B4&amp;"-"&amp;$B$2&amp;"-"&amp;$R$4)&lt;=$R$8)*(MATCH(DATEVALUE(B4&amp;"-"&amp;$B$2&amp;"-"&amp;$R$4),'Fechas límite'!$G:$G,0))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(J4&lt;&gt;"")*(DATEVALUE(J4&amp;"-"&amp;$J$2&amp;"-"&amp;$R$4)&gt;=$R$6)*(DATEVALUE(J4&amp;"-"&amp;$J$2&amp;"-"&amp;$R$4)&lt;=$R$8)*(MATCH(DATEVALUE(J4&amp;"-"&amp;$J$2&amp;"-"&amp;$R$4),'Fechas límite'!$G:$G,0)&gt;0)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13</vt:i4>
      </vt:variant>
    </vt:vector>
  </HeadingPairs>
  <TitlesOfParts>
    <vt:vector size="17" baseType="lpstr">
      <vt:lpstr>Lista de clase</vt:lpstr>
      <vt:lpstr>Fechas límite</vt:lpstr>
      <vt:lpstr>Programación semanal</vt:lpstr>
      <vt:lpstr>Calendario del semestre</vt:lpstr>
      <vt:lpstr>'Calendario del semestre'!Área_de_impresión</vt:lpstr>
      <vt:lpstr>'Fechas límite'!Área_de_impresión</vt:lpstr>
      <vt:lpstr>'Lista de clase'!Área_de_impresión</vt:lpstr>
      <vt:lpstr>'Programación semanal'!Área_de_impresión</vt:lpstr>
      <vt:lpstr>DaysOfWeek</vt:lpstr>
      <vt:lpstr>FinProgramación</vt:lpstr>
      <vt:lpstr>InicioProgramación</vt:lpstr>
      <vt:lpstr>ListaDeClase</vt:lpstr>
      <vt:lpstr>ScheduleYear</vt:lpstr>
      <vt:lpstr>SemestreProgramación</vt:lpstr>
      <vt:lpstr>'Fechas límite'!Títulos_a_imprimir</vt:lpstr>
      <vt:lpstr>'Lista de clase'!Títulos_a_imprimir</vt:lpstr>
      <vt:lpstr>'Programación semanal'!Títulos_a_imprimir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2018-02-18T21:40:39Z</dcterms:created>
  <dcterms:modified xsi:type="dcterms:W3CDTF">2019-07-19T02:26:34Z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2018-02-18T21:40:45.6617866Z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