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36" documentId="13_ncr:1_{8A9BD161-CFB6-4856-B70B-1DD7044CC9C5}" xr6:coauthVersionLast="43" xr6:coauthVersionMax="43" xr10:uidLastSave="{4CDCCA00-B41E-4439-AF39-7E3148216935}"/>
  <bookViews>
    <workbookView xWindow="-120" yWindow="-120" windowWidth="28290" windowHeight="14400" xr2:uid="{00000000-000D-0000-FFFF-FFFF00000000}"/>
  </bookViews>
  <sheets>
    <sheet name="Presupuesto para días festivos" sheetId="1" r:id="rId1"/>
  </sheets>
  <definedNames>
    <definedName name="_xlnm._FilterDatabase" localSheetId="0" hidden="1">'Presupuesto para días festivos'!$I$10:$L$10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<sst xmlns="http://schemas.openxmlformats.org/spreadsheetml/2006/main" count="70" uniqueCount="39">
  <si>
    <t>Regalos</t>
  </si>
  <si>
    <t>Elemento</t>
  </si>
  <si>
    <t>Familia</t>
  </si>
  <si>
    <t>Amigos</t>
  </si>
  <si>
    <t>Compañeros de trabajo</t>
  </si>
  <si>
    <t>Profesores, niñeras, etc.</t>
  </si>
  <si>
    <t>Donaciones benéficas</t>
  </si>
  <si>
    <t>Otros (presione la tecla Tab en la última columna de esta fila para agregar una fila nueva)</t>
  </si>
  <si>
    <t>Total</t>
  </si>
  <si>
    <t>Empaquetado</t>
  </si>
  <si>
    <t>Papel de envolver</t>
  </si>
  <si>
    <t>Etiquetas</t>
  </si>
  <si>
    <t>Material (lazos, cinta adhesiva, etc.)</t>
  </si>
  <si>
    <t>Cajas</t>
  </si>
  <si>
    <t>Gastos de envío</t>
  </si>
  <si>
    <t>Viaje</t>
  </si>
  <si>
    <t>Tarifa aérea</t>
  </si>
  <si>
    <t>Alojamiento</t>
  </si>
  <si>
    <t>Transporte</t>
  </si>
  <si>
    <t>Presupuesto</t>
  </si>
  <si>
    <t>Real</t>
  </si>
  <si>
    <t>Diferencia</t>
  </si>
  <si>
    <t>PRESUPUESTO PARA EL DÍA FESTIVO</t>
  </si>
  <si>
    <t>GASTOS REALES</t>
  </si>
  <si>
    <t>DIFERENCIA (por encima o por debajo del presupuesto)</t>
  </si>
  <si>
    <t>Comidas festivas</t>
  </si>
  <si>
    <t>Alimentos</t>
  </si>
  <si>
    <t>Bebidas</t>
  </si>
  <si>
    <t>Decoraciones</t>
  </si>
  <si>
    <t>Entretenimiento</t>
  </si>
  <si>
    <t>Ayuda para la fiesta (camareros, catering, limpiadores, etc.)</t>
  </si>
  <si>
    <t>Comida y bebidas</t>
  </si>
  <si>
    <t>Ropa</t>
  </si>
  <si>
    <t>Entradas</t>
  </si>
  <si>
    <t>Comidas fuera de casa</t>
  </si>
  <si>
    <t>Varios</t>
  </si>
  <si>
    <t>Fotos del día festivo</t>
  </si>
  <si>
    <t xml:space="preserve">Combustible </t>
  </si>
  <si>
    <t>Presupuesto para días festivos Planificador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</si>
</sst>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2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sz val="10"/>
      <color theme="9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6" fontId="12" fillId="0" borderId="0">
      <alignment horizontal="right"/>
    </xf>
    <xf numFmtId="0" fontId="12" fillId="0" borderId="0">
      <alignment horizontal="left"/>
    </xf>
    <xf numFmtId="0" fontId="9" fillId="0" borderId="0">
      <alignment horizontal="center" vertical="center"/>
    </xf>
    <xf numFmtId="0" fontId="15" fillId="0" borderId="0">
      <alignment horizontal="left" vertical="center"/>
    </xf>
    <xf numFmtId="0" fontId="14" fillId="5" borderId="0">
      <alignment vertical="center"/>
    </xf>
    <xf numFmtId="166" fontId="14" fillId="6" borderId="0">
      <alignment horizontal="right" vertical="center"/>
    </xf>
    <xf numFmtId="0" fontId="8" fillId="2" borderId="0">
      <alignment horizontal="right" vertical="center"/>
    </xf>
    <xf numFmtId="166" fontId="11" fillId="8" borderId="0">
      <alignment horizontal="righ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8" applyNumberFormat="0" applyAlignment="0" applyProtection="0"/>
    <xf numFmtId="0" fontId="24" fillId="14" borderId="9" applyNumberFormat="0" applyAlignment="0" applyProtection="0"/>
    <xf numFmtId="0" fontId="25" fillId="14" borderId="8" applyNumberFormat="0" applyAlignment="0" applyProtection="0"/>
    <xf numFmtId="0" fontId="26" fillId="0" borderId="10" applyNumberFormat="0" applyFill="0" applyAlignment="0" applyProtection="0"/>
    <xf numFmtId="0" fontId="27" fillId="15" borderId="11" applyNumberFormat="0" applyAlignment="0" applyProtection="0"/>
    <xf numFmtId="0" fontId="28" fillId="0" borderId="0" applyNumberFormat="0" applyFill="0" applyBorder="0" applyAlignment="0" applyProtection="0"/>
    <xf numFmtId="0" fontId="5" fillId="16" borderId="12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8">
    <xf numFmtId="0" fontId="0" fillId="0" borderId="0" xfId="0"/>
    <xf numFmtId="0" fontId="15" fillId="3" borderId="0" xfId="5" applyFill="1">
      <alignment horizontal="left" vertical="center"/>
    </xf>
    <xf numFmtId="0" fontId="15" fillId="4" borderId="0" xfId="5" applyFill="1">
      <alignment horizontal="left" vertical="center"/>
    </xf>
    <xf numFmtId="0" fontId="15" fillId="7" borderId="0" xfId="5" applyFill="1">
      <alignment horizontal="left" vertical="center"/>
    </xf>
    <xf numFmtId="0" fontId="14" fillId="5" borderId="0" xfId="6">
      <alignment vertical="center"/>
    </xf>
    <xf numFmtId="0" fontId="0" fillId="5" borderId="0" xfId="0" applyFill="1"/>
    <xf numFmtId="0" fontId="15" fillId="5" borderId="0" xfId="5" applyFill="1">
      <alignment horizontal="left" vertical="center"/>
    </xf>
    <xf numFmtId="0" fontId="3" fillId="5" borderId="0" xfId="0" applyFont="1" applyFill="1" applyAlignment="1">
      <alignment horizontal="left"/>
    </xf>
    <xf numFmtId="0" fontId="7" fillId="5" borderId="0" xfId="0" applyFont="1" applyFill="1" applyAlignment="1">
      <alignment vertical="center"/>
    </xf>
    <xf numFmtId="166" fontId="14" fillId="5" borderId="0" xfId="7" applyFill="1">
      <alignment horizontal="right" vertical="center"/>
    </xf>
    <xf numFmtId="0" fontId="3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shrinkToFit="1"/>
    </xf>
    <xf numFmtId="0" fontId="5" fillId="5" borderId="0" xfId="0" applyFont="1" applyFill="1" applyAlignment="1">
      <alignment horizontal="left" vertical="center"/>
    </xf>
    <xf numFmtId="0" fontId="12" fillId="5" borderId="0" xfId="3" applyFill="1">
      <alignment horizontal="left"/>
    </xf>
    <xf numFmtId="166" fontId="12" fillId="5" borderId="0" xfId="2" applyFill="1">
      <alignment horizontal="righ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/>
    <xf numFmtId="0" fontId="5" fillId="5" borderId="0" xfId="0" applyFont="1" applyFill="1" applyAlignment="1">
      <alignment vertical="center"/>
    </xf>
    <xf numFmtId="0" fontId="8" fillId="5" borderId="0" xfId="1" applyFill="1">
      <alignment horizontal="left" vertical="center"/>
    </xf>
    <xf numFmtId="0" fontId="0" fillId="5" borderId="1" xfId="0" applyFill="1" applyBorder="1"/>
    <xf numFmtId="0" fontId="8" fillId="2" borderId="2" xfId="1" applyBorder="1">
      <alignment horizontal="left" vertical="center"/>
    </xf>
    <xf numFmtId="0" fontId="8" fillId="2" borderId="2" xfId="8" applyBorder="1">
      <alignment horizontal="right" vertical="center"/>
    </xf>
    <xf numFmtId="0" fontId="8" fillId="2" borderId="3" xfId="8" applyBorder="1">
      <alignment horizontal="right" vertical="center"/>
    </xf>
    <xf numFmtId="0" fontId="0" fillId="5" borderId="2" xfId="0" applyFill="1" applyBorder="1"/>
    <xf numFmtId="0" fontId="0" fillId="5" borderId="2" xfId="0" applyFill="1" applyBorder="1" applyAlignment="1">
      <alignment shrinkToFit="1"/>
    </xf>
    <xf numFmtId="0" fontId="0" fillId="5" borderId="4" xfId="0" applyFill="1" applyBorder="1"/>
    <xf numFmtId="0" fontId="15" fillId="9" borderId="0" xfId="5" applyFill="1">
      <alignment horizontal="left" vertical="center"/>
    </xf>
    <xf numFmtId="0" fontId="4" fillId="5" borderId="0" xfId="0" applyFont="1" applyFill="1" applyAlignment="1">
      <alignment horizontal="left" vertical="center"/>
    </xf>
    <xf numFmtId="0" fontId="12" fillId="5" borderId="0" xfId="2" applyNumberFormat="1" applyFill="1">
      <alignment horizontal="right"/>
    </xf>
    <xf numFmtId="0" fontId="8" fillId="5" borderId="1" xfId="1" applyFill="1" applyBorder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166" fontId="5" fillId="5" borderId="0" xfId="0" applyNumberFormat="1" applyFont="1" applyFill="1"/>
    <xf numFmtId="166" fontId="5" fillId="5" borderId="0" xfId="0" applyNumberFormat="1" applyFont="1" applyFill="1" applyAlignment="1">
      <alignment horizontal="right" vertical="center"/>
    </xf>
    <xf numFmtId="166" fontId="5" fillId="5" borderId="2" xfId="0" applyNumberFormat="1" applyFont="1" applyFill="1" applyBorder="1"/>
    <xf numFmtId="166" fontId="5" fillId="5" borderId="2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center"/>
    </xf>
    <xf numFmtId="0" fontId="14" fillId="5" borderId="0" xfId="6" applyAlignment="1">
      <alignment horizontal="center" vertical="center"/>
    </xf>
    <xf numFmtId="8" fontId="14" fillId="5" borderId="0" xfId="0" applyNumberFormat="1" applyFont="1" applyFill="1" applyAlignment="1">
      <alignment horizontal="right" vertical="center"/>
    </xf>
    <xf numFmtId="0" fontId="13" fillId="5" borderId="0" xfId="5" applyFont="1" applyFill="1" applyAlignment="1">
      <alignment horizontal="left" vertical="center" wrapText="1"/>
    </xf>
    <xf numFmtId="0" fontId="13" fillId="5" borderId="0" xfId="5" applyFont="1" applyFill="1">
      <alignment horizontal="left" vertical="center"/>
    </xf>
    <xf numFmtId="0" fontId="9" fillId="5" borderId="0" xfId="4" applyFill="1">
      <alignment horizontal="center" vertical="center"/>
    </xf>
  </cellXfs>
  <cellStyles count="56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Incorrecto" xfId="21" builtinId="27" customBuiltin="1"/>
    <cellStyle name="Millares" xfId="10" builtinId="3" customBuiltin="1"/>
    <cellStyle name="Millares [0]" xfId="11" builtinId="6" customBuiltin="1"/>
    <cellStyle name="Moneda" xfId="12" builtinId="4" customBuiltin="1"/>
    <cellStyle name="Moneda [0]" xfId="13" builtinId="7" customBuiltin="1"/>
    <cellStyle name="moneda total" xfId="2" xr:uid="{00000000-0005-0000-0000-000006000000}"/>
    <cellStyle name="moneda total 2" xfId="7" xr:uid="{00000000-0005-0000-0000-000007000000}"/>
    <cellStyle name="moneda total 2 2" xfId="9" xr:uid="{00000000-0005-0000-0000-000008000000}"/>
    <cellStyle name="Neutral" xfId="22" builtinId="28" customBuiltin="1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tas" xfId="29" builtinId="10" customBuiltin="1"/>
    <cellStyle name="número total" xfId="3" xr:uid="{00000000-0005-0000-0000-000009000000}"/>
    <cellStyle name="Porcentaje" xfId="14" builtinId="5" customBuiltin="1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72">
    <dxf>
      <font>
        <color theme="5"/>
      </font>
    </dxf>
    <dxf>
      <font>
        <color theme="5"/>
      </font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&quot;$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alos" displayName="Regalos" ref="B11:E18" totalsRowCount="1" headerRowDxfId="71" dataDxfId="69" totalsRowDxfId="68" headerRowBorderDxfId="70" headerRowCellStyle="Normal 2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lemento" totalsRowLabel="Total" dataDxfId="67" totalsRowDxfId="66"/>
    <tableColumn id="2" xr3:uid="{00000000-0010-0000-0000-000002000000}" name="Presupuesto" totalsRowFunction="sum" dataDxfId="65" totalsRowDxfId="64"/>
    <tableColumn id="3" xr3:uid="{00000000-0010-0000-0000-000003000000}" name="Real" totalsRowFunction="sum" dataDxfId="63" totalsRowDxfId="62"/>
    <tableColumn id="4" xr3:uid="{00000000-0010-0000-0000-000004000000}" name="Diferencia" totalsRowFunction="sum" dataDxfId="61" totalsRowDxfId="60">
      <calculatedColumnFormula>Regalos[[#This Row],[Presupuesto]]-Regalos[[#This Row],[Real]]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mpaquetado" displayName="Empaquetado" ref="B21:E28" totalsRowCount="1" headerRowDxfId="59" dataDxfId="57" totalsRowDxfId="56" headerRowBorderDxfId="58" headerRowCellStyle="Normal 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lemento" totalsRowLabel="Total" dataDxfId="55" totalsRowDxfId="54"/>
    <tableColumn id="2" xr3:uid="{00000000-0010-0000-0100-000002000000}" name="Presupuesto" totalsRowFunction="sum" dataDxfId="53" totalsRowDxfId="52"/>
    <tableColumn id="3" xr3:uid="{00000000-0010-0000-0100-000003000000}" name="Real" totalsRowFunction="sum" dataDxfId="51" totalsRowDxfId="50"/>
    <tableColumn id="4" xr3:uid="{00000000-0010-0000-0100-000004000000}" name="Diferencia" totalsRowFunction="sum" dataDxfId="49" totalsRowDxfId="48">
      <calculatedColumnFormula>Empaquetado[[#This Row],[Presupuesto]]-Empaquetado[[#This Row],[Real]]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ntretenimiento" displayName="Entretenimiento" ref="I21:L29" totalsRowCount="1" headerRowDxfId="47" dataDxfId="45" totalsRowDxfId="44" headerRowBorderDxfId="46" headerRowCellStyle="Normal 2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Elemento" totalsRowLabel="Total" dataDxfId="43" totalsRowDxfId="42"/>
    <tableColumn id="2" xr3:uid="{00000000-0010-0000-0200-000002000000}" name="Presupuesto" totalsRowFunction="sum" dataDxfId="41" totalsRowDxfId="40"/>
    <tableColumn id="3" xr3:uid="{00000000-0010-0000-0200-000003000000}" name="Real" totalsRowFunction="sum" dataDxfId="39" totalsRowDxfId="38"/>
    <tableColumn id="4" xr3:uid="{00000000-0010-0000-0200-000004000000}" name="Diferencia" totalsRowFunction="sum" dataDxfId="37" totalsRowDxfId="36">
      <calculatedColumnFormula>Entretenimiento[[#This Row],[Presupuesto]]-Entretenimiento[[#This Row],[Real]]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Varios" displayName="Varios" ref="I32:L36" totalsRowCount="1" headerRowDxfId="35" dataDxfId="33" totalsRowDxfId="32" headerRowBorderDxfId="34" headerRowCellStyle="Normal 2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Elemento" totalsRowLabel="Total" dataDxfId="31" totalsRowDxfId="30"/>
    <tableColumn id="2" xr3:uid="{00000000-0010-0000-0300-000002000000}" name="Presupuesto" totalsRowFunction="sum" dataDxfId="29" totalsRowDxfId="28"/>
    <tableColumn id="3" xr3:uid="{00000000-0010-0000-0300-000003000000}" name="Real" totalsRowFunction="sum" dataDxfId="27" totalsRowDxfId="26"/>
    <tableColumn id="4" xr3:uid="{00000000-0010-0000-0300-000004000000}" name="Diferencia" totalsRowFunction="sum" dataDxfId="25" totalsRowDxfId="24">
      <calculatedColumnFormula>Varios[[#This Row],[Presupuesto]]-Varios[[#This Row],[Real]]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iajes" displayName="Viajes" ref="B32:E37" totalsRowCount="1" headerRowDxfId="23" dataDxfId="21" totalsRowDxfId="20" headerRowBorderDxfId="22" headerRowCellStyle="Normal 2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Elemento" totalsRowLabel="Total" dataDxfId="19" totalsRowDxfId="18"/>
    <tableColumn id="2" xr3:uid="{00000000-0010-0000-0400-000002000000}" name="Presupuesto" totalsRowFunction="sum" dataDxfId="17" totalsRowDxfId="16"/>
    <tableColumn id="3" xr3:uid="{00000000-0010-0000-0400-000003000000}" name="Real" totalsRowFunction="sum" dataDxfId="15" totalsRowDxfId="14"/>
    <tableColumn id="4" xr3:uid="{00000000-0010-0000-0400-000004000000}" name="Diferencia" totalsRowFunction="sum" dataDxfId="13" totalsRowDxfId="12">
      <calculatedColumnFormula>Viajes[[#This Row],[Presupuesto]]-Viajes[[#This Row],[Real]]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Comidas" displayName="Comidas" ref="I11:L16" totalsRowCount="1" headerRowDxfId="11" dataDxfId="9" totalsRowDxfId="8" headerRowBorderDxfId="10" headerRowCellStyle="Normal 2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Elemento" totalsRowLabel="Total" totalsRowDxfId="7"/>
    <tableColumn id="2" xr3:uid="{00000000-0010-0000-0500-000002000000}" name="Presupuesto" totalsRowFunction="sum" totalsRowDxfId="6"/>
    <tableColumn id="3" xr3:uid="{00000000-0010-0000-0500-000003000000}" name="Real" totalsRowFunction="sum" dataDxfId="5" totalsRowDxfId="4"/>
    <tableColumn id="4" xr3:uid="{00000000-0010-0000-0500-000004000000}" name="Diferencia" totalsRowFunction="sum" dataDxfId="3" totalsRowDxfId="2">
      <calculatedColumnFormula>Comidas[[#This Row],[Presupuesto]]-Comidas[[#This Row],[Real]]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baseColWidth="10" defaultColWidth="9.140625" defaultRowHeight="13.5" x14ac:dyDescent="0.25"/>
  <cols>
    <col min="1" max="1" width="10.140625" style="5" customWidth="1"/>
    <col min="2" max="2" width="88.85546875" style="5" customWidth="1"/>
    <col min="3" max="3" width="14.42578125" style="5" customWidth="1"/>
    <col min="4" max="4" width="12.85546875" style="5" customWidth="1"/>
    <col min="5" max="5" width="18" style="5" customWidth="1"/>
    <col min="6" max="6" width="5" style="5" customWidth="1"/>
    <col min="7" max="7" width="1.42578125" style="5" customWidth="1"/>
    <col min="8" max="8" width="5" style="5" customWidth="1"/>
    <col min="9" max="9" width="94.28515625" style="5" customWidth="1"/>
    <col min="10" max="10" width="14.42578125" style="5" customWidth="1"/>
    <col min="11" max="11" width="15.2851562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5"/>
    <row r="2" spans="1:17" ht="21.75" customHeight="1" x14ac:dyDescent="0.25">
      <c r="B2" s="45" t="s">
        <v>38</v>
      </c>
      <c r="C2" s="46"/>
      <c r="D2" s="46"/>
      <c r="E2" s="46"/>
      <c r="F2" s="6"/>
      <c r="G2" s="29"/>
      <c r="Q2" s="4"/>
    </row>
    <row r="3" spans="1:17" ht="15.75" customHeight="1" x14ac:dyDescent="0.25">
      <c r="B3" s="46"/>
      <c r="C3" s="46"/>
      <c r="D3" s="46"/>
      <c r="E3" s="46"/>
      <c r="F3" s="6"/>
      <c r="G3" s="29"/>
    </row>
    <row r="4" spans="1:17" ht="25.5" customHeight="1" x14ac:dyDescent="0.25">
      <c r="A4" s="7"/>
      <c r="B4" s="46"/>
      <c r="C4" s="46"/>
      <c r="D4" s="46"/>
      <c r="E4" s="46"/>
      <c r="F4" s="6"/>
      <c r="G4" s="2"/>
      <c r="H4" s="8"/>
      <c r="I4" s="4" t="s">
        <v>22</v>
      </c>
      <c r="K4" s="9">
        <f>SUM(Regalos[Presupuesto],Empaquetado[Presupuesto],(Viajes[Presupuesto],(Comidas[Presupuesto],(Entretenimiento[Presupuesto],Varios[Presupuesto]))))</f>
        <v>750</v>
      </c>
    </row>
    <row r="5" spans="1:17" ht="30" customHeight="1" x14ac:dyDescent="0.25">
      <c r="A5" s="10"/>
      <c r="B5" s="46"/>
      <c r="C5" s="46"/>
      <c r="D5" s="46"/>
      <c r="E5" s="46"/>
      <c r="F5" s="6"/>
      <c r="G5" s="1"/>
      <c r="H5" s="11"/>
      <c r="I5" s="4" t="s">
        <v>23</v>
      </c>
      <c r="K5" s="9">
        <f>SUM((Regalos[Real],(Empaquetado[Real],(Viajes[Real],(Comidas[Real],(Entretenimiento[Real],(Varios[Real])))))))</f>
        <v>820</v>
      </c>
    </row>
    <row r="6" spans="1:17" ht="21" customHeight="1" thickBot="1" x14ac:dyDescent="0.3">
      <c r="A6" s="10"/>
      <c r="B6" s="46"/>
      <c r="C6" s="46"/>
      <c r="D6" s="46"/>
      <c r="E6" s="46"/>
      <c r="F6" s="6"/>
      <c r="G6" s="1"/>
      <c r="I6" s="28"/>
      <c r="J6" s="28"/>
      <c r="K6" s="28"/>
      <c r="L6" s="28"/>
    </row>
    <row r="7" spans="1:17" ht="29.25" customHeight="1" thickTop="1" x14ac:dyDescent="0.25">
      <c r="A7" s="10"/>
      <c r="B7" s="46"/>
      <c r="C7" s="46"/>
      <c r="D7" s="46"/>
      <c r="E7" s="46"/>
      <c r="F7" s="6"/>
      <c r="G7" s="2"/>
      <c r="H7" s="11"/>
      <c r="I7" s="43" t="s">
        <v>24</v>
      </c>
      <c r="J7" s="42"/>
      <c r="K7" s="44">
        <f>SUM(K4-K5)</f>
        <v>-70</v>
      </c>
    </row>
    <row r="8" spans="1:17" ht="36.75" customHeight="1" x14ac:dyDescent="0.25">
      <c r="A8" s="10"/>
      <c r="B8" s="46"/>
      <c r="C8" s="46"/>
      <c r="D8" s="46"/>
      <c r="E8" s="46"/>
      <c r="F8" s="6"/>
      <c r="G8" s="3"/>
      <c r="H8" s="11"/>
    </row>
    <row r="9" spans="1:17" ht="40.5" customHeight="1" x14ac:dyDescent="0.25">
      <c r="A9" s="10"/>
      <c r="B9" s="12"/>
      <c r="C9" s="12"/>
      <c r="D9" s="12"/>
      <c r="E9" s="30"/>
      <c r="F9" s="30"/>
      <c r="G9" s="30"/>
      <c r="H9" s="11"/>
    </row>
    <row r="10" spans="1:17" ht="39.75" customHeight="1" x14ac:dyDescent="0.25">
      <c r="A10" s="10"/>
      <c r="B10" s="47" t="s">
        <v>0</v>
      </c>
      <c r="C10" s="47"/>
      <c r="D10" s="47"/>
      <c r="E10" s="47"/>
      <c r="F10" s="13"/>
      <c r="G10" s="13"/>
      <c r="H10" s="11"/>
      <c r="I10" s="47" t="s">
        <v>25</v>
      </c>
      <c r="J10" s="47"/>
      <c r="K10" s="47"/>
      <c r="L10" s="47"/>
    </row>
    <row r="11" spans="1:17" ht="21.75" customHeight="1" thickBot="1" x14ac:dyDescent="0.3">
      <c r="A11" s="10"/>
      <c r="B11" s="23" t="s">
        <v>1</v>
      </c>
      <c r="C11" s="24" t="s">
        <v>19</v>
      </c>
      <c r="D11" s="24" t="s">
        <v>20</v>
      </c>
      <c r="E11" s="25" t="s">
        <v>21</v>
      </c>
      <c r="F11" s="32"/>
      <c r="G11" s="21"/>
      <c r="H11" s="11"/>
      <c r="I11" s="23" t="s">
        <v>1</v>
      </c>
      <c r="J11" s="24" t="s">
        <v>19</v>
      </c>
      <c r="K11" s="24" t="s">
        <v>20</v>
      </c>
      <c r="L11" s="24" t="s">
        <v>21</v>
      </c>
    </row>
    <row r="12" spans="1:17" ht="15.75" customHeight="1" x14ac:dyDescent="0.25">
      <c r="A12" s="10"/>
      <c r="B12" s="14" t="s">
        <v>2</v>
      </c>
      <c r="C12" s="38">
        <v>500</v>
      </c>
      <c r="D12" s="38">
        <v>495</v>
      </c>
      <c r="E12" s="39">
        <f>Regalos[[#This Row],[Presupuesto]]-Regalos[[#This Row],[Real]]</f>
        <v>5</v>
      </c>
      <c r="F12" s="33"/>
      <c r="G12" s="33"/>
      <c r="H12" s="11"/>
      <c r="I12" s="14" t="s">
        <v>26</v>
      </c>
      <c r="J12" s="38"/>
      <c r="K12" s="38"/>
      <c r="L12" s="39">
        <f>Comidas[[#This Row],[Presupuesto]]-Comidas[[#This Row],[Real]]</f>
        <v>0</v>
      </c>
    </row>
    <row r="13" spans="1:17" ht="15.75" customHeight="1" x14ac:dyDescent="0.25">
      <c r="A13" s="10"/>
      <c r="B13" s="14" t="s">
        <v>3</v>
      </c>
      <c r="C13" s="38">
        <v>250</v>
      </c>
      <c r="D13" s="38">
        <v>325</v>
      </c>
      <c r="E13" s="39">
        <f>Regalos[[#This Row],[Presupuesto]]-Regalos[[#This Row],[Real]]</f>
        <v>-75</v>
      </c>
      <c r="F13" s="33"/>
      <c r="G13" s="33"/>
      <c r="H13" s="34"/>
      <c r="I13" s="14" t="s">
        <v>27</v>
      </c>
      <c r="J13" s="38"/>
      <c r="K13" s="38"/>
      <c r="L13" s="39">
        <f>Comidas[[#This Row],[Presupuesto]]-Comidas[[#This Row],[Real]]</f>
        <v>0</v>
      </c>
    </row>
    <row r="14" spans="1:17" ht="15.75" customHeight="1" x14ac:dyDescent="0.25">
      <c r="A14" s="10"/>
      <c r="B14" s="14" t="s">
        <v>4</v>
      </c>
      <c r="C14" s="38"/>
      <c r="D14" s="38"/>
      <c r="E14" s="39">
        <f>Regalos[[#This Row],[Presupuesto]]-Regalos[[#This Row],[Real]]</f>
        <v>0</v>
      </c>
      <c r="F14" s="33"/>
      <c r="G14" s="33"/>
      <c r="H14" s="35"/>
      <c r="I14" s="14" t="s">
        <v>28</v>
      </c>
      <c r="J14" s="38"/>
      <c r="K14" s="38"/>
      <c r="L14" s="39">
        <f>Comidas[[#This Row],[Presupuesto]]-Comidas[[#This Row],[Real]]</f>
        <v>0</v>
      </c>
    </row>
    <row r="15" spans="1:17" ht="15.75" customHeight="1" thickBot="1" x14ac:dyDescent="0.3">
      <c r="A15" s="10"/>
      <c r="B15" s="14" t="s">
        <v>5</v>
      </c>
      <c r="C15" s="38"/>
      <c r="D15" s="38"/>
      <c r="E15" s="39">
        <f>Regalos[[#This Row],[Presupuesto]]-Regalos[[#This Row],[Real]]</f>
        <v>0</v>
      </c>
      <c r="F15" s="33"/>
      <c r="G15" s="33"/>
      <c r="H15" s="15"/>
      <c r="I15" s="26" t="s">
        <v>7</v>
      </c>
      <c r="J15" s="40"/>
      <c r="K15" s="40"/>
      <c r="L15" s="41">
        <f>Comidas[[#This Row],[Presupuesto]]-Comidas[[#This Row],[Real]]</f>
        <v>0</v>
      </c>
    </row>
    <row r="16" spans="1:17" ht="15.75" customHeight="1" x14ac:dyDescent="0.25">
      <c r="A16" s="10"/>
      <c r="B16" s="14" t="s">
        <v>6</v>
      </c>
      <c r="C16" s="38"/>
      <c r="D16" s="38"/>
      <c r="E16" s="39">
        <f>Regalos[[#This Row],[Presupuesto]]-Regalos[[#This Row],[Real]]</f>
        <v>0</v>
      </c>
      <c r="F16" s="33"/>
      <c r="G16" s="33"/>
      <c r="H16" s="15"/>
      <c r="I16" s="16" t="s">
        <v>8</v>
      </c>
      <c r="J16" s="17">
        <f>SUBTOTAL(109,Comidas[Presupuesto])</f>
        <v>0</v>
      </c>
      <c r="K16" s="17">
        <f>SUBTOTAL(109,Comidas[Real])</f>
        <v>0</v>
      </c>
      <c r="L16" s="17">
        <f>SUBTOTAL(109,Comidas[Diferencia])</f>
        <v>0</v>
      </c>
    </row>
    <row r="17" spans="1:13" ht="15.75" customHeight="1" thickBot="1" x14ac:dyDescent="0.3">
      <c r="A17" s="10"/>
      <c r="B17" s="26" t="s">
        <v>7</v>
      </c>
      <c r="C17" s="40"/>
      <c r="D17" s="40"/>
      <c r="E17" s="41">
        <f>Regalos[[#This Row],[Presupuesto]]-Regalos[[#This Row],[Real]]</f>
        <v>0</v>
      </c>
      <c r="F17" s="33"/>
      <c r="G17" s="33"/>
      <c r="H17" s="15"/>
    </row>
    <row r="18" spans="1:13" s="19" customFormat="1" ht="15.75" customHeight="1" x14ac:dyDescent="0.25">
      <c r="A18" s="18"/>
      <c r="B18" s="16" t="s">
        <v>8</v>
      </c>
      <c r="C18" s="17">
        <f>SUBTOTAL(109,Regalos[Presupuesto])</f>
        <v>750</v>
      </c>
      <c r="D18" s="17">
        <f>SUBTOTAL(109,Regalos[Real])</f>
        <v>820</v>
      </c>
      <c r="E18" s="17">
        <f>SUBTOTAL(109,Regalos[Diferencia])</f>
        <v>-70</v>
      </c>
      <c r="F18" s="31"/>
      <c r="G18" s="31"/>
      <c r="H18" s="18"/>
    </row>
    <row r="19" spans="1:13" ht="26.25" customHeight="1" x14ac:dyDescent="0.25">
      <c r="A19" s="10"/>
      <c r="B19" s="20"/>
      <c r="C19" s="20"/>
      <c r="D19" s="20"/>
      <c r="E19" s="20"/>
      <c r="F19" s="15"/>
      <c r="G19" s="15"/>
      <c r="H19" s="15"/>
    </row>
    <row r="20" spans="1:13" ht="39.75" customHeight="1" x14ac:dyDescent="0.25">
      <c r="A20" s="10"/>
      <c r="B20" s="47" t="s">
        <v>9</v>
      </c>
      <c r="C20" s="47"/>
      <c r="D20" s="47"/>
      <c r="E20" s="47"/>
      <c r="F20" s="36"/>
      <c r="G20" s="36"/>
      <c r="H20" s="15"/>
      <c r="I20" s="47" t="s">
        <v>29</v>
      </c>
      <c r="J20" s="47"/>
      <c r="K20" s="47"/>
      <c r="L20" s="47"/>
    </row>
    <row r="21" spans="1:13" ht="21.75" customHeight="1" thickBot="1" x14ac:dyDescent="0.3">
      <c r="A21" s="21"/>
      <c r="B21" s="23" t="s">
        <v>1</v>
      </c>
      <c r="C21" s="24" t="s">
        <v>19</v>
      </c>
      <c r="D21" s="24" t="s">
        <v>20</v>
      </c>
      <c r="E21" s="25" t="s">
        <v>21</v>
      </c>
      <c r="F21" s="32"/>
      <c r="G21" s="21"/>
      <c r="H21" s="37"/>
      <c r="I21" s="23" t="s">
        <v>1</v>
      </c>
      <c r="J21" s="24" t="s">
        <v>19</v>
      </c>
      <c r="K21" s="24" t="s">
        <v>20</v>
      </c>
      <c r="L21" s="25" t="s">
        <v>21</v>
      </c>
      <c r="M21" s="22"/>
    </row>
    <row r="22" spans="1:13" ht="15.75" customHeight="1" x14ac:dyDescent="0.25">
      <c r="A22" s="10"/>
      <c r="B22" s="14" t="s">
        <v>10</v>
      </c>
      <c r="C22" s="38"/>
      <c r="D22" s="38"/>
      <c r="E22" s="39">
        <f>Empaquetado[[#This Row],[Presupuesto]]-Empaquetado[[#This Row],[Real]]</f>
        <v>0</v>
      </c>
      <c r="F22" s="33"/>
      <c r="G22" s="33"/>
      <c r="H22" s="15"/>
      <c r="I22" s="5" t="s">
        <v>30</v>
      </c>
      <c r="J22" s="38"/>
      <c r="K22" s="38"/>
      <c r="L22" s="39">
        <f>Entretenimiento[[#This Row],[Presupuesto]]-Entretenimiento[[#This Row],[Real]]</f>
        <v>0</v>
      </c>
    </row>
    <row r="23" spans="1:13" ht="15.75" customHeight="1" x14ac:dyDescent="0.25">
      <c r="A23" s="10"/>
      <c r="B23" s="14" t="s">
        <v>11</v>
      </c>
      <c r="C23" s="38"/>
      <c r="D23" s="38"/>
      <c r="E23" s="39">
        <f>Empaquetado[[#This Row],[Presupuesto]]-Empaquetado[[#This Row],[Real]]</f>
        <v>0</v>
      </c>
      <c r="F23" s="33"/>
      <c r="G23" s="33"/>
      <c r="H23" s="15"/>
      <c r="I23" s="14" t="s">
        <v>28</v>
      </c>
      <c r="J23" s="38"/>
      <c r="K23" s="38"/>
      <c r="L23" s="39">
        <f>Entretenimiento[[#This Row],[Presupuesto]]-Entretenimiento[[#This Row],[Real]]</f>
        <v>0</v>
      </c>
    </row>
    <row r="24" spans="1:13" ht="15.75" customHeight="1" x14ac:dyDescent="0.25">
      <c r="A24" s="10"/>
      <c r="B24" s="14" t="s">
        <v>12</v>
      </c>
      <c r="C24" s="38"/>
      <c r="D24" s="38"/>
      <c r="E24" s="39">
        <f>Empaquetado[[#This Row],[Presupuesto]]-Empaquetado[[#This Row],[Real]]</f>
        <v>0</v>
      </c>
      <c r="F24" s="33"/>
      <c r="G24" s="33"/>
      <c r="H24" s="15"/>
      <c r="I24" s="14" t="s">
        <v>31</v>
      </c>
      <c r="J24" s="38"/>
      <c r="K24" s="38"/>
      <c r="L24" s="39">
        <f>Entretenimiento[[#This Row],[Presupuesto]]-Entretenimiento[[#This Row],[Real]]</f>
        <v>0</v>
      </c>
    </row>
    <row r="25" spans="1:13" ht="15.75" customHeight="1" x14ac:dyDescent="0.25">
      <c r="A25" s="10"/>
      <c r="B25" s="14" t="s">
        <v>13</v>
      </c>
      <c r="C25" s="38"/>
      <c r="D25" s="38"/>
      <c r="E25" s="39">
        <f>Empaquetado[[#This Row],[Presupuesto]]-Empaquetado[[#This Row],[Real]]</f>
        <v>0</v>
      </c>
      <c r="F25" s="33"/>
      <c r="G25" s="33"/>
      <c r="H25" s="15"/>
      <c r="I25" s="14" t="s">
        <v>32</v>
      </c>
      <c r="J25" s="38"/>
      <c r="K25" s="38"/>
      <c r="L25" s="39">
        <f>Entretenimiento[[#This Row],[Presupuesto]]-Entretenimiento[[#This Row],[Real]]</f>
        <v>0</v>
      </c>
    </row>
    <row r="26" spans="1:13" ht="15.75" customHeight="1" x14ac:dyDescent="0.25">
      <c r="A26" s="10"/>
      <c r="B26" s="14" t="s">
        <v>14</v>
      </c>
      <c r="C26" s="38"/>
      <c r="D26" s="38"/>
      <c r="E26" s="39">
        <f>Empaquetado[[#This Row],[Presupuesto]]-Empaquetado[[#This Row],[Real]]</f>
        <v>0</v>
      </c>
      <c r="F26" s="33"/>
      <c r="G26" s="33"/>
      <c r="H26" s="15"/>
      <c r="I26" s="14" t="s">
        <v>33</v>
      </c>
      <c r="J26" s="38"/>
      <c r="K26" s="38"/>
      <c r="L26" s="39">
        <f>Entretenimiento[[#This Row],[Presupuesto]]-Entretenimiento[[#This Row],[Real]]</f>
        <v>0</v>
      </c>
    </row>
    <row r="27" spans="1:13" ht="15.75" customHeight="1" thickBot="1" x14ac:dyDescent="0.3">
      <c r="A27" s="10"/>
      <c r="B27" s="26" t="s">
        <v>7</v>
      </c>
      <c r="C27" s="40"/>
      <c r="D27" s="40"/>
      <c r="E27" s="41">
        <f>Empaquetado[[#This Row],[Presupuesto]]-Empaquetado[[#This Row],[Real]]</f>
        <v>0</v>
      </c>
      <c r="F27" s="33"/>
      <c r="G27" s="33"/>
      <c r="H27" s="15"/>
      <c r="I27" s="14" t="s">
        <v>34</v>
      </c>
      <c r="J27" s="38"/>
      <c r="K27" s="38"/>
      <c r="L27" s="39">
        <f>Entretenimiento[[#This Row],[Presupuesto]]-Entretenimiento[[#This Row],[Real]]</f>
        <v>0</v>
      </c>
    </row>
    <row r="28" spans="1:13" ht="15.75" customHeight="1" thickBot="1" x14ac:dyDescent="0.3">
      <c r="A28" s="10"/>
      <c r="B28" s="16" t="s">
        <v>8</v>
      </c>
      <c r="C28" s="17">
        <f>SUBTOTAL(109,Empaquetado[Presupuesto])</f>
        <v>0</v>
      </c>
      <c r="D28" s="17">
        <f>SUBTOTAL(109,Empaquetado[Real])</f>
        <v>0</v>
      </c>
      <c r="E28" s="17">
        <f>SUBTOTAL(109,Empaquetado[Diferencia])</f>
        <v>0</v>
      </c>
      <c r="F28" s="31"/>
      <c r="G28" s="31"/>
      <c r="H28" s="15"/>
      <c r="I28" s="27" t="s">
        <v>7</v>
      </c>
      <c r="J28" s="40"/>
      <c r="K28" s="40"/>
      <c r="L28" s="41">
        <f>Entretenimiento[[#This Row],[Presupuesto]]-Entretenimiento[[#This Row],[Real]]</f>
        <v>0</v>
      </c>
    </row>
    <row r="29" spans="1:13" ht="15.75" customHeight="1" x14ac:dyDescent="0.25">
      <c r="A29" s="10"/>
      <c r="B29" s="20"/>
      <c r="C29" s="20"/>
      <c r="D29" s="20"/>
      <c r="E29" s="20"/>
      <c r="F29" s="15"/>
      <c r="G29" s="15"/>
      <c r="H29" s="15"/>
      <c r="I29" s="16" t="s">
        <v>8</v>
      </c>
      <c r="J29" s="17">
        <f>SUBTOTAL(109,Entretenimiento[Presupuesto])</f>
        <v>0</v>
      </c>
      <c r="K29" s="17">
        <f>SUBTOTAL(109,Entretenimiento[Real])</f>
        <v>0</v>
      </c>
      <c r="L29" s="17">
        <f>SUBTOTAL(109,Entretenimiento[Diferencia])</f>
        <v>0</v>
      </c>
    </row>
    <row r="30" spans="1:13" ht="26.25" customHeight="1" x14ac:dyDescent="0.25">
      <c r="A30" s="10"/>
      <c r="B30" s="15"/>
      <c r="C30" s="15"/>
      <c r="D30" s="15"/>
      <c r="E30" s="15"/>
      <c r="F30" s="15"/>
      <c r="G30" s="15"/>
      <c r="H30" s="15"/>
      <c r="I30" s="16"/>
      <c r="J30" s="31"/>
      <c r="K30" s="31"/>
      <c r="L30" s="31"/>
    </row>
    <row r="31" spans="1:13" ht="39.75" customHeight="1" x14ac:dyDescent="0.25">
      <c r="A31" s="10"/>
      <c r="B31" s="47" t="s">
        <v>15</v>
      </c>
      <c r="C31" s="47"/>
      <c r="D31" s="47"/>
      <c r="E31" s="47"/>
      <c r="F31" s="36"/>
      <c r="G31" s="36"/>
      <c r="H31" s="15"/>
      <c r="I31" s="47" t="s">
        <v>35</v>
      </c>
      <c r="J31" s="47"/>
      <c r="K31" s="47"/>
      <c r="L31" s="47"/>
    </row>
    <row r="32" spans="1:13" ht="21.75" customHeight="1" thickBot="1" x14ac:dyDescent="0.3">
      <c r="A32" s="10"/>
      <c r="B32" s="23" t="s">
        <v>1</v>
      </c>
      <c r="C32" s="24" t="s">
        <v>19</v>
      </c>
      <c r="D32" s="24" t="s">
        <v>20</v>
      </c>
      <c r="E32" s="25" t="s">
        <v>21</v>
      </c>
      <c r="F32" s="32"/>
      <c r="G32" s="21"/>
      <c r="H32" s="15"/>
      <c r="I32" s="23" t="s">
        <v>1</v>
      </c>
      <c r="J32" s="24" t="s">
        <v>19</v>
      </c>
      <c r="K32" s="24" t="s">
        <v>20</v>
      </c>
      <c r="L32" s="25" t="s">
        <v>21</v>
      </c>
      <c r="M32" s="22"/>
    </row>
    <row r="33" spans="1:12" ht="15.75" customHeight="1" x14ac:dyDescent="0.25">
      <c r="A33" s="10"/>
      <c r="B33" s="14" t="s">
        <v>16</v>
      </c>
      <c r="C33" s="38"/>
      <c r="D33" s="38"/>
      <c r="E33" s="39">
        <f>Viajes[[#This Row],[Presupuesto]]-Viajes[[#This Row],[Real]]</f>
        <v>0</v>
      </c>
      <c r="F33" s="33"/>
      <c r="G33" s="33"/>
      <c r="H33" s="15"/>
      <c r="I33" s="14" t="s">
        <v>36</v>
      </c>
      <c r="J33" s="38"/>
      <c r="K33" s="38"/>
      <c r="L33" s="39">
        <f>Varios[[#This Row],[Presupuesto]]-Varios[[#This Row],[Real]]</f>
        <v>0</v>
      </c>
    </row>
    <row r="34" spans="1:12" ht="15.75" customHeight="1" x14ac:dyDescent="0.25">
      <c r="A34" s="10"/>
      <c r="B34" s="14" t="s">
        <v>17</v>
      </c>
      <c r="C34" s="38"/>
      <c r="D34" s="38"/>
      <c r="E34" s="39">
        <f>Viajes[[#This Row],[Presupuesto]]-Viajes[[#This Row],[Real]]</f>
        <v>0</v>
      </c>
      <c r="F34" s="33"/>
      <c r="G34" s="33"/>
      <c r="H34" s="15"/>
      <c r="I34" s="14" t="s">
        <v>37</v>
      </c>
      <c r="J34" s="38"/>
      <c r="K34" s="38"/>
      <c r="L34" s="39">
        <f>Varios[[#This Row],[Presupuesto]]-Varios[[#This Row],[Real]]</f>
        <v>0</v>
      </c>
    </row>
    <row r="35" spans="1:12" ht="15.75" customHeight="1" thickBot="1" x14ac:dyDescent="0.3">
      <c r="A35" s="10"/>
      <c r="B35" s="14" t="s">
        <v>18</v>
      </c>
      <c r="C35" s="38"/>
      <c r="D35" s="38"/>
      <c r="E35" s="39">
        <f>Viajes[[#This Row],[Presupuesto]]-Viajes[[#This Row],[Real]]</f>
        <v>0</v>
      </c>
      <c r="F35" s="33"/>
      <c r="G35" s="33"/>
      <c r="H35" s="15"/>
      <c r="I35" s="27" t="s">
        <v>7</v>
      </c>
      <c r="J35" s="40"/>
      <c r="K35" s="40"/>
      <c r="L35" s="41">
        <f>Varios[[#This Row],[Presupuesto]]-Varios[[#This Row],[Real]]</f>
        <v>0</v>
      </c>
    </row>
    <row r="36" spans="1:12" ht="15.75" customHeight="1" thickBot="1" x14ac:dyDescent="0.3">
      <c r="A36" s="10"/>
      <c r="B36" s="27" t="s">
        <v>7</v>
      </c>
      <c r="C36" s="40"/>
      <c r="D36" s="40"/>
      <c r="E36" s="41">
        <f>Viajes[[#This Row],[Presupuesto]]-Viajes[[#This Row],[Real]]</f>
        <v>0</v>
      </c>
      <c r="F36" s="33"/>
      <c r="G36" s="33"/>
      <c r="H36" s="15"/>
      <c r="I36" s="16" t="s">
        <v>8</v>
      </c>
      <c r="J36" s="17">
        <f>SUBTOTAL(109,Varios[Presupuesto])</f>
        <v>0</v>
      </c>
      <c r="K36" s="17">
        <f>SUBTOTAL(109,Varios[Real])</f>
        <v>0</v>
      </c>
      <c r="L36" s="17">
        <f>SUBTOTAL(109,Varios[Diferencia])</f>
        <v>0</v>
      </c>
    </row>
    <row r="37" spans="1:12" ht="15.75" customHeight="1" x14ac:dyDescent="0.25">
      <c r="A37" s="10"/>
      <c r="B37" s="16" t="s">
        <v>8</v>
      </c>
      <c r="C37" s="17">
        <f>SUBTOTAL(109,Viajes[Presupuesto])</f>
        <v>0</v>
      </c>
      <c r="D37" s="17">
        <f>SUBTOTAL(109,Viajes[Real])</f>
        <v>0</v>
      </c>
      <c r="E37" s="17">
        <f>SUBTOTAL(109,Viajes[Diferencia])</f>
        <v>0</v>
      </c>
      <c r="F37" s="31"/>
      <c r="G37" s="31"/>
      <c r="H37" s="15"/>
    </row>
    <row r="38" spans="1:12" x14ac:dyDescent="0.25">
      <c r="A38" s="10"/>
      <c r="H38" s="15"/>
    </row>
    <row r="39" spans="1:12" x14ac:dyDescent="0.25">
      <c r="A39" s="10"/>
      <c r="H39" s="15"/>
    </row>
    <row r="40" spans="1:12" x14ac:dyDescent="0.25">
      <c r="A40" s="10"/>
      <c r="H40" s="15"/>
    </row>
    <row r="41" spans="1:12" x14ac:dyDescent="0.25">
      <c r="H41" s="10"/>
    </row>
    <row r="42" spans="1:12" x14ac:dyDescent="0.25">
      <c r="H42" s="10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2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E12:E18 E22:E28 E33:E37 L22:L29 L33:L36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1" priority="1" operator="greaterThan">
      <formula>SUM(K4-K5)</formula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para días festivos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2019-06-04T09:28:49Z</dcterms:modified>
</cp:coreProperties>
</file>