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filterPrivacy="1"/>
  <bookViews>
    <workbookView xWindow="-120" yWindow="-120" windowWidth="38640" windowHeight="15990" tabRatio="896" xr2:uid="{00000000-000D-0000-FFFF-FFFF00000000}"/>
  </bookViews>
  <sheets>
    <sheet name="Introduction" sheetId="11" r:id="rId1"/>
    <sheet name="User Input" sheetId="1" r:id="rId2"/>
    <sheet name="Brackets" sheetId="3" r:id="rId3"/>
    <sheet name="NCAA Rankings" sheetId="2" r:id="rId4"/>
    <sheet name="Scoring Offense" sheetId="5" r:id="rId5"/>
    <sheet name="Scoring Defense" sheetId="6" r:id="rId6"/>
    <sheet name="Won-Lost %" sheetId="7" r:id="rId7"/>
  </sheets>
  <definedNames>
    <definedName name="Columns_Group1">Brackets!$C:$C,Brackets!$H:$H,Brackets!$M:$M,Brackets!$R:$R,Brackets!$AT:$AT,Brackets!$AY:$AY,Brackets!$BD:$BD,Brackets!$BI:$BI</definedName>
    <definedName name="_xlnm.Print_Area" localSheetId="1">'User Input'!$B$10:$C$77</definedName>
    <definedName name="_xlnm.Print_Titles" localSheetId="3">'NCAA Rankings'!$1:$5</definedName>
    <definedName name="_xlnm.Print_Titles" localSheetId="5">'Scoring Defense'!$1:$5</definedName>
    <definedName name="_xlnm.Print_Titles" localSheetId="4">'Scoring Offense'!$1:$5</definedName>
    <definedName name="_xlnm.Print_Titles" localSheetId="6">'Won-Lost %'!$1:$5</definedName>
    <definedName name="Team_Stats">'User Input'!$C$10:$O$77</definedName>
    <definedName name="User_Name">'User Input'!$B$6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1" l="1"/>
  <c r="E16" i="1"/>
  <c r="E15" i="1"/>
  <c r="E11" i="1"/>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E75" i="1" s="1"/>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E76" i="1" s="1"/>
  <c r="L226" i="2"/>
  <c r="L225" i="2"/>
  <c r="L224" i="2"/>
  <c r="L223" i="2"/>
  <c r="L222" i="2"/>
  <c r="L221" i="2"/>
  <c r="L220" i="2"/>
  <c r="L219" i="2"/>
  <c r="L218" i="2"/>
  <c r="L217" i="2"/>
  <c r="L216" i="2"/>
  <c r="L215" i="2"/>
  <c r="L214" i="2"/>
  <c r="L213" i="2"/>
  <c r="L212" i="2"/>
  <c r="L211" i="2"/>
  <c r="L210" i="2"/>
  <c r="E77" i="1" s="1"/>
  <c r="L209" i="2"/>
  <c r="L208" i="2"/>
  <c r="E72" i="1" s="1"/>
  <c r="L207" i="2"/>
  <c r="E74" i="1" s="1"/>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E69" i="1" s="1"/>
  <c r="L180" i="2"/>
  <c r="L179" i="2"/>
  <c r="L178" i="2"/>
  <c r="E73" i="1" s="1"/>
  <c r="L177" i="2"/>
  <c r="L176" i="2"/>
  <c r="L175" i="2"/>
  <c r="L174" i="2"/>
  <c r="L173" i="2"/>
  <c r="L172" i="2"/>
  <c r="L171" i="2"/>
  <c r="L170" i="2"/>
  <c r="L169" i="2"/>
  <c r="L168" i="2"/>
  <c r="L167" i="2"/>
  <c r="L166" i="2"/>
  <c r="L165" i="2"/>
  <c r="L164" i="2"/>
  <c r="L163" i="2"/>
  <c r="L162" i="2"/>
  <c r="L161" i="2"/>
  <c r="L160" i="2"/>
  <c r="L159" i="2"/>
  <c r="E68" i="1" s="1"/>
  <c r="L158" i="2"/>
  <c r="L157" i="2"/>
  <c r="L156" i="2"/>
  <c r="L155" i="2"/>
  <c r="L154" i="2"/>
  <c r="L153" i="2"/>
  <c r="L152" i="2"/>
  <c r="L151" i="2"/>
  <c r="L150" i="2"/>
  <c r="L149" i="2"/>
  <c r="L148" i="2"/>
  <c r="L147" i="2"/>
  <c r="L146" i="2"/>
  <c r="L145" i="2"/>
  <c r="L144" i="2"/>
  <c r="L143" i="2"/>
  <c r="L142" i="2"/>
  <c r="L141" i="2"/>
  <c r="L140" i="2"/>
  <c r="L139" i="2"/>
  <c r="L138" i="2"/>
  <c r="L137" i="2"/>
  <c r="E70" i="1" s="1"/>
  <c r="L136" i="2"/>
  <c r="L135" i="2"/>
  <c r="L134" i="2"/>
  <c r="L133" i="2"/>
  <c r="L132" i="2"/>
  <c r="L131" i="2"/>
  <c r="L130" i="2"/>
  <c r="L129" i="2"/>
  <c r="E71" i="1" s="1"/>
  <c r="L128" i="2"/>
  <c r="L127" i="2"/>
  <c r="L126" i="2"/>
  <c r="E64" i="1" s="1"/>
  <c r="L125" i="2"/>
  <c r="L124" i="2"/>
  <c r="L123" i="2"/>
  <c r="L122" i="2"/>
  <c r="L121" i="2"/>
  <c r="L120" i="2"/>
  <c r="E65" i="1" s="1"/>
  <c r="L119" i="2"/>
  <c r="L118" i="2"/>
  <c r="L117" i="2"/>
  <c r="L116" i="2"/>
  <c r="L115" i="2"/>
  <c r="L114" i="2"/>
  <c r="L113" i="2"/>
  <c r="L112" i="2"/>
  <c r="L111" i="2"/>
  <c r="L110" i="2"/>
  <c r="L109" i="2"/>
  <c r="L108" i="2"/>
  <c r="E61" i="1" s="1"/>
  <c r="L107" i="2"/>
  <c r="L106" i="2"/>
  <c r="L105" i="2"/>
  <c r="E66" i="1" s="1"/>
  <c r="L104" i="2"/>
  <c r="L103" i="2"/>
  <c r="L102" i="2"/>
  <c r="L101" i="2"/>
  <c r="L100" i="2"/>
  <c r="L99" i="2"/>
  <c r="L98" i="2"/>
  <c r="L97" i="2"/>
  <c r="L96" i="2"/>
  <c r="L95" i="2"/>
  <c r="L94" i="2"/>
  <c r="L93" i="2"/>
  <c r="L92" i="2"/>
  <c r="L91" i="2"/>
  <c r="E67" i="1" s="1"/>
  <c r="L90" i="2"/>
  <c r="L89" i="2"/>
  <c r="L88" i="2"/>
  <c r="L87" i="2"/>
  <c r="L86" i="2"/>
  <c r="L85" i="2"/>
  <c r="L84" i="2"/>
  <c r="L83" i="2"/>
  <c r="E60" i="1" s="1"/>
  <c r="L82" i="2"/>
  <c r="L81" i="2"/>
  <c r="L80" i="2"/>
  <c r="L79" i="2"/>
  <c r="L78" i="2"/>
  <c r="E53" i="1" s="1"/>
  <c r="L77" i="2"/>
  <c r="L76" i="2"/>
  <c r="E63" i="1" s="1"/>
  <c r="L75" i="2"/>
  <c r="L74" i="2"/>
  <c r="L73" i="2"/>
  <c r="E62" i="1" s="1"/>
  <c r="L72" i="2"/>
  <c r="L71" i="2"/>
  <c r="L70" i="2"/>
  <c r="L69" i="2"/>
  <c r="L68" i="2"/>
  <c r="E50" i="1" s="1"/>
  <c r="L67" i="2"/>
  <c r="L66" i="2"/>
  <c r="E48" i="1" s="1"/>
  <c r="L65" i="2"/>
  <c r="L64" i="2"/>
  <c r="L63" i="2"/>
  <c r="E56" i="1" s="1"/>
  <c r="L62" i="2"/>
  <c r="E49" i="1" s="1"/>
  <c r="L61" i="2"/>
  <c r="E55" i="1" s="1"/>
  <c r="L60" i="2"/>
  <c r="E52" i="1" s="1"/>
  <c r="L59" i="2"/>
  <c r="L58" i="2"/>
  <c r="L57" i="2"/>
  <c r="L56" i="2"/>
  <c r="E59" i="1" s="1"/>
  <c r="L55" i="2"/>
  <c r="L54" i="2"/>
  <c r="L53" i="2"/>
  <c r="L52" i="2"/>
  <c r="E51" i="1" s="1"/>
  <c r="L51" i="2"/>
  <c r="L50" i="2"/>
  <c r="E45" i="1" s="1"/>
  <c r="L49" i="2"/>
  <c r="E57" i="1" s="1"/>
  <c r="L48" i="2"/>
  <c r="E47" i="1" s="1"/>
  <c r="L47" i="2"/>
  <c r="E39" i="1" s="1"/>
  <c r="L46" i="2"/>
  <c r="L45" i="2"/>
  <c r="E58" i="1" s="1"/>
  <c r="L44" i="2"/>
  <c r="E42" i="1" s="1"/>
  <c r="L43" i="2"/>
  <c r="L42" i="2"/>
  <c r="E43" i="1" s="1"/>
  <c r="L41" i="2"/>
  <c r="E38" i="1" s="1"/>
  <c r="L40" i="2"/>
  <c r="L39" i="2"/>
  <c r="E41" i="1" s="1"/>
  <c r="L38" i="2"/>
  <c r="L37" i="2"/>
  <c r="E54" i="1" s="1"/>
  <c r="L36" i="2"/>
  <c r="E46" i="1" s="1"/>
  <c r="L35" i="2"/>
  <c r="E44" i="1" s="1"/>
  <c r="L34" i="2"/>
  <c r="E40" i="1" s="1"/>
  <c r="L33" i="2"/>
  <c r="E27" i="1" s="1"/>
  <c r="L32" i="2"/>
  <c r="E32" i="1" s="1"/>
  <c r="L31" i="2"/>
  <c r="E33" i="1" s="1"/>
  <c r="L30" i="2"/>
  <c r="E34" i="1" s="1"/>
  <c r="L29" i="2"/>
  <c r="E24" i="1" s="1"/>
  <c r="L28" i="2"/>
  <c r="E36" i="1" s="1"/>
  <c r="L27" i="2"/>
  <c r="E35" i="1" s="1"/>
  <c r="L26" i="2"/>
  <c r="E31" i="1" s="1"/>
  <c r="L25" i="2"/>
  <c r="E23" i="1" s="1"/>
  <c r="L24" i="2"/>
  <c r="E28" i="1" s="1"/>
  <c r="L23" i="2"/>
  <c r="E26" i="1" s="1"/>
  <c r="L22" i="2"/>
  <c r="E29" i="1" s="1"/>
  <c r="L21" i="2"/>
  <c r="E22" i="1" s="1"/>
  <c r="L20" i="2"/>
  <c r="E30" i="1" s="1"/>
  <c r="L19" i="2"/>
  <c r="E19" i="1" s="1"/>
  <c r="L18" i="2"/>
  <c r="E37" i="1" s="1"/>
  <c r="L17" i="2"/>
  <c r="E20" i="1" s="1"/>
  <c r="L16" i="2"/>
  <c r="E25" i="1" s="1"/>
  <c r="L15" i="2"/>
  <c r="E21" i="1" s="1"/>
  <c r="L14" i="2"/>
  <c r="L13" i="2"/>
  <c r="L12" i="2"/>
  <c r="E12" i="1" s="1"/>
  <c r="L11" i="2"/>
  <c r="E14" i="1" s="1"/>
  <c r="L10" i="2"/>
  <c r="L9" i="2"/>
  <c r="E18" i="1" s="1"/>
  <c r="L8" i="2"/>
  <c r="E10" i="1" s="1"/>
  <c r="L7" i="2"/>
  <c r="L6" i="2"/>
  <c r="E13" i="1" s="1"/>
  <c r="AB8" i="1" l="1"/>
  <c r="AA8" i="1"/>
  <c r="Z8" i="1"/>
  <c r="Y8" i="1"/>
  <c r="X8" i="1"/>
  <c r="W8" i="1"/>
  <c r="V8" i="1"/>
  <c r="U8" i="1"/>
  <c r="T8" i="1"/>
  <c r="S8" i="1"/>
  <c r="R8" i="1"/>
  <c r="Q8" i="1"/>
  <c r="X102" i="3" l="1"/>
  <c r="X100" i="3"/>
  <c r="H77" i="1" l="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G10"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Y10" i="1" l="1"/>
  <c r="W12" i="1"/>
  <c r="Y13" i="1"/>
  <c r="W15" i="1"/>
  <c r="Y18" i="1"/>
  <c r="W20" i="1"/>
  <c r="Y21" i="1"/>
  <c r="W23" i="1"/>
  <c r="Y24" i="1"/>
  <c r="W26" i="1"/>
  <c r="Y27" i="1"/>
  <c r="W29" i="1"/>
  <c r="Y30" i="1"/>
  <c r="W32" i="1"/>
  <c r="Y33" i="1"/>
  <c r="W35" i="1"/>
  <c r="Y36" i="1"/>
  <c r="W38" i="1"/>
  <c r="Y39" i="1"/>
  <c r="W41" i="1"/>
  <c r="Y42" i="1"/>
  <c r="W44" i="1"/>
  <c r="Y45" i="1"/>
  <c r="W47" i="1"/>
  <c r="Y48" i="1"/>
  <c r="W50" i="1"/>
  <c r="Y51" i="1"/>
  <c r="W53" i="1"/>
  <c r="Y54" i="1"/>
  <c r="W56" i="1"/>
  <c r="Y57" i="1"/>
  <c r="W59" i="1"/>
  <c r="Y60" i="1"/>
  <c r="W62" i="1"/>
  <c r="Y63" i="1"/>
  <c r="W65" i="1"/>
  <c r="Y66" i="1"/>
  <c r="W68" i="1"/>
  <c r="Y69" i="1"/>
  <c r="W71" i="1"/>
  <c r="Y72" i="1"/>
  <c r="W74" i="1"/>
  <c r="Y75" i="1"/>
  <c r="W77" i="1"/>
  <c r="Y17" i="1"/>
  <c r="X17" i="1"/>
  <c r="W17" i="1"/>
  <c r="V17" i="1"/>
  <c r="Y16" i="1"/>
  <c r="X16" i="1"/>
  <c r="W16" i="1"/>
  <c r="V16" i="1"/>
  <c r="Y9" i="1"/>
  <c r="X9" i="1"/>
  <c r="W9" i="1"/>
  <c r="V9" i="1"/>
  <c r="U9" i="1"/>
  <c r="T9" i="1"/>
  <c r="S9" i="1"/>
  <c r="R9" i="1"/>
  <c r="Q9" i="1"/>
  <c r="Y77" i="1"/>
  <c r="X77" i="1"/>
  <c r="V77" i="1"/>
  <c r="Y76" i="1"/>
  <c r="X76" i="1"/>
  <c r="W76" i="1"/>
  <c r="V76" i="1"/>
  <c r="X75" i="1"/>
  <c r="W75" i="1"/>
  <c r="V75" i="1"/>
  <c r="Y74" i="1"/>
  <c r="X74" i="1"/>
  <c r="V74" i="1"/>
  <c r="Y73" i="1"/>
  <c r="X73" i="1"/>
  <c r="W73" i="1"/>
  <c r="V73" i="1"/>
  <c r="X72" i="1"/>
  <c r="W72" i="1"/>
  <c r="V72" i="1"/>
  <c r="Y71" i="1"/>
  <c r="X71" i="1"/>
  <c r="V71" i="1"/>
  <c r="Y70" i="1"/>
  <c r="X70" i="1"/>
  <c r="W70" i="1"/>
  <c r="V70" i="1"/>
  <c r="X69" i="1"/>
  <c r="W69" i="1"/>
  <c r="V69" i="1"/>
  <c r="Y68" i="1"/>
  <c r="X68" i="1"/>
  <c r="V68" i="1"/>
  <c r="Y67" i="1"/>
  <c r="X67" i="1"/>
  <c r="W67" i="1"/>
  <c r="V67" i="1"/>
  <c r="X66" i="1"/>
  <c r="W66" i="1"/>
  <c r="V66" i="1"/>
  <c r="Y65" i="1"/>
  <c r="X65" i="1"/>
  <c r="V65" i="1"/>
  <c r="Y64" i="1"/>
  <c r="X64" i="1"/>
  <c r="W64" i="1"/>
  <c r="V64" i="1"/>
  <c r="X63" i="1"/>
  <c r="W63" i="1"/>
  <c r="V63" i="1"/>
  <c r="Y62" i="1"/>
  <c r="X62" i="1"/>
  <c r="V62" i="1"/>
  <c r="Y61" i="1"/>
  <c r="X61" i="1"/>
  <c r="W61" i="1"/>
  <c r="V61" i="1"/>
  <c r="X60" i="1"/>
  <c r="W60" i="1"/>
  <c r="V60" i="1"/>
  <c r="Y59" i="1"/>
  <c r="X59" i="1"/>
  <c r="V59" i="1"/>
  <c r="Y58" i="1"/>
  <c r="X58" i="1"/>
  <c r="W58" i="1"/>
  <c r="V58" i="1"/>
  <c r="X57" i="1"/>
  <c r="W57" i="1"/>
  <c r="V57" i="1"/>
  <c r="Y56" i="1"/>
  <c r="X56" i="1"/>
  <c r="V56" i="1"/>
  <c r="Y55" i="1"/>
  <c r="X55" i="1"/>
  <c r="W55" i="1"/>
  <c r="V55" i="1"/>
  <c r="X54" i="1"/>
  <c r="W54" i="1"/>
  <c r="V54" i="1"/>
  <c r="Y53" i="1"/>
  <c r="X53" i="1"/>
  <c r="V53" i="1"/>
  <c r="Y52" i="1"/>
  <c r="X52" i="1"/>
  <c r="W52" i="1"/>
  <c r="V52" i="1"/>
  <c r="X51" i="1"/>
  <c r="W51" i="1"/>
  <c r="V51" i="1"/>
  <c r="Y50" i="1"/>
  <c r="X50" i="1"/>
  <c r="V50" i="1"/>
  <c r="Y49" i="1"/>
  <c r="X49" i="1"/>
  <c r="W49" i="1"/>
  <c r="V49" i="1"/>
  <c r="X48" i="1"/>
  <c r="W48" i="1"/>
  <c r="V48" i="1"/>
  <c r="Y47" i="1"/>
  <c r="X47" i="1"/>
  <c r="V47" i="1"/>
  <c r="Y46" i="1"/>
  <c r="X46" i="1"/>
  <c r="W46" i="1"/>
  <c r="V46" i="1"/>
  <c r="X45" i="1"/>
  <c r="W45" i="1"/>
  <c r="V45" i="1"/>
  <c r="Y44" i="1"/>
  <c r="X44" i="1"/>
  <c r="V44" i="1"/>
  <c r="Y43" i="1"/>
  <c r="X43" i="1"/>
  <c r="W43" i="1"/>
  <c r="V43" i="1"/>
  <c r="X42" i="1"/>
  <c r="W42" i="1"/>
  <c r="V42" i="1"/>
  <c r="Y41" i="1"/>
  <c r="X41" i="1"/>
  <c r="V41" i="1"/>
  <c r="Y40" i="1"/>
  <c r="X40" i="1"/>
  <c r="W40" i="1"/>
  <c r="V40" i="1"/>
  <c r="X39" i="1"/>
  <c r="W39" i="1"/>
  <c r="V39" i="1"/>
  <c r="Y38" i="1"/>
  <c r="X38" i="1"/>
  <c r="V38" i="1"/>
  <c r="Y37" i="1"/>
  <c r="X37" i="1"/>
  <c r="W37" i="1"/>
  <c r="V37" i="1"/>
  <c r="X36" i="1"/>
  <c r="W36" i="1"/>
  <c r="V36" i="1"/>
  <c r="Y35" i="1"/>
  <c r="X35" i="1"/>
  <c r="V35" i="1"/>
  <c r="Y34" i="1"/>
  <c r="X34" i="1"/>
  <c r="W34" i="1"/>
  <c r="V34" i="1"/>
  <c r="X33" i="1"/>
  <c r="W33" i="1"/>
  <c r="V33" i="1"/>
  <c r="Y32" i="1"/>
  <c r="X32" i="1"/>
  <c r="V32" i="1"/>
  <c r="Y31" i="1"/>
  <c r="X31" i="1"/>
  <c r="W31" i="1"/>
  <c r="V31" i="1"/>
  <c r="X30" i="1"/>
  <c r="W30" i="1"/>
  <c r="V30" i="1"/>
  <c r="Y29" i="1"/>
  <c r="X29" i="1"/>
  <c r="V29" i="1"/>
  <c r="Y28" i="1"/>
  <c r="X28" i="1"/>
  <c r="W28" i="1"/>
  <c r="V28" i="1"/>
  <c r="X27" i="1"/>
  <c r="W27" i="1"/>
  <c r="V27" i="1"/>
  <c r="Y26" i="1"/>
  <c r="X26" i="1"/>
  <c r="V26" i="1"/>
  <c r="Y25" i="1"/>
  <c r="X25" i="1"/>
  <c r="W25" i="1"/>
  <c r="V25" i="1"/>
  <c r="X24" i="1"/>
  <c r="W24" i="1"/>
  <c r="V24" i="1"/>
  <c r="Y23" i="1"/>
  <c r="X23" i="1"/>
  <c r="V23" i="1"/>
  <c r="Y22" i="1"/>
  <c r="X22" i="1"/>
  <c r="W22" i="1"/>
  <c r="V22" i="1"/>
  <c r="X21" i="1"/>
  <c r="W21" i="1"/>
  <c r="V21" i="1"/>
  <c r="Y20" i="1"/>
  <c r="X20" i="1"/>
  <c r="V20" i="1"/>
  <c r="Y19" i="1"/>
  <c r="X19" i="1"/>
  <c r="W19" i="1"/>
  <c r="V19" i="1"/>
  <c r="X18" i="1"/>
  <c r="W18" i="1"/>
  <c r="V18" i="1"/>
  <c r="Y15" i="1"/>
  <c r="X15" i="1"/>
  <c r="V15" i="1"/>
  <c r="Y14" i="1"/>
  <c r="X14" i="1"/>
  <c r="W14" i="1"/>
  <c r="V14" i="1"/>
  <c r="X13" i="1"/>
  <c r="W13" i="1"/>
  <c r="V13" i="1"/>
  <c r="Y12" i="1"/>
  <c r="X12" i="1"/>
  <c r="V12" i="1"/>
  <c r="Y11" i="1"/>
  <c r="X11" i="1"/>
  <c r="W11" i="1"/>
  <c r="V11" i="1"/>
  <c r="X10" i="1"/>
  <c r="W10" i="1"/>
  <c r="V10" i="1"/>
  <c r="T17" i="1" l="1"/>
  <c r="T20" i="1"/>
  <c r="T26" i="1"/>
  <c r="U15" i="1"/>
  <c r="S17" i="1"/>
  <c r="T53" i="1"/>
  <c r="T11" i="1"/>
  <c r="S19" i="1"/>
  <c r="S34" i="1"/>
  <c r="S40" i="1"/>
  <c r="S46" i="1"/>
  <c r="S52" i="1"/>
  <c r="S58" i="1"/>
  <c r="S64" i="1"/>
  <c r="S70" i="1"/>
  <c r="S76" i="1"/>
  <c r="S12" i="1"/>
  <c r="T19" i="1"/>
  <c r="T22" i="1"/>
  <c r="T25" i="1"/>
  <c r="T28" i="1"/>
  <c r="T31" i="1"/>
  <c r="T34" i="1"/>
  <c r="T37" i="1"/>
  <c r="T40" i="1"/>
  <c r="T43" i="1"/>
  <c r="T46" i="1"/>
  <c r="T49" i="1"/>
  <c r="T52" i="1"/>
  <c r="T55" i="1"/>
  <c r="T58" i="1"/>
  <c r="T61" i="1"/>
  <c r="T64" i="1"/>
  <c r="T67" i="1"/>
  <c r="T70" i="1"/>
  <c r="T73" i="1"/>
  <c r="T76" i="1"/>
  <c r="U21" i="1"/>
  <c r="U27" i="1"/>
  <c r="U33" i="1"/>
  <c r="U39" i="1"/>
  <c r="U45" i="1"/>
  <c r="U51" i="1"/>
  <c r="U57" i="1"/>
  <c r="U63" i="1"/>
  <c r="U69" i="1"/>
  <c r="U75" i="1"/>
  <c r="T32" i="1"/>
  <c r="T50" i="1"/>
  <c r="T14" i="1"/>
  <c r="S25" i="1"/>
  <c r="S31" i="1"/>
  <c r="S37" i="1"/>
  <c r="S43" i="1"/>
  <c r="S49" i="1"/>
  <c r="S55" i="1"/>
  <c r="S61" i="1"/>
  <c r="S67" i="1"/>
  <c r="S73" i="1"/>
  <c r="U12" i="1"/>
  <c r="T12" i="1"/>
  <c r="T15" i="1"/>
  <c r="S23" i="1"/>
  <c r="S29" i="1"/>
  <c r="S32" i="1"/>
  <c r="S35" i="1"/>
  <c r="S38" i="1"/>
  <c r="S41" i="1"/>
  <c r="S44" i="1"/>
  <c r="S47" i="1"/>
  <c r="S50" i="1"/>
  <c r="S53" i="1"/>
  <c r="S56" i="1"/>
  <c r="S59" i="1"/>
  <c r="S62" i="1"/>
  <c r="S65" i="1"/>
  <c r="S68" i="1"/>
  <c r="S71" i="1"/>
  <c r="S74" i="1"/>
  <c r="S77" i="1"/>
  <c r="U14" i="1"/>
  <c r="T23" i="1"/>
  <c r="T35" i="1"/>
  <c r="T41" i="1"/>
  <c r="T47" i="1"/>
  <c r="T59" i="1"/>
  <c r="T62" i="1"/>
  <c r="T65" i="1"/>
  <c r="T68" i="1"/>
  <c r="T71" i="1"/>
  <c r="T74" i="1"/>
  <c r="T77" i="1"/>
  <c r="U23" i="1"/>
  <c r="U29" i="1"/>
  <c r="U35" i="1"/>
  <c r="U41" i="1"/>
  <c r="U47" i="1"/>
  <c r="U53" i="1"/>
  <c r="U59" i="1"/>
  <c r="U65" i="1"/>
  <c r="U71" i="1"/>
  <c r="U77" i="1"/>
  <c r="S13" i="1"/>
  <c r="T29" i="1"/>
  <c r="T44" i="1"/>
  <c r="T10" i="1"/>
  <c r="S27" i="1"/>
  <c r="S33" i="1"/>
  <c r="S39" i="1"/>
  <c r="S45" i="1"/>
  <c r="S54" i="1"/>
  <c r="S60" i="1"/>
  <c r="S66" i="1"/>
  <c r="S72" i="1"/>
  <c r="S75" i="1"/>
  <c r="T38" i="1"/>
  <c r="T56" i="1"/>
  <c r="T13" i="1"/>
  <c r="S21" i="1"/>
  <c r="S30" i="1"/>
  <c r="S36" i="1"/>
  <c r="S42" i="1"/>
  <c r="S48" i="1"/>
  <c r="S51" i="1"/>
  <c r="S57" i="1"/>
  <c r="S63" i="1"/>
  <c r="S69" i="1"/>
  <c r="U17" i="1"/>
  <c r="S11" i="1"/>
  <c r="S14" i="1"/>
  <c r="T18" i="1"/>
  <c r="T21" i="1"/>
  <c r="T24" i="1"/>
  <c r="T27" i="1"/>
  <c r="T30" i="1"/>
  <c r="T33" i="1"/>
  <c r="T36" i="1"/>
  <c r="T39" i="1"/>
  <c r="T42" i="1"/>
  <c r="T45" i="1"/>
  <c r="T48" i="1"/>
  <c r="T51" i="1"/>
  <c r="T54" i="1"/>
  <c r="T57" i="1"/>
  <c r="T60" i="1"/>
  <c r="T63" i="1"/>
  <c r="T66" i="1"/>
  <c r="T69" i="1"/>
  <c r="T72" i="1"/>
  <c r="T75" i="1"/>
  <c r="U72" i="1"/>
  <c r="U19" i="1"/>
  <c r="U25" i="1"/>
  <c r="U31" i="1"/>
  <c r="U37" i="1"/>
  <c r="U43" i="1"/>
  <c r="U49" i="1"/>
  <c r="U55" i="1"/>
  <c r="U61" i="1"/>
  <c r="U67" i="1"/>
  <c r="U73" i="1"/>
  <c r="S28" i="1"/>
  <c r="S15" i="1"/>
  <c r="S18" i="1"/>
  <c r="S20" i="1"/>
  <c r="S22" i="1"/>
  <c r="S24" i="1"/>
  <c r="S26" i="1"/>
  <c r="U11" i="1"/>
  <c r="U18" i="1"/>
  <c r="U24" i="1"/>
  <c r="U30" i="1"/>
  <c r="U36" i="1"/>
  <c r="U42" i="1"/>
  <c r="U50" i="1"/>
  <c r="U56" i="1"/>
  <c r="U64" i="1"/>
  <c r="U76" i="1"/>
  <c r="S10" i="1"/>
  <c r="U13" i="1"/>
  <c r="U20" i="1"/>
  <c r="U26" i="1"/>
  <c r="U32" i="1"/>
  <c r="U38" i="1"/>
  <c r="U44" i="1"/>
  <c r="U48" i="1"/>
  <c r="U54" i="1"/>
  <c r="U58" i="1"/>
  <c r="U62" i="1"/>
  <c r="U68" i="1"/>
  <c r="U70" i="1"/>
  <c r="U74" i="1"/>
  <c r="U22" i="1"/>
  <c r="U28" i="1"/>
  <c r="U34" i="1"/>
  <c r="U40" i="1"/>
  <c r="U46" i="1"/>
  <c r="U52" i="1"/>
  <c r="U60" i="1"/>
  <c r="U66" i="1"/>
  <c r="U10" i="1"/>
  <c r="T16" i="1"/>
  <c r="U16" i="1"/>
  <c r="S16" i="1"/>
  <c r="R21" i="1"/>
  <c r="R24" i="1"/>
  <c r="R27" i="1"/>
  <c r="Q17" i="1"/>
  <c r="R33" i="1"/>
  <c r="R45" i="1"/>
  <c r="R60" i="1"/>
  <c r="R72" i="1"/>
  <c r="R19" i="1"/>
  <c r="R22" i="1"/>
  <c r="R28" i="1"/>
  <c r="R34" i="1"/>
  <c r="R40" i="1"/>
  <c r="R46" i="1"/>
  <c r="R55" i="1"/>
  <c r="R61" i="1"/>
  <c r="R67" i="1"/>
  <c r="R73" i="1"/>
  <c r="R11" i="1"/>
  <c r="Q15" i="1"/>
  <c r="Q23" i="1"/>
  <c r="Q29" i="1"/>
  <c r="Q35" i="1"/>
  <c r="Q41" i="1"/>
  <c r="Q47" i="1"/>
  <c r="Q53" i="1"/>
  <c r="Q59" i="1"/>
  <c r="Q65" i="1"/>
  <c r="Q12" i="1"/>
  <c r="R15" i="1"/>
  <c r="R20" i="1"/>
  <c r="R23" i="1"/>
  <c r="R26" i="1"/>
  <c r="R29" i="1"/>
  <c r="R32" i="1"/>
  <c r="R35" i="1"/>
  <c r="R38" i="1"/>
  <c r="R41" i="1"/>
  <c r="R44" i="1"/>
  <c r="R47" i="1"/>
  <c r="R50" i="1"/>
  <c r="R53" i="1"/>
  <c r="R56" i="1"/>
  <c r="R59" i="1"/>
  <c r="R62" i="1"/>
  <c r="R65" i="1"/>
  <c r="R68" i="1"/>
  <c r="R71" i="1"/>
  <c r="R74" i="1"/>
  <c r="R77" i="1"/>
  <c r="R12" i="1"/>
  <c r="R39" i="1"/>
  <c r="R54" i="1"/>
  <c r="R66" i="1"/>
  <c r="R75" i="1"/>
  <c r="R30" i="1"/>
  <c r="R51" i="1"/>
  <c r="R18" i="1"/>
  <c r="R42" i="1"/>
  <c r="R57" i="1"/>
  <c r="R17" i="1"/>
  <c r="Q11" i="1"/>
  <c r="R52" i="1"/>
  <c r="R36" i="1"/>
  <c r="R48" i="1"/>
  <c r="R63" i="1"/>
  <c r="R69" i="1"/>
  <c r="R14" i="1"/>
  <c r="R25" i="1"/>
  <c r="R31" i="1"/>
  <c r="R37" i="1"/>
  <c r="R43" i="1"/>
  <c r="R49" i="1"/>
  <c r="R58" i="1"/>
  <c r="R64" i="1"/>
  <c r="R70" i="1"/>
  <c r="R76" i="1"/>
  <c r="Q20" i="1"/>
  <c r="Q26" i="1"/>
  <c r="Q32" i="1"/>
  <c r="Q38" i="1"/>
  <c r="Q44" i="1"/>
  <c r="Q50" i="1"/>
  <c r="Q56" i="1"/>
  <c r="Q62" i="1"/>
  <c r="Q68" i="1"/>
  <c r="Q71" i="1"/>
  <c r="Q74" i="1"/>
  <c r="Q77" i="1"/>
  <c r="Q19" i="1"/>
  <c r="Q28" i="1"/>
  <c r="Q37" i="1"/>
  <c r="Q43" i="1"/>
  <c r="Q46" i="1"/>
  <c r="Q52" i="1"/>
  <c r="Q58" i="1"/>
  <c r="Q64" i="1"/>
  <c r="Q76" i="1"/>
  <c r="R10" i="1"/>
  <c r="Q10" i="1"/>
  <c r="Q18" i="1"/>
  <c r="Q21" i="1"/>
  <c r="Q24" i="1"/>
  <c r="Q27" i="1"/>
  <c r="Q30" i="1"/>
  <c r="Q33" i="1"/>
  <c r="Q36" i="1"/>
  <c r="Q39" i="1"/>
  <c r="Q42" i="1"/>
  <c r="Q45" i="1"/>
  <c r="Q48" i="1"/>
  <c r="Q51" i="1"/>
  <c r="Q54" i="1"/>
  <c r="Q57" i="1"/>
  <c r="Q60" i="1"/>
  <c r="Q63" i="1"/>
  <c r="Q66" i="1"/>
  <c r="Q69" i="1"/>
  <c r="Q72" i="1"/>
  <c r="Q75" i="1"/>
  <c r="Q16" i="1"/>
  <c r="Q34" i="1"/>
  <c r="Q70" i="1"/>
  <c r="Q25" i="1"/>
  <c r="Q67" i="1"/>
  <c r="Q13" i="1"/>
  <c r="Q22" i="1"/>
  <c r="Q31" i="1"/>
  <c r="Q40" i="1"/>
  <c r="Q49" i="1"/>
  <c r="Q55" i="1"/>
  <c r="Q61" i="1"/>
  <c r="Q73" i="1"/>
  <c r="R13" i="1"/>
  <c r="R16" i="1"/>
  <c r="Q14" i="1"/>
  <c r="AB21" i="1" l="1"/>
  <c r="O21" i="1" s="1"/>
  <c r="AB19" i="1"/>
  <c r="O19" i="1" s="1"/>
  <c r="AB57" i="1"/>
  <c r="O57" i="1" s="1"/>
  <c r="AB54" i="1"/>
  <c r="O54" i="1" s="1"/>
  <c r="BG90" i="3" s="1"/>
  <c r="AB50" i="1"/>
  <c r="O50" i="1" s="1"/>
  <c r="AB58" i="1"/>
  <c r="O58" i="1" s="1"/>
  <c r="AB20" i="1"/>
  <c r="O20" i="1" s="1"/>
  <c r="AB75" i="1"/>
  <c r="O75" i="1" s="1"/>
  <c r="AB56" i="1"/>
  <c r="O56" i="1" s="1"/>
  <c r="AB49" i="1"/>
  <c r="O49" i="1" s="1"/>
  <c r="AB69" i="1"/>
  <c r="O69" i="1" s="1"/>
  <c r="AB61" i="1"/>
  <c r="O61" i="1" s="1"/>
  <c r="AB41" i="1"/>
  <c r="O41" i="1" s="1"/>
  <c r="BG78" i="3" s="1"/>
  <c r="AB13" i="1"/>
  <c r="O13" i="1" s="1"/>
  <c r="AB39" i="1"/>
  <c r="O39" i="1" s="1"/>
  <c r="AB67" i="1"/>
  <c r="O67" i="1" s="1"/>
  <c r="AB38" i="1"/>
  <c r="O38" i="1" s="1"/>
  <c r="AB40" i="1"/>
  <c r="O40" i="1" s="1"/>
  <c r="AB22" i="1"/>
  <c r="O22" i="1" s="1"/>
  <c r="AB60" i="1"/>
  <c r="O60" i="1" s="1"/>
  <c r="AB31" i="1"/>
  <c r="O31" i="1" s="1"/>
  <c r="AB11" i="1"/>
  <c r="O11" i="1" s="1"/>
  <c r="AB14" i="1"/>
  <c r="O14" i="1" s="1"/>
  <c r="AB25" i="1"/>
  <c r="O25" i="1" s="1"/>
  <c r="AB51" i="1"/>
  <c r="O51" i="1" s="1"/>
  <c r="AB10" i="1"/>
  <c r="O10" i="1" s="1"/>
  <c r="AB46" i="1"/>
  <c r="O46" i="1" s="1"/>
  <c r="AB44" i="1"/>
  <c r="O44" i="1" s="1"/>
  <c r="AB17" i="1"/>
  <c r="O17" i="1" s="1"/>
  <c r="AB76" i="1"/>
  <c r="O76" i="1" s="1"/>
  <c r="AB68" i="1"/>
  <c r="O68" i="1" s="1"/>
  <c r="AB70" i="1"/>
  <c r="O70" i="1" s="1"/>
  <c r="AB27" i="1"/>
  <c r="O27" i="1" s="1"/>
  <c r="AB37" i="1"/>
  <c r="O37" i="1" s="1"/>
  <c r="AB32" i="1"/>
  <c r="O32" i="1" s="1"/>
  <c r="AB24" i="1"/>
  <c r="O24" i="1" s="1"/>
  <c r="AB55" i="1"/>
  <c r="O55" i="1" s="1"/>
  <c r="AB72" i="1"/>
  <c r="O72" i="1" s="1"/>
  <c r="AB36" i="1"/>
  <c r="O36" i="1" s="1"/>
  <c r="AB18" i="1"/>
  <c r="O18" i="1" s="1"/>
  <c r="AB52" i="1"/>
  <c r="O52" i="1" s="1"/>
  <c r="AB77" i="1"/>
  <c r="O77" i="1" s="1"/>
  <c r="AB12" i="1"/>
  <c r="O12" i="1" s="1"/>
  <c r="AB35" i="1"/>
  <c r="O35" i="1" s="1"/>
  <c r="AB33" i="1"/>
  <c r="O33" i="1" s="1"/>
  <c r="AB74" i="1"/>
  <c r="O74" i="1" s="1"/>
  <c r="AB65" i="1"/>
  <c r="O65" i="1" s="1"/>
  <c r="AB29" i="1"/>
  <c r="O29" i="1" s="1"/>
  <c r="AB48" i="1"/>
  <c r="O48" i="1" s="1"/>
  <c r="AB30" i="1"/>
  <c r="O30" i="1" s="1"/>
  <c r="AB43" i="1"/>
  <c r="O43" i="1" s="1"/>
  <c r="AB71" i="1"/>
  <c r="O71" i="1" s="1"/>
  <c r="AD122" i="3" s="1"/>
  <c r="AB59" i="1"/>
  <c r="O59" i="1" s="1"/>
  <c r="AB23" i="1"/>
  <c r="O23" i="1" s="1"/>
  <c r="AB66" i="1"/>
  <c r="O66" i="1" s="1"/>
  <c r="AB34" i="1"/>
  <c r="O34" i="1" s="1"/>
  <c r="AB53" i="1"/>
  <c r="O53" i="1" s="1"/>
  <c r="AB15" i="1"/>
  <c r="O15" i="1" s="1"/>
  <c r="AB63" i="1"/>
  <c r="O63" i="1" s="1"/>
  <c r="E114" i="3" s="1"/>
  <c r="AB45" i="1"/>
  <c r="O45" i="1" s="1"/>
  <c r="E18" i="3" s="1"/>
  <c r="AB73" i="1"/>
  <c r="O73" i="1" s="1"/>
  <c r="AB42" i="1"/>
  <c r="O42" i="1" s="1"/>
  <c r="AB64" i="1"/>
  <c r="O64" i="1" s="1"/>
  <c r="AB28" i="1"/>
  <c r="O28" i="1" s="1"/>
  <c r="AB62" i="1"/>
  <c r="O62" i="1" s="1"/>
  <c r="BG114" i="3" s="1"/>
  <c r="AB26" i="1"/>
  <c r="O26" i="1" s="1"/>
  <c r="AB47" i="1"/>
  <c r="O47" i="1" s="1"/>
  <c r="AB16" i="1"/>
  <c r="O16" i="1" s="1"/>
  <c r="BG18" i="3" l="1"/>
  <c r="E34" i="3"/>
  <c r="BG130" i="3"/>
  <c r="BG122" i="3"/>
  <c r="E50" i="3"/>
  <c r="BG42" i="3"/>
  <c r="BG34" i="3"/>
  <c r="C42" i="3"/>
  <c r="AC127" i="3"/>
  <c r="E102" i="3"/>
  <c r="E62" i="3"/>
  <c r="BG14" i="3"/>
  <c r="BG82" i="3"/>
  <c r="BG62" i="3"/>
  <c r="BG30" i="3"/>
  <c r="AM127" i="3"/>
  <c r="E58" i="3"/>
  <c r="BG26" i="3"/>
  <c r="BG110" i="3"/>
  <c r="BG94" i="3"/>
  <c r="E98" i="3"/>
  <c r="BG58" i="3"/>
  <c r="E54" i="3"/>
  <c r="E122" i="3"/>
  <c r="AH127" i="3"/>
  <c r="Y122" i="3"/>
  <c r="BG66" i="3"/>
  <c r="BH62" i="3" s="1"/>
  <c r="BG50" i="3"/>
  <c r="E42" i="3"/>
  <c r="BG98" i="3"/>
  <c r="E66" i="3"/>
  <c r="H64" i="3" s="1"/>
  <c r="J64" i="3" s="1"/>
  <c r="E130" i="3"/>
  <c r="BG54" i="3"/>
  <c r="BG106" i="3"/>
  <c r="E90" i="3"/>
  <c r="E78" i="3"/>
  <c r="E82" i="3"/>
  <c r="E22" i="3"/>
  <c r="E94" i="3"/>
  <c r="E26" i="3"/>
  <c r="E118" i="3"/>
  <c r="E30" i="3"/>
  <c r="D30" i="3" s="1"/>
  <c r="E86" i="3"/>
  <c r="BG102" i="3"/>
  <c r="E38" i="3"/>
  <c r="BG38" i="3"/>
  <c r="BH38" i="3" s="1"/>
  <c r="E110" i="3"/>
  <c r="H112" i="3" s="1"/>
  <c r="J112" i="3" s="1"/>
  <c r="E14" i="3"/>
  <c r="D14" i="3" s="1"/>
  <c r="BG86" i="3"/>
  <c r="BH86" i="3" s="1"/>
  <c r="BG118" i="3"/>
  <c r="BH118" i="3" s="1"/>
  <c r="BG70" i="3"/>
  <c r="BG46" i="3"/>
  <c r="BG22" i="3"/>
  <c r="BD24" i="3" s="1"/>
  <c r="BB24" i="3" s="1"/>
  <c r="E126" i="3"/>
  <c r="E70" i="3"/>
  <c r="BG126" i="3"/>
  <c r="BH130" i="3" s="1"/>
  <c r="E46" i="3"/>
  <c r="H48" i="3" s="1"/>
  <c r="J48" i="3" s="1"/>
  <c r="E6" i="3"/>
  <c r="BG6" i="3"/>
  <c r="Y127" i="3"/>
  <c r="BG74" i="3"/>
  <c r="AH122" i="3"/>
  <c r="C10" i="3" s="1"/>
  <c r="E10" i="3" s="1"/>
  <c r="BG10" i="3"/>
  <c r="AD129" i="3"/>
  <c r="AM122" i="3"/>
  <c r="BH18" i="3"/>
  <c r="BH14" i="3"/>
  <c r="BH34" i="3"/>
  <c r="BH30" i="3"/>
  <c r="BH82" i="3"/>
  <c r="BH78" i="3"/>
  <c r="BH114" i="3"/>
  <c r="BH110" i="3"/>
  <c r="D58" i="3"/>
  <c r="BD16" i="3"/>
  <c r="BB16" i="3" s="1"/>
  <c r="BD80" i="3"/>
  <c r="BB80" i="3" s="1"/>
  <c r="BD32" i="3"/>
  <c r="BB32" i="3" s="1"/>
  <c r="BD112" i="3"/>
  <c r="BB112" i="3" s="1"/>
  <c r="C74" i="3" l="1"/>
  <c r="E74" i="3" s="1"/>
  <c r="H72" i="3" s="1"/>
  <c r="J72" i="3" s="1"/>
  <c r="D54" i="3"/>
  <c r="X127" i="3"/>
  <c r="D94" i="3"/>
  <c r="H56" i="3"/>
  <c r="J56" i="3" s="1"/>
  <c r="I56" i="3" s="1"/>
  <c r="BD96" i="3"/>
  <c r="BB96" i="3" s="1"/>
  <c r="BH58" i="3"/>
  <c r="H120" i="3"/>
  <c r="J120" i="3" s="1"/>
  <c r="BD64" i="3"/>
  <c r="BB64" i="3" s="1"/>
  <c r="BH66" i="3"/>
  <c r="D42" i="3"/>
  <c r="BH46" i="3"/>
  <c r="BH54" i="3"/>
  <c r="D62" i="3"/>
  <c r="D66" i="3"/>
  <c r="BH94" i="3"/>
  <c r="BH98" i="3"/>
  <c r="H128" i="3"/>
  <c r="J128" i="3" s="1"/>
  <c r="D82" i="3"/>
  <c r="BD56" i="3"/>
  <c r="BB56" i="3" s="1"/>
  <c r="D78" i="3"/>
  <c r="H80" i="3"/>
  <c r="J80" i="3" s="1"/>
  <c r="BH106" i="3"/>
  <c r="H96" i="3"/>
  <c r="J96" i="3" s="1"/>
  <c r="D38" i="3"/>
  <c r="D90" i="3"/>
  <c r="D22" i="3"/>
  <c r="D34" i="3"/>
  <c r="H24" i="3"/>
  <c r="J24" i="3" s="1"/>
  <c r="D26" i="3"/>
  <c r="BH102" i="3"/>
  <c r="D98" i="3"/>
  <c r="H88" i="3"/>
  <c r="J88" i="3" s="1"/>
  <c r="D122" i="3"/>
  <c r="BH50" i="3"/>
  <c r="D118" i="3"/>
  <c r="BD40" i="3"/>
  <c r="BB40" i="3" s="1"/>
  <c r="H32" i="3"/>
  <c r="J32" i="3" s="1"/>
  <c r="D110" i="3"/>
  <c r="BD120" i="3"/>
  <c r="BB120" i="3" s="1"/>
  <c r="D86" i="3"/>
  <c r="H40" i="3"/>
  <c r="J40" i="3" s="1"/>
  <c r="I48" i="3" s="1"/>
  <c r="BH42" i="3"/>
  <c r="BH122" i="3"/>
  <c r="H16" i="3"/>
  <c r="J16" i="3" s="1"/>
  <c r="BD104" i="3"/>
  <c r="BB104" i="3" s="1"/>
  <c r="AY108" i="3" s="1"/>
  <c r="AW108" i="3" s="1"/>
  <c r="D114" i="3"/>
  <c r="D18" i="3"/>
  <c r="D130" i="3"/>
  <c r="BD88" i="3"/>
  <c r="BB88" i="3" s="1"/>
  <c r="BH90" i="3"/>
  <c r="BD48" i="3"/>
  <c r="BB48" i="3" s="1"/>
  <c r="BD72" i="3"/>
  <c r="BB72" i="3" s="1"/>
  <c r="AY76" i="3" s="1"/>
  <c r="AW76" i="3" s="1"/>
  <c r="D126" i="3"/>
  <c r="BH22" i="3"/>
  <c r="BH26" i="3"/>
  <c r="BD128" i="3"/>
  <c r="BB128" i="3" s="1"/>
  <c r="BH126" i="3"/>
  <c r="D46" i="3"/>
  <c r="D50" i="3"/>
  <c r="D10" i="3"/>
  <c r="BD8" i="3"/>
  <c r="BB8" i="3" s="1"/>
  <c r="BC8" i="3" s="1"/>
  <c r="AN127" i="3"/>
  <c r="AN122" i="3"/>
  <c r="C106" i="3" s="1"/>
  <c r="E106" i="3" s="1"/>
  <c r="D102" i="3" s="1"/>
  <c r="AI127" i="3"/>
  <c r="AI122" i="3"/>
  <c r="AC122" i="3"/>
  <c r="X122" i="3"/>
  <c r="H8" i="3"/>
  <c r="J8" i="3" s="1"/>
  <c r="D6" i="3"/>
  <c r="BH6" i="3"/>
  <c r="BH70" i="3"/>
  <c r="BH10" i="3"/>
  <c r="BH74" i="3"/>
  <c r="BC32" i="3"/>
  <c r="BC24" i="3"/>
  <c r="AY28" i="3"/>
  <c r="AW28" i="3" s="1"/>
  <c r="D70" i="3" l="1"/>
  <c r="D74" i="3"/>
  <c r="D106" i="3"/>
  <c r="H104" i="3"/>
  <c r="J104" i="3" s="1"/>
  <c r="M108" i="3" s="1"/>
  <c r="O108" i="3" s="1"/>
  <c r="I64" i="3"/>
  <c r="M60" i="3"/>
  <c r="O60" i="3" s="1"/>
  <c r="I8" i="3"/>
  <c r="BC88" i="3"/>
  <c r="BC64" i="3"/>
  <c r="I120" i="3"/>
  <c r="BC56" i="3"/>
  <c r="AY60" i="3"/>
  <c r="AW60" i="3" s="1"/>
  <c r="M124" i="3"/>
  <c r="O124" i="3" s="1"/>
  <c r="I128" i="3"/>
  <c r="I80" i="3"/>
  <c r="I96" i="3"/>
  <c r="M28" i="3"/>
  <c r="O28" i="3" s="1"/>
  <c r="I24" i="3"/>
  <c r="I88" i="3"/>
  <c r="M92" i="3"/>
  <c r="O92" i="3" s="1"/>
  <c r="I32" i="3"/>
  <c r="M76" i="3"/>
  <c r="O76" i="3" s="1"/>
  <c r="I72" i="3"/>
  <c r="BC48" i="3"/>
  <c r="M44" i="3"/>
  <c r="O44" i="3" s="1"/>
  <c r="BC120" i="3"/>
  <c r="I40" i="3"/>
  <c r="BC112" i="3"/>
  <c r="BC40" i="3"/>
  <c r="BC104" i="3"/>
  <c r="BC96" i="3"/>
  <c r="AY44" i="3"/>
  <c r="AW44" i="3" s="1"/>
  <c r="AY92" i="3"/>
  <c r="AW92" i="3" s="1"/>
  <c r="AT84" i="3" s="1"/>
  <c r="AR84" i="3" s="1"/>
  <c r="BC128" i="3"/>
  <c r="BC80" i="3"/>
  <c r="BC72" i="3"/>
  <c r="AY124" i="3"/>
  <c r="AW124" i="3" s="1"/>
  <c r="AX108" i="3" s="1"/>
  <c r="BC16" i="3"/>
  <c r="AY12" i="3"/>
  <c r="AW12" i="3" s="1"/>
  <c r="AX28" i="3" s="1"/>
  <c r="I16" i="3"/>
  <c r="M12" i="3"/>
  <c r="O12" i="3" s="1"/>
  <c r="I104" i="3" l="1"/>
  <c r="N124" i="3"/>
  <c r="I112" i="3"/>
  <c r="N44" i="3"/>
  <c r="AX44" i="3"/>
  <c r="R116" i="3"/>
  <c r="T116" i="3" s="1"/>
  <c r="N108" i="3"/>
  <c r="N12" i="3"/>
  <c r="N92" i="3"/>
  <c r="R84" i="3"/>
  <c r="T84" i="3" s="1"/>
  <c r="N76" i="3"/>
  <c r="R52" i="3"/>
  <c r="T52" i="3" s="1"/>
  <c r="N60" i="3"/>
  <c r="AX60" i="3"/>
  <c r="AX76" i="3"/>
  <c r="AT52" i="3"/>
  <c r="AR52" i="3" s="1"/>
  <c r="AX92" i="3"/>
  <c r="AT116" i="3"/>
  <c r="AR116" i="3" s="1"/>
  <c r="AO98" i="3" s="1"/>
  <c r="AM100" i="3" s="1"/>
  <c r="AX124" i="3"/>
  <c r="AT20" i="3"/>
  <c r="AR20" i="3" s="1"/>
  <c r="AX12" i="3"/>
  <c r="N28" i="3"/>
  <c r="R20" i="3"/>
  <c r="T20" i="3" s="1"/>
  <c r="S84" i="3" l="1"/>
  <c r="S116" i="3"/>
  <c r="W98" i="3"/>
  <c r="Y98" i="3" s="1"/>
  <c r="AS84" i="3"/>
  <c r="AS116" i="3"/>
  <c r="W34" i="3"/>
  <c r="Y34" i="3" s="1"/>
  <c r="S52" i="3"/>
  <c r="S20" i="3"/>
  <c r="AO34" i="3"/>
  <c r="AM34" i="3" s="1"/>
  <c r="AN34" i="3" s="1"/>
  <c r="AS20" i="3"/>
  <c r="AS52" i="3"/>
  <c r="G6" i="1"/>
  <c r="E6" i="1" l="1"/>
  <c r="D6" i="1"/>
  <c r="X98" i="3"/>
  <c r="X34" i="3"/>
  <c r="AB66" i="3"/>
  <c r="AD66" i="3" s="1"/>
  <c r="F6" i="1"/>
  <c r="AN98" i="3"/>
  <c r="AJ66" i="3"/>
  <c r="AH66" i="3" s="1"/>
  <c r="AC66" i="3" l="1"/>
  <c r="AI66" i="3"/>
  <c r="I6" i="1"/>
  <c r="H6" i="1"/>
  <c r="AF66" i="3" l="1"/>
  <c r="O6" i="1" s="1"/>
</calcChain>
</file>

<file path=xl/sharedStrings.xml><?xml version="1.0" encoding="utf-8"?>
<sst xmlns="http://schemas.openxmlformats.org/spreadsheetml/2006/main" count="4044" uniqueCount="724">
  <si>
    <t>Team</t>
  </si>
  <si>
    <t>Gonzaga</t>
  </si>
  <si>
    <t>WCC</t>
  </si>
  <si>
    <t>15-0</t>
  </si>
  <si>
    <t>0-0</t>
  </si>
  <si>
    <t>Duke</t>
  </si>
  <si>
    <t>ACC</t>
  </si>
  <si>
    <t>Virginia</t>
  </si>
  <si>
    <t>Tennessee</t>
  </si>
  <si>
    <t>SEC</t>
  </si>
  <si>
    <t>13-0</t>
  </si>
  <si>
    <t>Kentucky</t>
  </si>
  <si>
    <t>Michigan</t>
  </si>
  <si>
    <t>Big Ten</t>
  </si>
  <si>
    <t>Houston</t>
  </si>
  <si>
    <t>AAC</t>
  </si>
  <si>
    <t>17-0</t>
  </si>
  <si>
    <t>Michigan St.</t>
  </si>
  <si>
    <t>North Carolina</t>
  </si>
  <si>
    <t>Purdue</t>
  </si>
  <si>
    <t>Wisconsin</t>
  </si>
  <si>
    <t>Texas Tech</t>
  </si>
  <si>
    <t>Big 12</t>
  </si>
  <si>
    <t>13-1</t>
  </si>
  <si>
    <t>Nevada</t>
  </si>
  <si>
    <t>MWC</t>
  </si>
  <si>
    <t>Virginia Tech</t>
  </si>
  <si>
    <t>Louisville</t>
  </si>
  <si>
    <t>0-2</t>
  </si>
  <si>
    <t>Iowa St.</t>
  </si>
  <si>
    <t>LSU</t>
  </si>
  <si>
    <t>Kansas</t>
  </si>
  <si>
    <t>Villanova</t>
  </si>
  <si>
    <t>Big East</t>
  </si>
  <si>
    <t>Auburn</t>
  </si>
  <si>
    <t>Marquette</t>
  </si>
  <si>
    <t>15-1</t>
  </si>
  <si>
    <t>Buffalo</t>
  </si>
  <si>
    <t>MAC</t>
  </si>
  <si>
    <t>Maryland</t>
  </si>
  <si>
    <t>Cincinnati</t>
  </si>
  <si>
    <t>Florida St.</t>
  </si>
  <si>
    <t>Iowa</t>
  </si>
  <si>
    <t>13-2</t>
  </si>
  <si>
    <t>Wofford</t>
  </si>
  <si>
    <t>SoCon</t>
  </si>
  <si>
    <t>Kansas St.</t>
  </si>
  <si>
    <t>Mississippi St.</t>
  </si>
  <si>
    <t>Lipscomb</t>
  </si>
  <si>
    <t>ASUN</t>
  </si>
  <si>
    <t>Washington</t>
  </si>
  <si>
    <t>Pac-12</t>
  </si>
  <si>
    <t>TCU</t>
  </si>
  <si>
    <t>Texas</t>
  </si>
  <si>
    <t>Baylor</t>
  </si>
  <si>
    <t>NC State</t>
  </si>
  <si>
    <t>Ole Miss</t>
  </si>
  <si>
    <t>Clemson</t>
  </si>
  <si>
    <t>Ohio St.</t>
  </si>
  <si>
    <t>Utah St.</t>
  </si>
  <si>
    <t>Nebraska</t>
  </si>
  <si>
    <t>Florida</t>
  </si>
  <si>
    <t>Oklahoma</t>
  </si>
  <si>
    <t>Alabama</t>
  </si>
  <si>
    <t>VCU</t>
  </si>
  <si>
    <t>Atlantic 10</t>
  </si>
  <si>
    <t>UNC Greensboro</t>
  </si>
  <si>
    <t>UCF</t>
  </si>
  <si>
    <t>Indiana</t>
  </si>
  <si>
    <t>Syracuse</t>
  </si>
  <si>
    <t>St. John's (NY)</t>
  </si>
  <si>
    <t>Saint Mary's (CA)</t>
  </si>
  <si>
    <t>Hofstra</t>
  </si>
  <si>
    <t>CAA</t>
  </si>
  <si>
    <t>San Francisco</t>
  </si>
  <si>
    <t>Butler</t>
  </si>
  <si>
    <t>Toledo</t>
  </si>
  <si>
    <t>Temple</t>
  </si>
  <si>
    <t>Furman</t>
  </si>
  <si>
    <t>Creighton</t>
  </si>
  <si>
    <t>Minnesota</t>
  </si>
  <si>
    <t>New Mexico St.</t>
  </si>
  <si>
    <t>WAC</t>
  </si>
  <si>
    <t>Belmont</t>
  </si>
  <si>
    <t>OVC</t>
  </si>
  <si>
    <t>Liberty</t>
  </si>
  <si>
    <t>Arkansas</t>
  </si>
  <si>
    <t>Yale</t>
  </si>
  <si>
    <t>Ivy League</t>
  </si>
  <si>
    <t>15-4</t>
  </si>
  <si>
    <t>Murray St.</t>
  </si>
  <si>
    <t>5-1</t>
  </si>
  <si>
    <t>3-1</t>
  </si>
  <si>
    <t>5-0</t>
  </si>
  <si>
    <t>4-1</t>
  </si>
  <si>
    <t>12-1</t>
  </si>
  <si>
    <t>6-1</t>
  </si>
  <si>
    <t>3-0</t>
  </si>
  <si>
    <t>11-1</t>
  </si>
  <si>
    <t>2-1</t>
  </si>
  <si>
    <t>1-0</t>
  </si>
  <si>
    <t>1-2</t>
  </si>
  <si>
    <t>5-2</t>
  </si>
  <si>
    <t>2-0</t>
  </si>
  <si>
    <t>6-3</t>
  </si>
  <si>
    <t>7-1</t>
  </si>
  <si>
    <t>3-4</t>
  </si>
  <si>
    <t>2-2</t>
  </si>
  <si>
    <t>6-4</t>
  </si>
  <si>
    <t>9-2</t>
  </si>
  <si>
    <t>3-3</t>
  </si>
  <si>
    <t>4-0</t>
  </si>
  <si>
    <t>5-3</t>
  </si>
  <si>
    <t>12-2</t>
  </si>
  <si>
    <t>4-3</t>
  </si>
  <si>
    <t>11-2</t>
  </si>
  <si>
    <t>1-6</t>
  </si>
  <si>
    <t>10-2</t>
  </si>
  <si>
    <t>4-2</t>
  </si>
  <si>
    <t>1-1</t>
  </si>
  <si>
    <t>8-3</t>
  </si>
  <si>
    <t>10-1</t>
  </si>
  <si>
    <t>4-4</t>
  </si>
  <si>
    <t>10-3</t>
  </si>
  <si>
    <t>9-3</t>
  </si>
  <si>
    <t>9-1</t>
  </si>
  <si>
    <t>2-5</t>
  </si>
  <si>
    <t>10-4</t>
  </si>
  <si>
    <t>12-3</t>
  </si>
  <si>
    <t>2-4</t>
  </si>
  <si>
    <t>8-4</t>
  </si>
  <si>
    <t>3-2</t>
  </si>
  <si>
    <t>7-4</t>
  </si>
  <si>
    <t>5-4</t>
  </si>
  <si>
    <t>12-4</t>
  </si>
  <si>
    <t>1-3</t>
  </si>
  <si>
    <t>9-4</t>
  </si>
  <si>
    <t>7-5</t>
  </si>
  <si>
    <t>8-2</t>
  </si>
  <si>
    <t>7-2</t>
  </si>
  <si>
    <t>7-0</t>
  </si>
  <si>
    <t>7-3</t>
  </si>
  <si>
    <t>First Round</t>
  </si>
  <si>
    <t>Second Round</t>
  </si>
  <si>
    <t>Regional Semifinals</t>
  </si>
  <si>
    <t>Regional Finals</t>
  </si>
  <si>
    <t>First Four</t>
  </si>
  <si>
    <t>Seton Hall</t>
  </si>
  <si>
    <t>Vermont</t>
  </si>
  <si>
    <t>America East</t>
  </si>
  <si>
    <t>South Fla.</t>
  </si>
  <si>
    <t>Memphis</t>
  </si>
  <si>
    <t>Projected 4 Semi Finalists</t>
  </si>
  <si>
    <t>Projected Finalists</t>
  </si>
  <si>
    <t>The Citadel</t>
  </si>
  <si>
    <t>Winthrop</t>
  </si>
  <si>
    <t>South Dakota St.</t>
  </si>
  <si>
    <t>FIU</t>
  </si>
  <si>
    <t>Central Mich.</t>
  </si>
  <si>
    <t>Ga. Southern</t>
  </si>
  <si>
    <t>Eastern Ky.</t>
  </si>
  <si>
    <t>Purdue Fort Wayne</t>
  </si>
  <si>
    <t>Green Bay</t>
  </si>
  <si>
    <t>Louisiana</t>
  </si>
  <si>
    <t>Austin Peay</t>
  </si>
  <si>
    <t>Georgetown</t>
  </si>
  <si>
    <t>Hampton</t>
  </si>
  <si>
    <t>Omaha</t>
  </si>
  <si>
    <t>Appalachian St.</t>
  </si>
  <si>
    <t>Lehigh</t>
  </si>
  <si>
    <t>Weber St.</t>
  </si>
  <si>
    <t>BYU</t>
  </si>
  <si>
    <t>Gardner-Webb</t>
  </si>
  <si>
    <t>UTSA</t>
  </si>
  <si>
    <t>Northern Ky.</t>
  </si>
  <si>
    <t>Houston Baptist</t>
  </si>
  <si>
    <t>Sacred Heart</t>
  </si>
  <si>
    <t>Marshall</t>
  </si>
  <si>
    <t>ETSU</t>
  </si>
  <si>
    <t>Ball St.</t>
  </si>
  <si>
    <t>Presbyterian</t>
  </si>
  <si>
    <t>Arizona St.</t>
  </si>
  <si>
    <t>GM</t>
  </si>
  <si>
    <t>PTS</t>
  </si>
  <si>
    <t>PPG</t>
  </si>
  <si>
    <t>Bowling Green</t>
  </si>
  <si>
    <t>UMass Lowell</t>
  </si>
  <si>
    <t>Samford</t>
  </si>
  <si>
    <t>Howard</t>
  </si>
  <si>
    <t>Texas Southern</t>
  </si>
  <si>
    <t>Lamar University</t>
  </si>
  <si>
    <t>La.-Monroe</t>
  </si>
  <si>
    <t>UCLA</t>
  </si>
  <si>
    <t>Iona</t>
  </si>
  <si>
    <t>Charleston So.</t>
  </si>
  <si>
    <t>Washington St.</t>
  </si>
  <si>
    <t>CSUN</t>
  </si>
  <si>
    <t>Northern Colo.</t>
  </si>
  <si>
    <t>UConn</t>
  </si>
  <si>
    <t>Drexel</t>
  </si>
  <si>
    <t>-</t>
  </si>
  <si>
    <t>Montana St.</t>
  </si>
  <si>
    <t>Little Rock</t>
  </si>
  <si>
    <t>Southern Utah</t>
  </si>
  <si>
    <t>IUPUI</t>
  </si>
  <si>
    <t>Portland St.</t>
  </si>
  <si>
    <t>Montana</t>
  </si>
  <si>
    <t>Utah Valley</t>
  </si>
  <si>
    <t>Fresno St.</t>
  </si>
  <si>
    <t>Southern California</t>
  </si>
  <si>
    <t>UNCW</t>
  </si>
  <si>
    <t>Troy</t>
  </si>
  <si>
    <t>Pepperdine</t>
  </si>
  <si>
    <t>Savannah St.</t>
  </si>
  <si>
    <t>Saint Francis (PA)</t>
  </si>
  <si>
    <t>Georgia St.</t>
  </si>
  <si>
    <t>Oakland</t>
  </si>
  <si>
    <t>Drake</t>
  </si>
  <si>
    <t>Jacksonville St.</t>
  </si>
  <si>
    <t>Seattle U</t>
  </si>
  <si>
    <t>New Mexico</t>
  </si>
  <si>
    <t>Bucknell</t>
  </si>
  <si>
    <t>Campbell</t>
  </si>
  <si>
    <t>Kent St.</t>
  </si>
  <si>
    <t>DePaul</t>
  </si>
  <si>
    <t>Abilene Christian</t>
  </si>
  <si>
    <t>Youngstown St.</t>
  </si>
  <si>
    <t>Utah</t>
  </si>
  <si>
    <t>Rice</t>
  </si>
  <si>
    <t>North Florida</t>
  </si>
  <si>
    <t>Coastal Caro.</t>
  </si>
  <si>
    <t>Colorado</t>
  </si>
  <si>
    <t>Rider</t>
  </si>
  <si>
    <t>Radford</t>
  </si>
  <si>
    <t>Jacksonville</t>
  </si>
  <si>
    <t>UT Martin</t>
  </si>
  <si>
    <t>Northeastern</t>
  </si>
  <si>
    <t>Fairleigh Dickinson</t>
  </si>
  <si>
    <t>Colorado St.</t>
  </si>
  <si>
    <t>Brown</t>
  </si>
  <si>
    <t>VMI</t>
  </si>
  <si>
    <t>UNLV</t>
  </si>
  <si>
    <t>Illinois</t>
  </si>
  <si>
    <t>UIC</t>
  </si>
  <si>
    <t>Long Beach St.</t>
  </si>
  <si>
    <t>Morehead St.</t>
  </si>
  <si>
    <t>Texas St.</t>
  </si>
  <si>
    <t>San Diego St.</t>
  </si>
  <si>
    <t>Dartmouth</t>
  </si>
  <si>
    <t>Georgia</t>
  </si>
  <si>
    <t>Penn</t>
  </si>
  <si>
    <t>Northern Ill.</t>
  </si>
  <si>
    <t>William &amp; Mary</t>
  </si>
  <si>
    <t>LIU Brooklyn</t>
  </si>
  <si>
    <t>Oregon St.</t>
  </si>
  <si>
    <t>Grand Canyon</t>
  </si>
  <si>
    <t>Norfolk St.</t>
  </si>
  <si>
    <t>South Carolina</t>
  </si>
  <si>
    <t>Dayton</t>
  </si>
  <si>
    <t>UC Santa Barbara</t>
  </si>
  <si>
    <t>Mercer</t>
  </si>
  <si>
    <t>Columbia</t>
  </si>
  <si>
    <t>Arkansas St.</t>
  </si>
  <si>
    <t>Hartford</t>
  </si>
  <si>
    <t>South Alabama</t>
  </si>
  <si>
    <t>SMU</t>
  </si>
  <si>
    <t>Colgate</t>
  </si>
  <si>
    <t>Vanderbilt</t>
  </si>
  <si>
    <t>Pittsburgh</t>
  </si>
  <si>
    <t>San Diego</t>
  </si>
  <si>
    <t>Louisiana Tech</t>
  </si>
  <si>
    <t>North Dakota St.</t>
  </si>
  <si>
    <t>Lafayette</t>
  </si>
  <si>
    <t>Wright St.</t>
  </si>
  <si>
    <t>Sam Houston St.</t>
  </si>
  <si>
    <t>Duquesne</t>
  </si>
  <si>
    <t>Bethune-Cookman</t>
  </si>
  <si>
    <t>Idaho St.</t>
  </si>
  <si>
    <t>Miami (FL)</t>
  </si>
  <si>
    <t>SIUE</t>
  </si>
  <si>
    <t>Cleveland St.</t>
  </si>
  <si>
    <t>CSU Bakersfield</t>
  </si>
  <si>
    <t>North Dakota</t>
  </si>
  <si>
    <t>North Texas</t>
  </si>
  <si>
    <t>Cal St. Fullerton</t>
  </si>
  <si>
    <t>Central Conn. St.</t>
  </si>
  <si>
    <t>Southern Miss.</t>
  </si>
  <si>
    <t>Col. of Charleston</t>
  </si>
  <si>
    <t>Fla. Atlantic</t>
  </si>
  <si>
    <t>Western Ky.</t>
  </si>
  <si>
    <t>Niagara</t>
  </si>
  <si>
    <t>Chattanooga</t>
  </si>
  <si>
    <t>Loyola Maryland</t>
  </si>
  <si>
    <t>Eastern Ill.</t>
  </si>
  <si>
    <t>Stanford</t>
  </si>
  <si>
    <t>Boston College</t>
  </si>
  <si>
    <t>Prairie View</t>
  </si>
  <si>
    <t>Arizona</t>
  </si>
  <si>
    <t>Xavier</t>
  </si>
  <si>
    <t>Miami (OH)</t>
  </si>
  <si>
    <t>Boise St.</t>
  </si>
  <si>
    <t>Central Ark.</t>
  </si>
  <si>
    <t>Boston U.</t>
  </si>
  <si>
    <t>West Virginia</t>
  </si>
  <si>
    <t>Tennessee St.</t>
  </si>
  <si>
    <t>Nicholls St.</t>
  </si>
  <si>
    <t>Western Ill.</t>
  </si>
  <si>
    <t>Oral Roberts</t>
  </si>
  <si>
    <t>Stony Brook</t>
  </si>
  <si>
    <t>New Orleans</t>
  </si>
  <si>
    <t>Northern Ariz.</t>
  </si>
  <si>
    <t>FGCU</t>
  </si>
  <si>
    <t>Providence</t>
  </si>
  <si>
    <t>Hawaii</t>
  </si>
  <si>
    <t>Detroit Mercy</t>
  </si>
  <si>
    <t>McNeese</t>
  </si>
  <si>
    <t>Quinnipiac</t>
  </si>
  <si>
    <t>Texas A&amp;M</t>
  </si>
  <si>
    <t>George Mason</t>
  </si>
  <si>
    <t>Notre Dame</t>
  </si>
  <si>
    <t>Delaware</t>
  </si>
  <si>
    <t>Tulsa</t>
  </si>
  <si>
    <t>Missouri St.</t>
  </si>
  <si>
    <t>American</t>
  </si>
  <si>
    <t>Evansville</t>
  </si>
  <si>
    <t>Morgan St.</t>
  </si>
  <si>
    <t>N.C. Central</t>
  </si>
  <si>
    <t>SFA</t>
  </si>
  <si>
    <t>Oregon</t>
  </si>
  <si>
    <t>Army West Point</t>
  </si>
  <si>
    <t>Richmond</t>
  </si>
  <si>
    <t>NJIT</t>
  </si>
  <si>
    <t>Western Mich.</t>
  </si>
  <si>
    <t>UC Irvine</t>
  </si>
  <si>
    <t>Grambling</t>
  </si>
  <si>
    <t>Davidson</t>
  </si>
  <si>
    <t>Massachusetts</t>
  </si>
  <si>
    <t>Southeast Mo. St.</t>
  </si>
  <si>
    <t>Canisius</t>
  </si>
  <si>
    <t>N.C. A&amp;T</t>
  </si>
  <si>
    <t>Illinois St.</t>
  </si>
  <si>
    <t>Saint Joseph's</t>
  </si>
  <si>
    <t>Harvard</t>
  </si>
  <si>
    <t>St. Francis Brooklyn</t>
  </si>
  <si>
    <t>Robert Morris</t>
  </si>
  <si>
    <t>Longwood</t>
  </si>
  <si>
    <t>Eastern Mich.</t>
  </si>
  <si>
    <t>UAB</t>
  </si>
  <si>
    <t>Western Caro.</t>
  </si>
  <si>
    <t>Eastern Wash.</t>
  </si>
  <si>
    <t>James Madison</t>
  </si>
  <si>
    <t>Milwaukee</t>
  </si>
  <si>
    <t>Sacramento St.</t>
  </si>
  <si>
    <t>California</t>
  </si>
  <si>
    <t>Akron</t>
  </si>
  <si>
    <t>Princeton</t>
  </si>
  <si>
    <t>Denver</t>
  </si>
  <si>
    <t>Cornell</t>
  </si>
  <si>
    <t>Indiana St.</t>
  </si>
  <si>
    <t>Wichita St.</t>
  </si>
  <si>
    <t>Santa Clara</t>
  </si>
  <si>
    <t>Ohio</t>
  </si>
  <si>
    <t>La Salle</t>
  </si>
  <si>
    <t>UMKC</t>
  </si>
  <si>
    <t>South Carolina St.</t>
  </si>
  <si>
    <t>Pacific</t>
  </si>
  <si>
    <t>Marist</t>
  </si>
  <si>
    <t>Wake Forest</t>
  </si>
  <si>
    <t>Oklahoma St.</t>
  </si>
  <si>
    <t>Rhode Island</t>
  </si>
  <si>
    <t>UTRGV</t>
  </si>
  <si>
    <t>Stetson</t>
  </si>
  <si>
    <t>South Dakota</t>
  </si>
  <si>
    <t>Tennessee Tech</t>
  </si>
  <si>
    <t>Idaho</t>
  </si>
  <si>
    <t>Elon</t>
  </si>
  <si>
    <t>USC Upstate</t>
  </si>
  <si>
    <t>Fordham</t>
  </si>
  <si>
    <t>Northwestern</t>
  </si>
  <si>
    <t>Penn St.</t>
  </si>
  <si>
    <t>Southern Ill.</t>
  </si>
  <si>
    <t>UMBC</t>
  </si>
  <si>
    <t>High Point</t>
  </si>
  <si>
    <t>Bradley</t>
  </si>
  <si>
    <t>Valparaiso</t>
  </si>
  <si>
    <t>UT Arlington</t>
  </si>
  <si>
    <t>Rutgers</t>
  </si>
  <si>
    <t>Loyola Marymount</t>
  </si>
  <si>
    <t>Old Dominion</t>
  </si>
  <si>
    <t>Fairfield</t>
  </si>
  <si>
    <t>Bryant</t>
  </si>
  <si>
    <t>Mount St. Mary's</t>
  </si>
  <si>
    <t>Missouri</t>
  </si>
  <si>
    <t>Air Force</t>
  </si>
  <si>
    <t>A&amp;M-Corpus Christi</t>
  </si>
  <si>
    <t>Alabama St.</t>
  </si>
  <si>
    <t>Wagner</t>
  </si>
  <si>
    <t>Albany (NY)</t>
  </si>
  <si>
    <t>Loyola Chicago</t>
  </si>
  <si>
    <t>Holy Cross</t>
  </si>
  <si>
    <t>Saint Louis</t>
  </si>
  <si>
    <t>Tulane</t>
  </si>
  <si>
    <t>East Carolina</t>
  </si>
  <si>
    <t>UC Riverside</t>
  </si>
  <si>
    <t>Towson</t>
  </si>
  <si>
    <t>Northwestern St.</t>
  </si>
  <si>
    <t>Middle Tenn.</t>
  </si>
  <si>
    <t>Portland</t>
  </si>
  <si>
    <t>St. Bonaventure</t>
  </si>
  <si>
    <t>Incarnate Word</t>
  </si>
  <si>
    <t>Wyoming</t>
  </si>
  <si>
    <t>UNI</t>
  </si>
  <si>
    <t>Ark.-Pine Bluff</t>
  </si>
  <si>
    <t>UTEP</t>
  </si>
  <si>
    <t>Southern U.</t>
  </si>
  <si>
    <t>Georgia Tech</t>
  </si>
  <si>
    <t>Southeastern La.</t>
  </si>
  <si>
    <t>Navy</t>
  </si>
  <si>
    <t>Alcorn</t>
  </si>
  <si>
    <t>San Jose St.</t>
  </si>
  <si>
    <t>Cal Poly</t>
  </si>
  <si>
    <t>UC Davis</t>
  </si>
  <si>
    <t>Binghamton</t>
  </si>
  <si>
    <t>George Washington</t>
  </si>
  <si>
    <t>Monmouth</t>
  </si>
  <si>
    <t>Delaware St.</t>
  </si>
  <si>
    <t>Mississippi Val.</t>
  </si>
  <si>
    <t>Florida A&amp;M</t>
  </si>
  <si>
    <t>Maine</t>
  </si>
  <si>
    <t>Kennesaw St.</t>
  </si>
  <si>
    <t>Coppin St.</t>
  </si>
  <si>
    <t>Siena</t>
  </si>
  <si>
    <t>Saint Peter's</t>
  </si>
  <si>
    <t>Alabama A&amp;M</t>
  </si>
  <si>
    <t>Chicago St.</t>
  </si>
  <si>
    <t>New Hampshire</t>
  </si>
  <si>
    <t>Jackson St.</t>
  </si>
  <si>
    <t>UNC Asheville</t>
  </si>
  <si>
    <t>Charlotte</t>
  </si>
  <si>
    <t>Manhattan</t>
  </si>
  <si>
    <t>UMES</t>
  </si>
  <si>
    <t xml:space="preserve"> OPP PTS</t>
  </si>
  <si>
    <t xml:space="preserve"> OPP PPG</t>
  </si>
  <si>
    <t>W</t>
  </si>
  <si>
    <t>L</t>
  </si>
  <si>
    <t>PCT</t>
  </si>
  <si>
    <t>User Name</t>
  </si>
  <si>
    <t xml:space="preserve"> </t>
  </si>
  <si>
    <t>National 
Semifinals</t>
  </si>
  <si>
    <t>Enter User Name</t>
  </si>
  <si>
    <t>User Assigned Column Weighting 
From 0 (do not use) to 10 (highest factor)</t>
  </si>
  <si>
    <t>Champion</t>
  </si>
  <si>
    <t>National Championship</t>
  </si>
  <si>
    <t>Welcome to the Basketball Tournament bracket prediction tool!</t>
  </si>
  <si>
    <t>This tool allows you to input your own weightings to various established rankings and statistics as well as to your own performance predictions to predict the winners in all matchups in the tournament.</t>
  </si>
  <si>
    <t>That's it, you may just predict the National Champion!</t>
  </si>
  <si>
    <t>Check out the results of your input in the Brackets worksheet.</t>
  </si>
  <si>
    <t xml:space="preserve">Tournament participants, rankings, statistics, first four matchups, and first round matchups are pre-loaded into the spreadsheet in the gray cells.  </t>
  </si>
  <si>
    <t>Rank</t>
  </si>
  <si>
    <t>Previous</t>
  </si>
  <si>
    <t>School</t>
  </si>
  <si>
    <t>Conference</t>
  </si>
  <si>
    <t>Record</t>
  </si>
  <si>
    <t>Road</t>
  </si>
  <si>
    <t>Neutral</t>
  </si>
  <si>
    <t>Home</t>
  </si>
  <si>
    <t>Non Div I</t>
  </si>
  <si>
    <t>In the User Input worksheet, just assign your own weightings and performance predictions in the light green cells.</t>
  </si>
  <si>
    <t>Step 1</t>
  </si>
  <si>
    <t>Step 2</t>
  </si>
  <si>
    <t>29-3</t>
  </si>
  <si>
    <t>30-3</t>
  </si>
  <si>
    <t>29-5</t>
  </si>
  <si>
    <t>15-2</t>
  </si>
  <si>
    <t>19-1</t>
  </si>
  <si>
    <t>29-4</t>
  </si>
  <si>
    <t>27-6</t>
  </si>
  <si>
    <t>2-3</t>
  </si>
  <si>
    <t>17-1</t>
  </si>
  <si>
    <t>14-2</t>
  </si>
  <si>
    <t>26-6</t>
  </si>
  <si>
    <t>24-8</t>
  </si>
  <si>
    <t>5-5</t>
  </si>
  <si>
    <t>23-9</t>
  </si>
  <si>
    <t>6-6</t>
  </si>
  <si>
    <t>11-3</t>
  </si>
  <si>
    <t>31-3</t>
  </si>
  <si>
    <t>27-7</t>
  </si>
  <si>
    <t>6-2</t>
  </si>
  <si>
    <t>23-10</t>
  </si>
  <si>
    <t>8-5</t>
  </si>
  <si>
    <t>25-9</t>
  </si>
  <si>
    <t>4-6</t>
  </si>
  <si>
    <t>14-3</t>
  </si>
  <si>
    <t>3-8</t>
  </si>
  <si>
    <t>23-11</t>
  </si>
  <si>
    <t>5-6</t>
  </si>
  <si>
    <t>20-13</t>
  </si>
  <si>
    <t>14-4</t>
  </si>
  <si>
    <t>25-8</t>
  </si>
  <si>
    <t>16-2</t>
  </si>
  <si>
    <t>5-7</t>
  </si>
  <si>
    <t>22-10</t>
  </si>
  <si>
    <t>6-5</t>
  </si>
  <si>
    <t>15-3</t>
  </si>
  <si>
    <t>24-9</t>
  </si>
  <si>
    <t>16-3</t>
  </si>
  <si>
    <t>28-6</t>
  </si>
  <si>
    <t>23-8</t>
  </si>
  <si>
    <t>19-15</t>
  </si>
  <si>
    <t>9-6</t>
  </si>
  <si>
    <t>22-11</t>
  </si>
  <si>
    <t>25-7</t>
  </si>
  <si>
    <t>16-1</t>
  </si>
  <si>
    <t>19-13</t>
  </si>
  <si>
    <t>13-4</t>
  </si>
  <si>
    <t>20-12</t>
  </si>
  <si>
    <t>11-5</t>
  </si>
  <si>
    <t>11-4</t>
  </si>
  <si>
    <t>16-16</t>
  </si>
  <si>
    <t>2-8</t>
  </si>
  <si>
    <t>12-6</t>
  </si>
  <si>
    <t>13-5</t>
  </si>
  <si>
    <t>30-4</t>
  </si>
  <si>
    <t>14-1</t>
  </si>
  <si>
    <t>13-6</t>
  </si>
  <si>
    <t>27-4</t>
  </si>
  <si>
    <t>26-8</t>
  </si>
  <si>
    <t>21-13</t>
  </si>
  <si>
    <t>3-7</t>
  </si>
  <si>
    <t>17-3</t>
  </si>
  <si>
    <t>26-5</t>
  </si>
  <si>
    <t>18-16</t>
  </si>
  <si>
    <t>2-9</t>
  </si>
  <si>
    <t>14-18</t>
  </si>
  <si>
    <t>4-9</t>
  </si>
  <si>
    <t>23-12</t>
  </si>
  <si>
    <t>12-5</t>
  </si>
  <si>
    <t>18-14</t>
  </si>
  <si>
    <t>4-7</t>
  </si>
  <si>
    <t>10-6</t>
  </si>
  <si>
    <t>17-15</t>
  </si>
  <si>
    <t>3-9</t>
  </si>
  <si>
    <t>19-14</t>
  </si>
  <si>
    <t>18-15</t>
  </si>
  <si>
    <t>4-8</t>
  </si>
  <si>
    <t>10-5</t>
  </si>
  <si>
    <t>13-3</t>
  </si>
  <si>
    <t>21-12</t>
  </si>
  <si>
    <t>5-8</t>
  </si>
  <si>
    <t>Big West</t>
  </si>
  <si>
    <t>30-5</t>
  </si>
  <si>
    <t>21-11</t>
  </si>
  <si>
    <t>1-4</t>
  </si>
  <si>
    <t>11-6</t>
  </si>
  <si>
    <t>8-6</t>
  </si>
  <si>
    <t>14-5</t>
  </si>
  <si>
    <t>21-10</t>
  </si>
  <si>
    <t>15-17</t>
  </si>
  <si>
    <t>9-7</t>
  </si>
  <si>
    <t>8-7</t>
  </si>
  <si>
    <t>9-8</t>
  </si>
  <si>
    <t>18-13</t>
  </si>
  <si>
    <t>16-17</t>
  </si>
  <si>
    <t>13-19</t>
  </si>
  <si>
    <t>1-9</t>
  </si>
  <si>
    <t>10-8</t>
  </si>
  <si>
    <t>C-USA</t>
  </si>
  <si>
    <t>7-7</t>
  </si>
  <si>
    <t>0-10</t>
  </si>
  <si>
    <t>1-8</t>
  </si>
  <si>
    <t>21-14</t>
  </si>
  <si>
    <t>14-17</t>
  </si>
  <si>
    <t>0-1</t>
  </si>
  <si>
    <t>10-7</t>
  </si>
  <si>
    <t>15-15</t>
  </si>
  <si>
    <t>22-12</t>
  </si>
  <si>
    <t>Summit League</t>
  </si>
  <si>
    <t>17-14</t>
  </si>
  <si>
    <t>14-20</t>
  </si>
  <si>
    <t>15-16</t>
  </si>
  <si>
    <t>19-12</t>
  </si>
  <si>
    <t>9-5</t>
  </si>
  <si>
    <t>20-14</t>
  </si>
  <si>
    <t>6-8</t>
  </si>
  <si>
    <t>14-19</t>
  </si>
  <si>
    <t>11-8</t>
  </si>
  <si>
    <t>17-16</t>
  </si>
  <si>
    <t>1-10</t>
  </si>
  <si>
    <t>Horizon</t>
  </si>
  <si>
    <t>5-9</t>
  </si>
  <si>
    <t>6-7</t>
  </si>
  <si>
    <t>4-10</t>
  </si>
  <si>
    <t>Sun Belt</t>
  </si>
  <si>
    <t>8-9</t>
  </si>
  <si>
    <t>0-11</t>
  </si>
  <si>
    <t>11-7</t>
  </si>
  <si>
    <t>Big Sky</t>
  </si>
  <si>
    <t>MVC</t>
  </si>
  <si>
    <t>7-8</t>
  </si>
  <si>
    <t>Patriot</t>
  </si>
  <si>
    <t>24-10</t>
  </si>
  <si>
    <t>9-9</t>
  </si>
  <si>
    <t>17-17</t>
  </si>
  <si>
    <t>20-11</t>
  </si>
  <si>
    <t>7-6</t>
  </si>
  <si>
    <t>Big South</t>
  </si>
  <si>
    <t>19-11</t>
  </si>
  <si>
    <t>6-10</t>
  </si>
  <si>
    <t>13-20</t>
  </si>
  <si>
    <t>3-10</t>
  </si>
  <si>
    <t>4-12</t>
  </si>
  <si>
    <t>Southland</t>
  </si>
  <si>
    <t>1-11</t>
  </si>
  <si>
    <t>8-10</t>
  </si>
  <si>
    <t>7-10</t>
  </si>
  <si>
    <t>0-3</t>
  </si>
  <si>
    <t>5-10</t>
  </si>
  <si>
    <t>California Baptist</t>
  </si>
  <si>
    <t>16-14</t>
  </si>
  <si>
    <t>16-18</t>
  </si>
  <si>
    <t>2-11</t>
  </si>
  <si>
    <t>19-16</t>
  </si>
  <si>
    <t>8-8</t>
  </si>
  <si>
    <t>2-10</t>
  </si>
  <si>
    <t>10-0</t>
  </si>
  <si>
    <t>18-12</t>
  </si>
  <si>
    <t>16-12</t>
  </si>
  <si>
    <t>16-15</t>
  </si>
  <si>
    <t>4-5</t>
  </si>
  <si>
    <t>7-9</t>
  </si>
  <si>
    <t>5-13</t>
  </si>
  <si>
    <t>15-18</t>
  </si>
  <si>
    <t>5-11</t>
  </si>
  <si>
    <t>6-11</t>
  </si>
  <si>
    <t>4-11</t>
  </si>
  <si>
    <t>MAAC</t>
  </si>
  <si>
    <t>6-9</t>
  </si>
  <si>
    <t>NEC</t>
  </si>
  <si>
    <t>SWAC</t>
  </si>
  <si>
    <t>9-12</t>
  </si>
  <si>
    <t>0-4</t>
  </si>
  <si>
    <t>3-12</t>
  </si>
  <si>
    <t>2-13</t>
  </si>
  <si>
    <t>2-12</t>
  </si>
  <si>
    <t>3-14</t>
  </si>
  <si>
    <t>10-10</t>
  </si>
  <si>
    <t>13-17</t>
  </si>
  <si>
    <t>3-11</t>
  </si>
  <si>
    <t>15-19</t>
  </si>
  <si>
    <t>4-14</t>
  </si>
  <si>
    <t>3-13</t>
  </si>
  <si>
    <t>4-13</t>
  </si>
  <si>
    <t>0-5</t>
  </si>
  <si>
    <t>5-12</t>
  </si>
  <si>
    <t>13-18</t>
  </si>
  <si>
    <t>MEAC</t>
  </si>
  <si>
    <t>2-14</t>
  </si>
  <si>
    <t>3-16</t>
  </si>
  <si>
    <t>14-21</t>
  </si>
  <si>
    <t>0-13</t>
  </si>
  <si>
    <t>14-16</t>
  </si>
  <si>
    <t>North Ala.</t>
  </si>
  <si>
    <t>2-18</t>
  </si>
  <si>
    <t>1-14</t>
  </si>
  <si>
    <t>6-13</t>
  </si>
  <si>
    <t>4-17</t>
  </si>
  <si>
    <t>1-12</t>
  </si>
  <si>
    <t>2-19</t>
  </si>
  <si>
    <t>3-6</t>
  </si>
  <si>
    <t>0-16</t>
  </si>
  <si>
    <t>1-13</t>
  </si>
  <si>
    <t>1-17</t>
  </si>
  <si>
    <t>0-12</t>
  </si>
  <si>
    <t>4-16</t>
  </si>
  <si>
    <t>0-15</t>
  </si>
  <si>
    <t>1-15</t>
  </si>
  <si>
    <t>0-18</t>
  </si>
  <si>
    <t>0-14</t>
  </si>
  <si>
    <t>0-17</t>
  </si>
  <si>
    <t>0-20</t>
  </si>
  <si>
    <t>2-15</t>
  </si>
  <si>
    <t>2-17</t>
  </si>
  <si>
    <t>0-19</t>
  </si>
  <si>
    <t>12-20</t>
  </si>
  <si>
    <t>12-21</t>
  </si>
  <si>
    <t>11-21</t>
  </si>
  <si>
    <t>9-23</t>
  </si>
  <si>
    <t>11-20</t>
  </si>
  <si>
    <t>10-18</t>
  </si>
  <si>
    <t>10-21</t>
  </si>
  <si>
    <t>11-19</t>
  </si>
  <si>
    <t>8-23</t>
  </si>
  <si>
    <t>10-22</t>
  </si>
  <si>
    <t>12-18</t>
  </si>
  <si>
    <t>8-21</t>
  </si>
  <si>
    <t>10-23</t>
  </si>
  <si>
    <t>8-24</t>
  </si>
  <si>
    <t>12-19</t>
  </si>
  <si>
    <t>10-20</t>
  </si>
  <si>
    <t>9-24</t>
  </si>
  <si>
    <t>9-22</t>
  </si>
  <si>
    <t>7-25</t>
  </si>
  <si>
    <t>4-27</t>
  </si>
  <si>
    <t>9-21</t>
  </si>
  <si>
    <t>8-22</t>
  </si>
  <si>
    <t>6-23</t>
  </si>
  <si>
    <t>5-27</t>
  </si>
  <si>
    <t>8-26</t>
  </si>
  <si>
    <t>7-24</t>
  </si>
  <si>
    <t>8-25</t>
  </si>
  <si>
    <t>6-26</t>
  </si>
  <si>
    <t>5-24</t>
  </si>
  <si>
    <t>6-25</t>
  </si>
  <si>
    <t>3-29</t>
  </si>
  <si>
    <t>Games through March 12, 2019</t>
  </si>
  <si>
    <t>Games through March 13, 2019</t>
  </si>
  <si>
    <t>26-9</t>
  </si>
  <si>
    <t>22-7</t>
  </si>
  <si>
    <t>18-11</t>
  </si>
  <si>
    <t>Through Games March 17, 2019</t>
  </si>
  <si>
    <t>Interested in a different approach?</t>
  </si>
  <si>
    <t>Check out Bing predictions here</t>
  </si>
  <si>
    <t>Note: This tool is offered by the Microsoft Corporation, and is not sponsored, endorsed by, or affiliated with the NCAA. This tool is for fun only and is not in any way intended for use in betting or other uses of value.  No representation is made to the accuracy of predictions and brackets derived from this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</si>
</sst>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2">
    <font>
      <sz val="11"/>
      <color theme="1"/>
      <name val="Franklin Gothic Book"/>
      <family val="2"/>
      <scheme val="minor"/>
    </font>
    <font>
      <sz val="11"/>
      <color theme="1"/>
      <name val="Franklin Gothic Book"/>
      <family val="2"/>
      <scheme val="minor"/>
    </font>
    <font>
      <sz val="11"/>
      <color theme="1" tint="0.14999847407452621"/>
      <name val="Franklin Gothic Book"/>
      <family val="2"/>
      <scheme val="minor"/>
    </font>
    <font>
      <sz val="14"/>
      <color theme="0"/>
      <name val="Rockwell"/>
      <family val="1"/>
      <scheme val="major"/>
    </font>
    <font>
      <sz val="22"/>
      <color theme="1" tint="0.14999847407452621"/>
      <name val="Rockwell"/>
      <family val="1"/>
      <scheme val="major"/>
    </font>
    <font>
      <sz val="26"/>
      <color theme="0"/>
      <name val="Rockwell"/>
      <family val="1"/>
      <scheme val="major"/>
    </font>
    <font>
      <sz val="20"/>
      <color theme="1" tint="0.34998626667073579"/>
      <name val="Rockwell"/>
      <family val="1"/>
      <scheme val="major"/>
    </font>
    <font>
      <sz val="18"/>
      <color theme="1" tint="0.14999847407452621"/>
      <name val="Franklin Gothic Book"/>
      <family val="2"/>
      <scheme val="minor"/>
    </font>
    <font>
      <sz val="18"/>
      <color theme="1" tint="0.34998626667073579"/>
      <name val="Rockwell"/>
      <family val="1"/>
      <scheme val="major"/>
    </font>
    <font>
      <sz val="10"/>
      <color theme="1" tint="0.14999847407452621"/>
      <name val="Franklin Gothic Book"/>
      <family val="2"/>
      <scheme val="minor"/>
    </font>
    <font>
      <sz val="24"/>
      <color theme="1" tint="0.14999847407452621"/>
      <name val="Franklin Gothic Book"/>
      <family val="2"/>
      <scheme val="minor"/>
    </font>
    <font>
      <sz val="24"/>
      <color theme="0"/>
      <name val="Rockwell"/>
      <family val="1"/>
      <scheme val="major"/>
    </font>
    <font>
      <sz val="24"/>
      <color theme="1" tint="0.34998626667073579"/>
      <name val="Rockwell"/>
      <family val="1"/>
      <scheme val="major"/>
    </font>
    <font>
      <sz val="20"/>
      <color theme="4"/>
      <name val="Rockwell"/>
      <family val="1"/>
      <scheme val="major"/>
    </font>
    <font>
      <sz val="18"/>
      <color theme="1" tint="0.14999847407452621"/>
      <name val="Rockwell"/>
      <family val="1"/>
      <scheme val="major"/>
    </font>
    <font>
      <sz val="28"/>
      <color theme="4"/>
      <name val="Rockwell"/>
      <family val="1"/>
      <scheme val="major"/>
    </font>
    <font>
      <sz val="26"/>
      <color theme="1" tint="0.14999847407452621"/>
      <name val="Rockwell"/>
      <family val="1"/>
      <scheme val="major"/>
    </font>
    <font>
      <sz val="10"/>
      <name val="Franklin Gothic Book"/>
      <family val="2"/>
      <scheme val="minor"/>
    </font>
    <font>
      <sz val="10"/>
      <color theme="0"/>
      <name val="Franklin Gothic Book"/>
      <family val="2"/>
      <scheme val="minor"/>
    </font>
    <font>
      <sz val="11"/>
      <name val="Franklin Gothic Book"/>
      <family val="2"/>
      <scheme val="minor"/>
    </font>
    <font>
      <sz val="36"/>
      <color theme="4"/>
      <name val="Rockwell"/>
      <family val="1"/>
      <scheme val="major"/>
    </font>
    <font>
      <i/>
      <sz val="11"/>
      <color theme="1" tint="0.14999847407452621"/>
      <name val="Franklin Gothic Book"/>
      <family val="2"/>
      <scheme val="minor"/>
    </font>
    <font>
      <sz val="11"/>
      <color theme="4"/>
      <name val="Franklin Gothic Book"/>
      <family val="2"/>
      <scheme val="minor"/>
    </font>
    <font>
      <sz val="9"/>
      <color theme="0"/>
      <name val="Rockwell"/>
      <family val="1"/>
      <scheme val="major"/>
    </font>
    <font>
      <sz val="10"/>
      <color theme="0"/>
      <name val="Rockwell"/>
      <family val="1"/>
      <scheme val="major"/>
    </font>
    <font>
      <sz val="10"/>
      <color theme="1" tint="0.14999847407452621"/>
      <name val="Rockwell"/>
      <family val="1"/>
      <scheme val="major"/>
    </font>
    <font>
      <sz val="9"/>
      <color theme="1" tint="0.14999847407452621"/>
      <name val="Franklin Gothic Book"/>
      <family val="2"/>
      <scheme val="minor"/>
    </font>
    <font>
      <sz val="10"/>
      <color theme="1" tint="0.249977111117893"/>
      <name val="Franklin Gothic Book"/>
      <family val="2"/>
      <scheme val="minor"/>
    </font>
    <font>
      <sz val="26"/>
      <color theme="4"/>
      <name val="Rockwell"/>
      <family val="1"/>
      <scheme val="major"/>
    </font>
    <font>
      <sz val="31"/>
      <color theme="4"/>
      <name val="Rockwell (Headings)"/>
    </font>
    <font>
      <sz val="10"/>
      <color theme="1" tint="0.14999847407452621"/>
      <name val="Franklin Gothic Book"/>
      <family val="2"/>
      <scheme val="minor"/>
    </font>
    <font>
      <u/>
      <sz val="11"/>
      <color theme="10"/>
      <name val="Franklin Gothic Book"/>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4"/>
        <bgColor indexed="64"/>
      </patternFill>
    </fill>
    <fill>
      <patternFill patternType="solid">
        <fgColor theme="6"/>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7" tint="0.59999389629810485"/>
        <bgColor indexed="64"/>
      </patternFill>
    </fill>
    <fill>
      <patternFill patternType="solid">
        <fgColor theme="6" tint="0.79998168889431442"/>
        <bgColor theme="6" tint="0.79998168889431442"/>
      </patternFill>
    </fill>
    <fill>
      <patternFill patternType="solid">
        <fgColor theme="0" tint="-4.9989318521683403E-2"/>
        <bgColor indexed="64"/>
      </patternFill>
    </fill>
  </fills>
  <borders count="60">
    <border>
      <left/>
      <right/>
      <top/>
      <bottom/>
      <diagonal/>
    </border>
    <border>
      <left/>
      <right/>
      <top style="thin">
        <color theme="6" tint="-0.499984740745262"/>
      </top>
      <bottom/>
      <diagonal/>
    </border>
    <border>
      <left/>
      <right/>
      <top style="thin">
        <color theme="6"/>
      </top>
      <bottom/>
      <diagonal/>
    </border>
    <border>
      <left style="thick">
        <color theme="4"/>
      </left>
      <right style="thick">
        <color theme="4"/>
      </right>
      <top style="thick">
        <color theme="4"/>
      </top>
      <bottom/>
      <diagonal/>
    </border>
    <border>
      <left style="thick">
        <color theme="4"/>
      </left>
      <right style="thick">
        <color theme="4"/>
      </right>
      <top/>
      <bottom/>
      <diagonal/>
    </border>
    <border>
      <left style="thick">
        <color theme="4"/>
      </left>
      <right style="thick">
        <color theme="4"/>
      </right>
      <top/>
      <bottom style="thick">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ck">
        <color theme="0"/>
      </top>
      <bottom style="thick">
        <color theme="0"/>
      </bottom>
      <diagonal/>
    </border>
    <border>
      <left style="thin">
        <color theme="0"/>
      </left>
      <right style="thin">
        <color theme="0"/>
      </right>
      <top/>
      <bottom style="thin">
        <color theme="0"/>
      </bottom>
      <diagonal/>
    </border>
    <border>
      <left style="thin">
        <color theme="4"/>
      </left>
      <right style="thin">
        <color theme="0"/>
      </right>
      <top style="thin">
        <color theme="4"/>
      </top>
      <bottom style="thin">
        <color theme="4"/>
      </bottom>
      <diagonal/>
    </border>
    <border>
      <left style="thin">
        <color theme="0"/>
      </left>
      <right style="thin">
        <color theme="0"/>
      </right>
      <top style="thin">
        <color theme="4"/>
      </top>
      <bottom style="thin">
        <color theme="4"/>
      </bottom>
      <diagonal/>
    </border>
    <border>
      <left style="thin">
        <color theme="0"/>
      </left>
      <right style="thin">
        <color theme="4"/>
      </right>
      <top style="thin">
        <color theme="4"/>
      </top>
      <bottom style="thin">
        <color theme="4"/>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ck">
        <color theme="0"/>
      </left>
      <right/>
      <top/>
      <bottom style="thick">
        <color theme="0"/>
      </bottom>
      <diagonal/>
    </border>
    <border>
      <left style="thin">
        <color theme="0"/>
      </left>
      <right/>
      <top/>
      <bottom/>
      <diagonal/>
    </border>
    <border>
      <left/>
      <right style="thick">
        <color theme="0"/>
      </right>
      <top/>
      <bottom/>
      <diagonal/>
    </border>
    <border>
      <left style="thick">
        <color theme="0"/>
      </left>
      <right style="thin">
        <color theme="0"/>
      </right>
      <top/>
      <bottom/>
      <diagonal/>
    </border>
    <border>
      <left style="thin">
        <color theme="0"/>
      </left>
      <right style="thin">
        <color theme="0"/>
      </right>
      <top/>
      <bottom/>
      <diagonal/>
    </border>
    <border>
      <left style="thin">
        <color theme="0"/>
      </left>
      <right style="thick">
        <color theme="0"/>
      </right>
      <top/>
      <bottom/>
      <diagonal/>
    </border>
    <border>
      <left style="thick">
        <color theme="0"/>
      </left>
      <right/>
      <top/>
      <bottom/>
      <diagonal/>
    </border>
    <border>
      <left/>
      <right/>
      <top/>
      <bottom style="thick">
        <color theme="0"/>
      </bottom>
      <diagonal/>
    </border>
    <border>
      <left/>
      <right style="thick">
        <color theme="0"/>
      </right>
      <top/>
      <bottom style="thick">
        <color theme="0"/>
      </bottom>
      <diagonal/>
    </border>
    <border>
      <left/>
      <right/>
      <top style="thick">
        <color theme="0"/>
      </top>
      <bottom style="thick">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ck">
        <color theme="0"/>
      </left>
      <right style="thin">
        <color theme="0"/>
      </right>
      <top style="thick">
        <color theme="0"/>
      </top>
      <bottom style="thick">
        <color theme="0"/>
      </bottom>
      <diagonal/>
    </border>
    <border>
      <left style="thick">
        <color theme="0"/>
      </left>
      <right style="thin">
        <color theme="0"/>
      </right>
      <top/>
      <bottom style="thin">
        <color theme="0"/>
      </bottom>
      <diagonal/>
    </border>
    <border>
      <left style="thick">
        <color theme="0"/>
      </left>
      <right style="thin">
        <color theme="0"/>
      </right>
      <top style="thin">
        <color theme="0"/>
      </top>
      <bottom style="thin">
        <color theme="0"/>
      </bottom>
      <diagonal/>
    </border>
    <border>
      <left style="thick">
        <color theme="0"/>
      </left>
      <right/>
      <top style="thick">
        <color theme="0"/>
      </top>
      <bottom style="thick">
        <color theme="0"/>
      </bottom>
      <diagonal/>
    </border>
    <border>
      <left style="thin">
        <color theme="0"/>
      </left>
      <right style="thick">
        <color theme="0"/>
      </right>
      <top style="thick">
        <color theme="0"/>
      </top>
      <bottom style="thick">
        <color theme="0"/>
      </bottom>
      <diagonal/>
    </border>
    <border>
      <left style="thin">
        <color theme="0"/>
      </left>
      <right style="thick">
        <color theme="0"/>
      </right>
      <top/>
      <bottom style="thin">
        <color theme="0"/>
      </bottom>
      <diagonal/>
    </border>
    <border>
      <left style="thin">
        <color theme="0"/>
      </left>
      <right style="thick">
        <color theme="0"/>
      </right>
      <top style="thin">
        <color theme="0"/>
      </top>
      <bottom style="thin">
        <color theme="0"/>
      </bottom>
      <diagonal/>
    </border>
    <border>
      <left style="thick">
        <color theme="0"/>
      </left>
      <right style="thin">
        <color theme="0"/>
      </right>
      <top style="thin">
        <color theme="0"/>
      </top>
      <bottom style="thick">
        <color theme="0"/>
      </bottom>
      <diagonal/>
    </border>
    <border>
      <left style="thin">
        <color theme="0"/>
      </left>
      <right style="thin">
        <color theme="0"/>
      </right>
      <top style="thin">
        <color theme="0"/>
      </top>
      <bottom style="thick">
        <color theme="0"/>
      </bottom>
      <diagonal/>
    </border>
    <border>
      <left style="thin">
        <color theme="0"/>
      </left>
      <right style="thick">
        <color theme="0"/>
      </right>
      <top style="thin">
        <color theme="0"/>
      </top>
      <bottom style="thick">
        <color theme="0"/>
      </bottom>
      <diagonal/>
    </border>
    <border>
      <left style="thin">
        <color theme="6"/>
      </left>
      <right style="thin">
        <color theme="6"/>
      </right>
      <top style="thin">
        <color theme="6"/>
      </top>
      <bottom/>
      <diagonal/>
    </border>
    <border>
      <left style="thin">
        <color theme="6"/>
      </left>
      <right style="thin">
        <color theme="6"/>
      </right>
      <top/>
      <bottom style="thin">
        <color theme="6"/>
      </bottom>
      <diagonal/>
    </border>
    <border>
      <left/>
      <right style="thin">
        <color theme="7" tint="0.39994506668294322"/>
      </right>
      <top style="thin">
        <color theme="7" tint="0.39994506668294322"/>
      </top>
      <bottom/>
      <diagonal/>
    </border>
    <border>
      <left/>
      <right style="thin">
        <color theme="7" tint="0.39994506668294322"/>
      </right>
      <top/>
      <bottom/>
      <diagonal/>
    </border>
    <border>
      <left/>
      <right style="thin">
        <color theme="7" tint="0.39994506668294322"/>
      </right>
      <top/>
      <bottom style="thin">
        <color theme="7" tint="0.39994506668294322"/>
      </bottom>
      <diagonal/>
    </border>
    <border>
      <left style="thin">
        <color theme="7" tint="0.39994506668294322"/>
      </left>
      <right style="thin">
        <color theme="6"/>
      </right>
      <top/>
      <bottom style="thin">
        <color theme="7" tint="0.39991454817346722"/>
      </bottom>
      <diagonal/>
    </border>
    <border>
      <left/>
      <right/>
      <top/>
      <bottom style="thin">
        <color theme="7" tint="0.39994506668294322"/>
      </bottom>
      <diagonal/>
    </border>
    <border>
      <left/>
      <right/>
      <top/>
      <bottom style="thin">
        <color theme="7" tint="0.59996337778862885"/>
      </bottom>
      <diagonal/>
    </border>
    <border>
      <left style="thin">
        <color theme="7" tint="0.39994506668294322"/>
      </left>
      <right/>
      <top/>
      <bottom style="thin">
        <color theme="7" tint="0.39991454817346722"/>
      </bottom>
      <diagonal/>
    </border>
    <border>
      <left/>
      <right style="thick">
        <color theme="4"/>
      </right>
      <top/>
      <bottom style="thin">
        <color theme="7" tint="0.39994506668294322"/>
      </bottom>
      <diagonal/>
    </border>
    <border>
      <left style="thin">
        <color theme="7" tint="0.39994506668294322"/>
      </left>
      <right/>
      <top style="thin">
        <color theme="7" tint="0.39994506668294322"/>
      </top>
      <bottom/>
      <diagonal/>
    </border>
    <border>
      <left/>
      <right/>
      <top style="thin">
        <color theme="7" tint="0.39994506668294322"/>
      </top>
      <bottom/>
      <diagonal/>
    </border>
    <border>
      <left style="thin">
        <color theme="7" tint="0.39994506668294322"/>
      </left>
      <right/>
      <top/>
      <bottom/>
      <diagonal/>
    </border>
    <border>
      <left style="thin">
        <color theme="7" tint="0.39994506668294322"/>
      </left>
      <right/>
      <top/>
      <bottom style="thin">
        <color theme="7" tint="0.39994506668294322"/>
      </bottom>
      <diagonal/>
    </border>
    <border>
      <left style="thin">
        <color theme="5" tint="-0.499984740745262"/>
      </left>
      <right style="thin">
        <color theme="7" tint="0.39994506668294322"/>
      </right>
      <top style="thin">
        <color theme="5" tint="-0.499984740745262"/>
      </top>
      <bottom/>
      <diagonal/>
    </border>
    <border>
      <left/>
      <right/>
      <top style="thin">
        <color theme="5" tint="-0.499984740745262"/>
      </top>
      <bottom/>
      <diagonal/>
    </border>
    <border>
      <left style="thin">
        <color theme="5" tint="-0.499984740745262"/>
      </left>
      <right style="thin">
        <color theme="7" tint="0.39994506668294322"/>
      </right>
      <top/>
      <bottom/>
      <diagonal/>
    </border>
    <border>
      <left style="thin">
        <color theme="5" tint="-0.499984740745262"/>
      </left>
      <right style="thin">
        <color theme="7" tint="0.39994506668294322"/>
      </right>
      <top/>
      <bottom style="thin">
        <color theme="5" tint="-0.499984740745262"/>
      </bottom>
      <diagonal/>
    </border>
    <border>
      <left/>
      <right/>
      <top/>
      <bottom style="thin">
        <color theme="5" tint="-0.499984740745262"/>
      </bottom>
      <diagonal/>
    </border>
    <border>
      <left style="thin">
        <color theme="7" tint="0.39994506668294322"/>
      </left>
      <right style="thin">
        <color theme="5" tint="-0.499984740745262"/>
      </right>
      <top style="thin">
        <color theme="5" tint="-0.499984740745262"/>
      </top>
      <bottom/>
      <diagonal/>
    </border>
    <border>
      <left style="thin">
        <color theme="7" tint="0.39994506668294322"/>
      </left>
      <right style="thin">
        <color theme="5" tint="-0.499984740745262"/>
      </right>
      <top/>
      <bottom/>
      <diagonal/>
    </border>
    <border>
      <left style="thin">
        <color theme="7" tint="0.39994506668294322"/>
      </left>
      <right style="thin">
        <color theme="5" tint="-0.499984740745262"/>
      </right>
      <top/>
      <bottom style="thin">
        <color theme="5" tint="-0.499984740745262"/>
      </bottom>
      <diagonal/>
    </border>
    <border>
      <left style="thick">
        <color theme="4"/>
      </left>
      <right/>
      <top/>
      <bottom style="thin">
        <color theme="7" tint="0.39994506668294322"/>
      </bottom>
      <diagonal/>
    </border>
  </borders>
  <cellStyleXfs count="3">
    <xf numFmtId="0" fontId="0" fillId="0" borderId="0"/>
    <xf numFmtId="9" fontId="1" fillId="0" borderId="0" applyFont="0" applyFill="0" applyBorder="0" applyAlignment="0" applyProtection="0"/>
    <xf numFmtId="0" fontId="31" fillId="0" borderId="0" applyNumberFormat="0" applyFill="0" applyBorder="0" applyAlignment="0" applyProtection="0"/>
  </cellStyleXfs>
  <cellXfs count="207">
    <xf numFmtId="0" fontId="0" fillId="0" borderId="0" xfId="0"/>
    <xf numFmtId="0" fontId="2" fillId="0" borderId="0" xfId="0" applyFont="1" applyAlignment="1">
      <alignment horizontal="center" vertical="center"/>
    </xf>
    <xf numFmtId="0" fontId="2" fillId="0" borderId="0" xfId="0" applyFont="1" applyAlignment="1">
      <alignment vertical="center"/>
    </xf>
    <xf numFmtId="14" fontId="2" fillId="0" borderId="0" xfId="0" applyNumberFormat="1" applyFont="1" applyAlignment="1">
      <alignment horizontal="center" vertical="center"/>
    </xf>
    <xf numFmtId="2" fontId="2" fillId="5" borderId="0" xfId="0" applyNumberFormat="1" applyFont="1" applyFill="1" applyAlignment="1">
      <alignment horizontal="center" vertical="center"/>
    </xf>
    <xf numFmtId="2" fontId="2" fillId="5" borderId="0" xfId="0" applyNumberFormat="1" applyFont="1" applyFill="1" applyAlignment="1">
      <alignment horizontal="center" vertical="center" wrapText="1"/>
    </xf>
    <xf numFmtId="0" fontId="2" fillId="2" borderId="0" xfId="0" applyFont="1" applyFill="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4" fillId="0" borderId="0" xfId="0" applyFont="1" applyAlignment="1">
      <alignment horizontal="center" vertical="center"/>
    </xf>
    <xf numFmtId="0" fontId="9" fillId="0" borderId="0" xfId="0" applyFont="1" applyAlignment="1">
      <alignment horizontal="left" vertical="center" indent="1"/>
    </xf>
    <xf numFmtId="0" fontId="4" fillId="0" borderId="0" xfId="0" applyFont="1" applyAlignment="1">
      <alignment horizontal="center" vertical="center"/>
    </xf>
    <xf numFmtId="0" fontId="10" fillId="2" borderId="0" xfId="0" applyFont="1" applyFill="1" applyAlignment="1">
      <alignment horizontal="center" vertical="center"/>
    </xf>
    <xf numFmtId="0" fontId="13" fillId="2" borderId="0" xfId="0" applyFont="1" applyFill="1" applyAlignment="1">
      <alignment vertical="center"/>
    </xf>
    <xf numFmtId="0" fontId="10" fillId="2" borderId="0" xfId="0" applyFont="1" applyFill="1" applyAlignment="1">
      <alignment vertical="center"/>
    </xf>
    <xf numFmtId="0" fontId="7" fillId="2" borderId="0" xfId="0" applyFont="1" applyFill="1" applyAlignment="1">
      <alignment vertical="center"/>
    </xf>
    <xf numFmtId="0" fontId="19" fillId="9" borderId="8" xfId="0" applyFont="1" applyFill="1" applyBorder="1" applyAlignment="1" applyProtection="1">
      <alignment horizontal="center" vertical="center"/>
      <protection locked="0"/>
    </xf>
    <xf numFmtId="0" fontId="19" fillId="9" borderId="6" xfId="0" applyFont="1" applyFill="1" applyBorder="1" applyAlignment="1" applyProtection="1">
      <alignment horizontal="center" vertical="center"/>
      <protection locked="0"/>
    </xf>
    <xf numFmtId="0" fontId="7" fillId="0" borderId="0" xfId="0" applyFont="1" applyAlignment="1">
      <alignment horizontal="left" vertical="center"/>
    </xf>
    <xf numFmtId="0" fontId="2" fillId="0" borderId="0" xfId="0" applyFont="1"/>
    <xf numFmtId="0" fontId="15" fillId="0" borderId="0" xfId="0" applyFont="1" applyAlignment="1">
      <alignment horizontal="left" vertical="center"/>
    </xf>
    <xf numFmtId="0" fontId="16" fillId="0" borderId="0" xfId="0" applyFont="1" applyAlignment="1">
      <alignment horizontal="left" vertical="center" indent="1"/>
    </xf>
    <xf numFmtId="0" fontId="16" fillId="0" borderId="0" xfId="0" applyFont="1" applyAlignment="1">
      <alignment horizontal="center" vertical="center"/>
    </xf>
    <xf numFmtId="0" fontId="16" fillId="2" borderId="0" xfId="0" applyFont="1" applyFill="1" applyAlignment="1">
      <alignment horizontal="center" vertical="center"/>
    </xf>
    <xf numFmtId="0" fontId="16" fillId="0" borderId="0" xfId="0" applyFont="1" applyAlignment="1">
      <alignment vertical="center"/>
    </xf>
    <xf numFmtId="0" fontId="9" fillId="0" borderId="0" xfId="0" applyFont="1" applyAlignment="1">
      <alignment horizontal="left" vertical="center"/>
    </xf>
    <xf numFmtId="14" fontId="9" fillId="0" borderId="0" xfId="0" applyNumberFormat="1" applyFont="1" applyAlignment="1">
      <alignment horizontal="center" vertical="center"/>
    </xf>
    <xf numFmtId="0" fontId="18" fillId="0" borderId="0" xfId="0" applyFont="1" applyAlignment="1">
      <alignment vertical="center"/>
    </xf>
    <xf numFmtId="0" fontId="9" fillId="2" borderId="0" xfId="0" applyFont="1" applyFill="1" applyAlignment="1">
      <alignment horizontal="center" vertical="center"/>
    </xf>
    <xf numFmtId="0" fontId="9" fillId="2" borderId="0" xfId="0" applyFont="1" applyFill="1" applyAlignment="1">
      <alignment horizontal="center" vertical="center" wrapText="1"/>
    </xf>
    <xf numFmtId="0" fontId="9" fillId="2" borderId="8" xfId="0" applyFont="1" applyFill="1" applyBorder="1" applyAlignment="1">
      <alignment horizontal="center" vertical="center"/>
    </xf>
    <xf numFmtId="164" fontId="9" fillId="2" borderId="8" xfId="1" applyNumberFormat="1" applyFont="1" applyFill="1" applyBorder="1" applyAlignment="1">
      <alignment horizontal="center" vertical="center"/>
    </xf>
    <xf numFmtId="2" fontId="9" fillId="2" borderId="0" xfId="0" applyNumberFormat="1" applyFont="1" applyFill="1" applyAlignment="1">
      <alignment horizontal="center" vertical="center"/>
    </xf>
    <xf numFmtId="0" fontId="9" fillId="6" borderId="6" xfId="0" applyFont="1" applyFill="1" applyBorder="1" applyAlignment="1">
      <alignment horizontal="center" vertical="center"/>
    </xf>
    <xf numFmtId="164" fontId="9" fillId="6" borderId="6" xfId="1" applyNumberFormat="1" applyFont="1" applyFill="1" applyBorder="1" applyAlignment="1">
      <alignment horizontal="center" vertical="center"/>
    </xf>
    <xf numFmtId="0" fontId="9" fillId="2" borderId="6" xfId="0" applyFont="1" applyFill="1" applyBorder="1" applyAlignment="1">
      <alignment horizontal="center" vertical="center"/>
    </xf>
    <xf numFmtId="164" fontId="9" fillId="2" borderId="6" xfId="1" applyNumberFormat="1" applyFont="1" applyFill="1" applyBorder="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center" vertical="center" wrapText="1"/>
    </xf>
    <xf numFmtId="49" fontId="9" fillId="0" borderId="0" xfId="0" applyNumberFormat="1" applyFont="1" applyAlignment="1">
      <alignment horizontal="center" vertical="center" wrapText="1"/>
    </xf>
    <xf numFmtId="0" fontId="9" fillId="0" borderId="0" xfId="0" applyFont="1" applyAlignment="1">
      <alignment horizontal="left" vertical="center" wrapText="1" indent="1"/>
    </xf>
    <xf numFmtId="165" fontId="9" fillId="0" borderId="0" xfId="0" applyNumberFormat="1" applyFont="1" applyAlignment="1">
      <alignment horizontal="center" vertical="center"/>
    </xf>
    <xf numFmtId="3" fontId="9" fillId="0" borderId="0" xfId="0" applyNumberFormat="1" applyFont="1" applyAlignment="1">
      <alignment horizontal="center" vertical="center"/>
    </xf>
    <xf numFmtId="0" fontId="25" fillId="0" borderId="0" xfId="0" applyFont="1" applyAlignment="1">
      <alignment horizontal="center" vertical="center"/>
    </xf>
    <xf numFmtId="0" fontId="24" fillId="0" borderId="0" xfId="0" applyFont="1" applyAlignment="1">
      <alignment horizontal="center" vertical="center"/>
    </xf>
    <xf numFmtId="165" fontId="9" fillId="2" borderId="8" xfId="0" applyNumberFormat="1" applyFont="1" applyFill="1" applyBorder="1" applyAlignment="1">
      <alignment horizontal="center" vertical="center"/>
    </xf>
    <xf numFmtId="165" fontId="9" fillId="6" borderId="6"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0" fontId="18" fillId="8" borderId="21" xfId="0" applyFont="1" applyFill="1" applyBorder="1" applyAlignment="1">
      <alignment horizontal="center" vertical="center"/>
    </xf>
    <xf numFmtId="0" fontId="24" fillId="0" borderId="0" xfId="0" applyFont="1" applyAlignment="1">
      <alignment horizontal="center" vertical="center" wrapText="1"/>
    </xf>
    <xf numFmtId="0" fontId="23" fillId="0" borderId="0" xfId="0" applyFont="1" applyAlignment="1">
      <alignment horizontal="center" vertical="center"/>
    </xf>
    <xf numFmtId="0" fontId="19" fillId="9" borderId="7" xfId="0" applyFont="1" applyFill="1" applyBorder="1" applyAlignment="1" applyProtection="1">
      <alignment horizontal="center" vertical="center"/>
      <protection locked="0"/>
    </xf>
    <xf numFmtId="0" fontId="19" fillId="7" borderId="7" xfId="0" applyFont="1" applyFill="1" applyBorder="1" applyAlignment="1">
      <alignment horizontal="center" vertical="center"/>
    </xf>
    <xf numFmtId="0" fontId="9" fillId="4" borderId="7" xfId="0" applyFont="1" applyFill="1" applyBorder="1" applyAlignment="1">
      <alignment horizontal="center" vertical="center"/>
    </xf>
    <xf numFmtId="0" fontId="9" fillId="0" borderId="22" xfId="0" applyFont="1" applyBorder="1" applyAlignment="1">
      <alignment horizontal="center" vertical="center"/>
    </xf>
    <xf numFmtId="0" fontId="18" fillId="3" borderId="15" xfId="0" applyFont="1" applyFill="1" applyBorder="1" applyAlignment="1">
      <alignment horizontal="center" vertical="center"/>
    </xf>
    <xf numFmtId="0" fontId="9" fillId="2" borderId="25" xfId="0" applyFont="1" applyFill="1" applyBorder="1" applyAlignment="1">
      <alignment horizontal="left" vertical="center" indent="1"/>
    </xf>
    <xf numFmtId="0" fontId="9" fillId="6" borderId="26" xfId="0" applyFont="1" applyFill="1" applyBorder="1" applyAlignment="1">
      <alignment horizontal="left" vertical="center" indent="1"/>
    </xf>
    <xf numFmtId="0" fontId="9" fillId="2" borderId="26" xfId="0" applyFont="1" applyFill="1" applyBorder="1" applyAlignment="1">
      <alignment horizontal="left" vertical="center" indent="1"/>
    </xf>
    <xf numFmtId="0" fontId="19" fillId="9" borderId="27" xfId="0" applyFont="1" applyFill="1" applyBorder="1" applyAlignment="1" applyProtection="1">
      <alignment horizontal="center" vertical="center"/>
      <protection locked="0"/>
    </xf>
    <xf numFmtId="0" fontId="9" fillId="2" borderId="28" xfId="0" applyFont="1" applyFill="1" applyBorder="1" applyAlignment="1">
      <alignment horizontal="center" vertical="center"/>
    </xf>
    <xf numFmtId="0" fontId="9" fillId="6" borderId="29" xfId="0" applyFont="1" applyFill="1" applyBorder="1" applyAlignment="1">
      <alignment horizontal="center" vertical="center"/>
    </xf>
    <xf numFmtId="0" fontId="9" fillId="2" borderId="29" xfId="0" applyFont="1" applyFill="1" applyBorder="1" applyAlignment="1">
      <alignment horizontal="center" vertical="center"/>
    </xf>
    <xf numFmtId="0" fontId="17" fillId="6" borderId="31" xfId="0" applyFont="1" applyFill="1" applyBorder="1" applyAlignment="1">
      <alignment horizontal="center" vertical="center"/>
    </xf>
    <xf numFmtId="2" fontId="9" fillId="2" borderId="32" xfId="0" applyNumberFormat="1" applyFont="1" applyFill="1" applyBorder="1" applyAlignment="1">
      <alignment horizontal="center" vertical="center"/>
    </xf>
    <xf numFmtId="2" fontId="9" fillId="6" borderId="33" xfId="0" applyNumberFormat="1" applyFont="1" applyFill="1" applyBorder="1" applyAlignment="1">
      <alignment horizontal="center" vertical="center"/>
    </xf>
    <xf numFmtId="2" fontId="9" fillId="2" borderId="33" xfId="0" applyNumberFormat="1" applyFont="1" applyFill="1" applyBorder="1" applyAlignment="1">
      <alignment horizontal="center" vertical="center"/>
    </xf>
    <xf numFmtId="0" fontId="9" fillId="6" borderId="34" xfId="0" applyFont="1" applyFill="1" applyBorder="1" applyAlignment="1">
      <alignment horizontal="center" vertical="center"/>
    </xf>
    <xf numFmtId="0" fontId="9" fillId="6" borderId="35" xfId="0" applyFont="1" applyFill="1" applyBorder="1" applyAlignment="1">
      <alignment horizontal="center" vertical="center"/>
    </xf>
    <xf numFmtId="165" fontId="9" fillId="6" borderId="35" xfId="0" applyNumberFormat="1" applyFont="1" applyFill="1" applyBorder="1" applyAlignment="1">
      <alignment horizontal="center" vertical="center"/>
    </xf>
    <xf numFmtId="164" fontId="9" fillId="6" borderId="35" xfId="1" applyNumberFormat="1" applyFont="1" applyFill="1" applyBorder="1" applyAlignment="1">
      <alignment horizontal="center" vertical="center"/>
    </xf>
    <xf numFmtId="0" fontId="19" fillId="9" borderId="35" xfId="0" applyFont="1" applyFill="1" applyBorder="1" applyAlignment="1" applyProtection="1">
      <alignment horizontal="center" vertical="center"/>
      <protection locked="0"/>
    </xf>
    <xf numFmtId="2" fontId="9" fillId="6" borderId="36" xfId="0" applyNumberFormat="1"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49" fontId="18" fillId="3" borderId="10" xfId="0" applyNumberFormat="1" applyFont="1" applyFill="1" applyBorder="1" applyAlignment="1">
      <alignment horizontal="center" vertical="center"/>
    </xf>
    <xf numFmtId="49" fontId="18" fillId="3" borderId="11" xfId="0" applyNumberFormat="1" applyFont="1" applyFill="1" applyBorder="1" applyAlignment="1">
      <alignment horizontal="center" vertical="center"/>
    </xf>
    <xf numFmtId="0" fontId="18" fillId="3" borderId="12" xfId="0" applyFont="1" applyFill="1" applyBorder="1" applyAlignment="1">
      <alignment horizontal="center" vertical="center"/>
    </xf>
    <xf numFmtId="0" fontId="18" fillId="3" borderId="13" xfId="0" applyFont="1" applyFill="1" applyBorder="1" applyAlignment="1">
      <alignment horizontal="center" vertical="center"/>
    </xf>
    <xf numFmtId="3" fontId="18" fillId="3" borderId="13" xfId="0" applyNumberFormat="1" applyFont="1" applyFill="1" applyBorder="1" applyAlignment="1">
      <alignment horizontal="center" vertical="center"/>
    </xf>
    <xf numFmtId="165" fontId="18" fillId="3" borderId="14" xfId="0" applyNumberFormat="1" applyFont="1" applyFill="1" applyBorder="1" applyAlignment="1">
      <alignment horizontal="center" vertical="center"/>
    </xf>
    <xf numFmtId="3" fontId="18" fillId="3" borderId="10" xfId="0" applyNumberFormat="1" applyFont="1" applyFill="1" applyBorder="1" applyAlignment="1">
      <alignment horizontal="center" vertical="center"/>
    </xf>
    <xf numFmtId="165" fontId="18" fillId="3" borderId="11" xfId="0" applyNumberFormat="1" applyFont="1" applyFill="1" applyBorder="1" applyAlignment="1">
      <alignment horizontal="center" vertical="center"/>
    </xf>
    <xf numFmtId="0" fontId="9" fillId="7" borderId="18" xfId="0" applyFont="1" applyFill="1" applyBorder="1" applyAlignment="1">
      <alignment horizontal="center" vertical="center"/>
    </xf>
    <xf numFmtId="0" fontId="9" fillId="7" borderId="19" xfId="0" applyFont="1" applyFill="1" applyBorder="1" applyAlignment="1">
      <alignment horizontal="center" vertical="center"/>
    </xf>
    <xf numFmtId="0" fontId="9" fillId="7" borderId="20" xfId="0" applyFont="1" applyFill="1" applyBorder="1" applyAlignment="1">
      <alignment horizontal="center" vertical="center"/>
    </xf>
    <xf numFmtId="0" fontId="9" fillId="7" borderId="16" xfId="0" applyFont="1" applyFill="1" applyBorder="1" applyAlignment="1">
      <alignment horizontal="center" vertical="center"/>
    </xf>
    <xf numFmtId="0" fontId="2" fillId="2" borderId="0" xfId="0" applyFont="1" applyFill="1" applyAlignment="1">
      <alignment horizontal="center" vertical="center"/>
    </xf>
    <xf numFmtId="0" fontId="14" fillId="2" borderId="0" xfId="0" applyFont="1" applyFill="1" applyAlignment="1">
      <alignment horizontal="center" vertical="center"/>
    </xf>
    <xf numFmtId="0" fontId="7" fillId="2" borderId="0" xfId="0" applyFont="1" applyFill="1" applyAlignment="1">
      <alignment horizontal="center"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8" fillId="0" borderId="44" xfId="0" applyFont="1" applyBorder="1" applyAlignment="1">
      <alignment horizontal="center" vertical="center"/>
    </xf>
    <xf numFmtId="2" fontId="6" fillId="0" borderId="44" xfId="0" applyNumberFormat="1" applyFont="1" applyBorder="1" applyAlignment="1">
      <alignment horizontal="center" vertical="center" wrapText="1"/>
    </xf>
    <xf numFmtId="0" fontId="6" fillId="0" borderId="44" xfId="0" applyFont="1" applyBorder="1" applyAlignment="1">
      <alignment horizontal="center" vertical="center" wrapText="1"/>
    </xf>
    <xf numFmtId="0" fontId="8" fillId="0" borderId="44" xfId="0" applyFont="1" applyBorder="1" applyAlignment="1">
      <alignment horizontal="center" vertical="center" wrapText="1"/>
    </xf>
    <xf numFmtId="0" fontId="12" fillId="0" borderId="44"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2" fillId="2" borderId="45" xfId="0" applyFont="1" applyFill="1" applyBorder="1" applyAlignment="1">
      <alignment horizontal="center" vertical="center"/>
    </xf>
    <xf numFmtId="2" fontId="2" fillId="0" borderId="0" xfId="0" applyNumberFormat="1" applyFont="1" applyAlignment="1">
      <alignment horizontal="center" vertical="center"/>
    </xf>
    <xf numFmtId="0" fontId="20" fillId="0" borderId="0" xfId="0" applyFont="1" applyAlignment="1">
      <alignment vertical="center"/>
    </xf>
    <xf numFmtId="0" fontId="2" fillId="2" borderId="46" xfId="0" applyFont="1" applyFill="1" applyBorder="1" applyAlignment="1">
      <alignment horizontal="center" vertical="center"/>
    </xf>
    <xf numFmtId="0" fontId="2" fillId="5" borderId="0" xfId="0" applyFont="1" applyFill="1" applyAlignment="1">
      <alignment vertical="center"/>
    </xf>
    <xf numFmtId="0" fontId="6" fillId="5" borderId="44" xfId="0" applyFont="1" applyFill="1" applyBorder="1" applyAlignment="1">
      <alignment horizontal="center" vertical="center" wrapText="1"/>
    </xf>
    <xf numFmtId="0" fontId="2" fillId="5" borderId="0" xfId="0" applyFont="1" applyFill="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7" fillId="0" borderId="48" xfId="0" applyFont="1" applyBorder="1" applyAlignment="1">
      <alignment horizontal="center" vertical="center"/>
    </xf>
    <xf numFmtId="0" fontId="10" fillId="0" borderId="48" xfId="0" applyFont="1" applyBorder="1" applyAlignment="1">
      <alignment horizontal="center" vertical="center"/>
    </xf>
    <xf numFmtId="2" fontId="2" fillId="5" borderId="48" xfId="0" applyNumberFormat="1" applyFont="1" applyFill="1" applyBorder="1" applyAlignment="1">
      <alignment horizontal="center" vertical="center"/>
    </xf>
    <xf numFmtId="0" fontId="2" fillId="0" borderId="48" xfId="0" applyFont="1" applyBorder="1" applyAlignment="1">
      <alignment vertical="center"/>
    </xf>
    <xf numFmtId="0" fontId="2" fillId="5" borderId="48" xfId="0" applyFont="1" applyFill="1" applyBorder="1" applyAlignment="1">
      <alignment vertical="center"/>
    </xf>
    <xf numFmtId="0" fontId="10" fillId="0" borderId="48" xfId="0" applyFont="1" applyBorder="1" applyAlignment="1">
      <alignment vertical="center"/>
    </xf>
    <xf numFmtId="0" fontId="7" fillId="0" borderId="48" xfId="0" applyFont="1" applyBorder="1" applyAlignment="1">
      <alignmen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43" xfId="0" applyFont="1" applyBorder="1" applyAlignment="1">
      <alignment horizontal="center" vertical="center"/>
    </xf>
    <xf numFmtId="0" fontId="7" fillId="0" borderId="43" xfId="0" applyFont="1" applyBorder="1" applyAlignment="1">
      <alignment horizontal="center" vertical="center"/>
    </xf>
    <xf numFmtId="0" fontId="10" fillId="0" borderId="43" xfId="0" applyFont="1" applyBorder="1" applyAlignment="1">
      <alignment horizontal="center" vertical="center"/>
    </xf>
    <xf numFmtId="2" fontId="2" fillId="5" borderId="43" xfId="0" applyNumberFormat="1" applyFont="1" applyFill="1" applyBorder="1" applyAlignment="1">
      <alignment horizontal="center" vertical="center"/>
    </xf>
    <xf numFmtId="0" fontId="20" fillId="0" borderId="43" xfId="0" applyFont="1" applyBorder="1" applyAlignment="1">
      <alignment vertical="center"/>
    </xf>
    <xf numFmtId="0" fontId="2" fillId="0" borderId="43" xfId="0" applyFont="1" applyBorder="1" applyAlignment="1">
      <alignment vertical="center"/>
    </xf>
    <xf numFmtId="0" fontId="2" fillId="5" borderId="43" xfId="0" applyFont="1" applyFill="1" applyBorder="1" applyAlignment="1">
      <alignment vertical="center"/>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7" fillId="2" borderId="52" xfId="0" applyFont="1" applyFill="1" applyBorder="1" applyAlignment="1">
      <alignment horizontal="center" vertical="center"/>
    </xf>
    <xf numFmtId="0" fontId="10" fillId="2" borderId="52" xfId="0" applyFont="1" applyFill="1" applyBorder="1" applyAlignment="1">
      <alignment horizontal="center" vertical="center"/>
    </xf>
    <xf numFmtId="2" fontId="2" fillId="5" borderId="52" xfId="0" applyNumberFormat="1" applyFont="1" applyFill="1" applyBorder="1" applyAlignment="1">
      <alignment horizontal="center" vertical="center"/>
    </xf>
    <xf numFmtId="0" fontId="13" fillId="2" borderId="52" xfId="0" applyFont="1" applyFill="1" applyBorder="1" applyAlignment="1">
      <alignment vertical="center"/>
    </xf>
    <xf numFmtId="0" fontId="2" fillId="2" borderId="52" xfId="0" applyFont="1" applyFill="1" applyBorder="1" applyAlignment="1">
      <alignment vertical="center"/>
    </xf>
    <xf numFmtId="0" fontId="2" fillId="5" borderId="52" xfId="0" applyFont="1" applyFill="1" applyBorder="1" applyAlignment="1">
      <alignment vertical="center"/>
    </xf>
    <xf numFmtId="0" fontId="10" fillId="2" borderId="52" xfId="0" applyFont="1" applyFill="1" applyBorder="1" applyAlignment="1">
      <alignment vertical="center"/>
    </xf>
    <xf numFmtId="0" fontId="7" fillId="2" borderId="52" xfId="0" applyFont="1" applyFill="1" applyBorder="1" applyAlignment="1">
      <alignment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7" fillId="2" borderId="55" xfId="0" applyFont="1" applyFill="1" applyBorder="1" applyAlignment="1">
      <alignment horizontal="center" vertical="center"/>
    </xf>
    <xf numFmtId="0" fontId="10" fillId="2" borderId="55" xfId="0" applyFont="1" applyFill="1" applyBorder="1" applyAlignment="1">
      <alignment horizontal="center" vertical="center"/>
    </xf>
    <xf numFmtId="2" fontId="2" fillId="5" borderId="55" xfId="0" applyNumberFormat="1" applyFont="1" applyFill="1" applyBorder="1" applyAlignment="1">
      <alignment horizontal="center" vertical="center"/>
    </xf>
    <xf numFmtId="0" fontId="2" fillId="2" borderId="55" xfId="0" applyFont="1" applyFill="1" applyBorder="1" applyAlignment="1">
      <alignment vertical="center"/>
    </xf>
    <xf numFmtId="0" fontId="2" fillId="5" borderId="55" xfId="0" applyFont="1" applyFill="1" applyBorder="1" applyAlignment="1">
      <alignment vertical="center"/>
    </xf>
    <xf numFmtId="0" fontId="10" fillId="2" borderId="55" xfId="0" applyFont="1" applyFill="1" applyBorder="1" applyAlignment="1">
      <alignment vertical="center"/>
    </xf>
    <xf numFmtId="0" fontId="7" fillId="2" borderId="55" xfId="0" applyFont="1" applyFill="1" applyBorder="1" applyAlignment="1">
      <alignment vertical="center"/>
    </xf>
    <xf numFmtId="2" fontId="13" fillId="0" borderId="44" xfId="0" applyNumberFormat="1" applyFont="1" applyBorder="1" applyAlignment="1">
      <alignment horizontal="center" vertical="center" wrapText="1"/>
    </xf>
    <xf numFmtId="0" fontId="13" fillId="0" borderId="44" xfId="0" applyFont="1" applyBorder="1" applyAlignment="1">
      <alignment horizontal="center" vertical="center" wrapText="1"/>
    </xf>
    <xf numFmtId="0" fontId="22" fillId="0" borderId="0" xfId="0" applyFont="1" applyAlignment="1">
      <alignment horizontal="right" vertical="top"/>
    </xf>
    <xf numFmtId="0" fontId="22" fillId="0" borderId="0" xfId="0" applyFont="1" applyAlignment="1">
      <alignment horizontal="right"/>
    </xf>
    <xf numFmtId="0" fontId="2" fillId="0" borderId="0" xfId="0" applyFont="1" applyAlignment="1">
      <alignment horizontal="left" indent="1"/>
    </xf>
    <xf numFmtId="0" fontId="27" fillId="0" borderId="0" xfId="0" applyFont="1" applyAlignment="1">
      <alignment horizontal="left"/>
    </xf>
    <xf numFmtId="0" fontId="2" fillId="0" borderId="47"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2" borderId="56" xfId="0" applyFont="1" applyFill="1" applyBorder="1" applyAlignment="1">
      <alignment vertical="center"/>
    </xf>
    <xf numFmtId="0" fontId="2" fillId="2" borderId="57" xfId="0" applyFont="1" applyFill="1" applyBorder="1" applyAlignment="1">
      <alignment vertical="center"/>
    </xf>
    <xf numFmtId="0" fontId="2" fillId="2" borderId="58" xfId="0" applyFont="1" applyFill="1" applyBorder="1" applyAlignment="1">
      <alignment vertical="center"/>
    </xf>
    <xf numFmtId="0" fontId="14" fillId="2" borderId="41" xfId="0" applyFont="1" applyFill="1" applyBorder="1" applyAlignment="1">
      <alignment horizontal="center" vertical="center"/>
    </xf>
    <xf numFmtId="0" fontId="2" fillId="2" borderId="59" xfId="0" applyFont="1" applyFill="1" applyBorder="1" applyAlignment="1">
      <alignment vertical="center"/>
    </xf>
    <xf numFmtId="0" fontId="9" fillId="10" borderId="0" xfId="0" applyFont="1" applyFill="1" applyAlignment="1">
      <alignment horizontal="left" vertical="center" wrapText="1" indent="1"/>
    </xf>
    <xf numFmtId="0" fontId="30" fillId="0" borderId="0" xfId="0" applyFont="1" applyAlignment="1">
      <alignment horizontal="center" vertical="center" wrapText="1"/>
    </xf>
    <xf numFmtId="0" fontId="30" fillId="0" borderId="0" xfId="0" applyFont="1" applyAlignment="1">
      <alignment horizontal="left" vertical="center" wrapText="1" indent="1"/>
    </xf>
    <xf numFmtId="49" fontId="30" fillId="0" borderId="0" xfId="0" applyNumberFormat="1" applyFont="1" applyAlignment="1">
      <alignment horizontal="center" vertical="center" wrapText="1"/>
    </xf>
    <xf numFmtId="1" fontId="9" fillId="2" borderId="8" xfId="0" applyNumberFormat="1" applyFont="1" applyFill="1" applyBorder="1" applyAlignment="1">
      <alignment horizontal="center" vertical="center"/>
    </xf>
    <xf numFmtId="0" fontId="9" fillId="11" borderId="26" xfId="0" applyFont="1" applyFill="1" applyBorder="1" applyAlignment="1">
      <alignment horizontal="left" vertical="center" indent="1"/>
    </xf>
    <xf numFmtId="0" fontId="2" fillId="0" borderId="0" xfId="0" applyFont="1" applyAlignment="1">
      <alignment horizontal="left" vertical="top" wrapText="1"/>
    </xf>
    <xf numFmtId="0" fontId="21" fillId="0" borderId="0" xfId="0" applyFont="1" applyAlignment="1">
      <alignment horizontal="left" vertical="top" wrapText="1"/>
    </xf>
    <xf numFmtId="0" fontId="2" fillId="0" borderId="0" xfId="0" applyFont="1" applyAlignment="1">
      <alignment horizontal="left" vertical="top" wrapText="1" indent="1"/>
    </xf>
    <xf numFmtId="0" fontId="31" fillId="0" borderId="0" xfId="2" applyAlignment="1">
      <alignment horizontal="left"/>
    </xf>
    <xf numFmtId="0" fontId="18" fillId="3" borderId="15"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23" xfId="0" applyFont="1" applyFill="1" applyBorder="1" applyAlignment="1">
      <alignment horizontal="center" vertical="center"/>
    </xf>
    <xf numFmtId="0" fontId="26" fillId="6" borderId="30" xfId="0" applyFont="1" applyFill="1" applyBorder="1" applyAlignment="1">
      <alignment horizontal="right" vertical="center" wrapText="1" indent="1"/>
    </xf>
    <xf numFmtId="0" fontId="26" fillId="6" borderId="24" xfId="0" applyFont="1" applyFill="1" applyBorder="1" applyAlignment="1">
      <alignment horizontal="right" vertical="center" wrapText="1" indent="1"/>
    </xf>
    <xf numFmtId="0" fontId="17" fillId="9" borderId="21" xfId="0" applyFont="1" applyFill="1" applyBorder="1" applyAlignment="1" applyProtection="1">
      <alignment horizontal="left" vertical="center" indent="1"/>
      <protection locked="0"/>
    </xf>
    <xf numFmtId="0" fontId="17" fillId="9" borderId="17" xfId="0" applyFont="1" applyFill="1" applyBorder="1" applyAlignment="1" applyProtection="1">
      <alignment horizontal="left" vertical="center" indent="1"/>
      <protection locked="0"/>
    </xf>
    <xf numFmtId="0" fontId="18" fillId="3" borderId="15" xfId="0" applyFont="1" applyFill="1" applyBorder="1" applyAlignment="1">
      <alignment horizontal="left" vertical="center" indent="1"/>
    </xf>
    <xf numFmtId="0" fontId="18" fillId="3" borderId="23" xfId="0" applyFont="1" applyFill="1" applyBorder="1" applyAlignment="1">
      <alignment horizontal="left" vertical="center" indent="1"/>
    </xf>
    <xf numFmtId="0" fontId="11" fillId="4" borderId="1" xfId="0" applyFont="1" applyFill="1" applyBorder="1" applyAlignment="1">
      <alignment horizontal="center" vertical="center"/>
    </xf>
    <xf numFmtId="0" fontId="11" fillId="4" borderId="0" xfId="0" applyFont="1" applyFill="1" applyAlignment="1">
      <alignment horizontal="center" vertical="center"/>
    </xf>
    <xf numFmtId="0" fontId="14" fillId="2" borderId="1" xfId="0" applyFont="1" applyFill="1" applyBorder="1" applyAlignment="1">
      <alignment horizontal="center" vertical="center"/>
    </xf>
    <xf numFmtId="0" fontId="14" fillId="2" borderId="0" xfId="0" applyFont="1" applyFill="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29" fillId="0" borderId="0" xfId="0" applyFont="1" applyAlignment="1">
      <alignment horizontal="center" vertical="center"/>
    </xf>
    <xf numFmtId="0" fontId="28" fillId="0" borderId="0" xfId="0" applyFont="1" applyAlignment="1">
      <alignment horizontal="center" vertical="center"/>
    </xf>
    <xf numFmtId="0" fontId="2" fillId="2" borderId="2" xfId="0" applyFont="1" applyFill="1" applyBorder="1" applyAlignment="1">
      <alignment horizontal="center" vertical="center"/>
    </xf>
    <xf numFmtId="0" fontId="2" fillId="2" borderId="0" xfId="0" applyFont="1" applyFill="1" applyAlignment="1">
      <alignment horizontal="center" vertical="center"/>
    </xf>
    <xf numFmtId="0" fontId="3" fillId="4" borderId="1" xfId="0" applyFont="1" applyFill="1" applyBorder="1" applyAlignment="1">
      <alignment horizontal="center" vertical="center"/>
    </xf>
    <xf numFmtId="0" fontId="3" fillId="4" borderId="0" xfId="0" applyFont="1" applyFill="1" applyAlignment="1">
      <alignment horizontal="center" vertical="center"/>
    </xf>
    <xf numFmtId="0" fontId="2" fillId="2" borderId="1" xfId="0" applyFont="1" applyFill="1" applyBorder="1" applyAlignment="1">
      <alignment horizontal="center" vertical="center"/>
    </xf>
    <xf numFmtId="0" fontId="20" fillId="0" borderId="0" xfId="0" applyFont="1" applyAlignment="1">
      <alignment horizontal="center" vertical="center"/>
    </xf>
    <xf numFmtId="0" fontId="14" fillId="0" borderId="0" xfId="0" applyFont="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13" fillId="0" borderId="44" xfId="0" applyFont="1" applyBorder="1" applyAlignment="1">
      <alignment horizontal="center" vertical="center" wrapText="1"/>
    </xf>
    <xf numFmtId="0" fontId="4" fillId="0" borderId="0" xfId="0" applyFont="1" applyAlignment="1">
      <alignment horizontal="center" vertical="center"/>
    </xf>
  </cellXfs>
  <cellStyles count="3">
    <cellStyle name="Hyperlink" xfId="2" builtinId="8"/>
    <cellStyle name="Normal" xfId="0" builtinId="0"/>
    <cellStyle name="Percent" xfId="1" builtinId="5"/>
  </cellStyles>
  <dxfs count="242">
    <dxf>
      <font>
        <b val="0"/>
        <i val="0"/>
        <strike val="0"/>
        <condense val="0"/>
        <extend val="0"/>
        <outline val="0"/>
        <shadow val="0"/>
        <u val="none"/>
        <vertAlign val="baseline"/>
        <sz val="10"/>
        <color theme="1" tint="0.14999847407452621"/>
        <name val="Franklin Gothic Book"/>
        <scheme val="minor"/>
      </font>
      <numFmt numFmtId="165" formatCode="0.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border>
        <bottom style="thin">
          <color theme="4"/>
        </bottom>
      </border>
    </dxf>
    <dxf>
      <font>
        <b val="0"/>
        <i val="0"/>
        <strike val="0"/>
        <condense val="0"/>
        <extend val="0"/>
        <outline val="0"/>
        <shadow val="0"/>
        <u val="none"/>
        <vertAlign val="baseline"/>
        <sz val="10"/>
        <color theme="0"/>
        <name val="Franklin Gothic Book"/>
        <scheme val="minor"/>
      </font>
      <fill>
        <patternFill patternType="solid">
          <fgColor indexed="64"/>
          <bgColor theme="4"/>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tint="0.14999847407452621"/>
        <name val="Franklin Gothic Book"/>
        <scheme val="minor"/>
      </font>
      <numFmt numFmtId="165" formatCode="0.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border>
        <bottom style="thin">
          <color theme="4"/>
        </bottom>
      </border>
    </dxf>
    <dxf>
      <font>
        <b val="0"/>
        <i val="0"/>
        <strike val="0"/>
        <condense val="0"/>
        <extend val="0"/>
        <outline val="0"/>
        <shadow val="0"/>
        <u val="none"/>
        <vertAlign val="baseline"/>
        <sz val="10"/>
        <color theme="0"/>
        <name val="Franklin Gothic Book"/>
        <scheme val="minor"/>
      </font>
      <fill>
        <patternFill patternType="solid">
          <fgColor indexed="64"/>
          <bgColor theme="4"/>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tint="0.14999847407452621"/>
        <name val="Franklin Gothic Book"/>
        <scheme val="minor"/>
      </font>
      <numFmt numFmtId="165" formatCode="0.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border>
        <bottom style="thin">
          <color auto="1"/>
        </bottom>
      </border>
    </dxf>
    <dxf>
      <font>
        <b val="0"/>
        <i val="0"/>
        <strike val="0"/>
        <condense val="0"/>
        <extend val="0"/>
        <outline val="0"/>
        <shadow val="0"/>
        <u val="none"/>
        <vertAlign val="baseline"/>
        <sz val="10"/>
        <color theme="0"/>
        <name val="Franklin Gothic Book"/>
        <scheme val="minor"/>
      </font>
      <fill>
        <patternFill patternType="solid">
          <fgColor indexed="64"/>
          <bgColor theme="4"/>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tint="0.1499984740745262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0"/>
        <color theme="1" tint="0.1499984740745262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0"/>
        <color theme="1" tint="0.14999847407452621"/>
        <name val="Franklin Gothic Book"/>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dxf>
    <dxf>
      <border>
        <bottom style="thin">
          <color theme="4"/>
        </bottom>
      </border>
    </dxf>
    <dxf>
      <font>
        <b val="0"/>
        <i val="0"/>
        <strike val="0"/>
        <condense val="0"/>
        <extend val="0"/>
        <outline val="0"/>
        <shadow val="0"/>
        <u val="none"/>
        <vertAlign val="baseline"/>
        <sz val="10"/>
        <color theme="0"/>
        <name val="Franklin Gothic Book"/>
        <scheme val="minor"/>
      </font>
      <numFmt numFmtId="30" formatCode="@"/>
      <fill>
        <patternFill patternType="solid">
          <fgColor indexed="64"/>
          <bgColor theme="4"/>
        </patternFill>
      </fill>
      <alignment horizontal="center" vertical="center" textRotation="0" wrapText="0" indent="0" justifyLastLine="0" shrinkToFit="0" readingOrder="0"/>
      <border diagonalUp="0" diagonalDown="0" outline="0">
        <left style="thin">
          <color theme="0"/>
        </left>
        <right style="thin">
          <color theme="0"/>
        </right>
        <top/>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7"/>
        </left>
        <right style="thin">
          <color theme="7"/>
        </right>
        <top style="thin">
          <color theme="7"/>
        </top>
        <bottom style="thin">
          <color theme="7"/>
        </bottom>
        <vertical/>
        <horizontal/>
      </border>
    </dxf>
    <dxf>
      <fill>
        <patternFill>
          <bgColor theme="7"/>
        </patternFill>
      </fill>
      <border>
        <left style="thin">
          <color theme="7"/>
        </left>
        <right style="thin">
          <color theme="7"/>
        </right>
        <top style="thin">
          <color theme="7"/>
        </top>
        <bottom style="thin">
          <color theme="7"/>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7"/>
        </left>
        <right style="thin">
          <color theme="7"/>
        </right>
        <top style="thin">
          <color theme="7"/>
        </top>
        <bottom style="thin">
          <color theme="7"/>
        </bottom>
        <vertical/>
        <horizontal/>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606091</xdr:colOff>
      <xdr:row>0</xdr:row>
      <xdr:rowOff>0</xdr:rowOff>
    </xdr:from>
    <xdr:to>
      <xdr:col>13</xdr:col>
      <xdr:colOff>1</xdr:colOff>
      <xdr:row>18</xdr:row>
      <xdr:rowOff>0</xdr:rowOff>
    </xdr:to>
    <xdr:pic>
      <xdr:nvPicPr>
        <xdr:cNvPr id="10" name="Picture 9">
          <a:extLst>
            <a:ext uri="{FF2B5EF4-FFF2-40B4-BE49-F238E27FC236}">
              <a16:creationId xmlns:a16="http://schemas.microsoft.com/office/drawing/2014/main" id="{00000000-0008-0000-0000-00000A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2091" y="0"/>
          <a:ext cx="6166185" cy="6858000"/>
        </a:xfrm>
        <a:prstGeom prst="rect">
          <a:avLst/>
        </a:prstGeom>
      </xdr:spPr>
    </xdr:pic>
    <xdr:clientData/>
  </xdr:twoCellAnchor>
  <xdr:twoCellAnchor>
    <xdr:from>
      <xdr:col>0</xdr:col>
      <xdr:colOff>66675</xdr:colOff>
      <xdr:row>0</xdr:row>
      <xdr:rowOff>323850</xdr:rowOff>
    </xdr:from>
    <xdr:to>
      <xdr:col>11</xdr:col>
      <xdr:colOff>323850</xdr:colOff>
      <xdr:row>2</xdr:row>
      <xdr:rowOff>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66675" y="323850"/>
          <a:ext cx="7896225"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a:solidFill>
                <a:schemeClr val="accent1"/>
              </a:solidFill>
              <a:latin typeface="+mj-lt"/>
            </a:rPr>
            <a:t>Basketball Tournament Introduction</a:t>
          </a:r>
        </a:p>
      </xdr:txBody>
    </xdr:sp>
    <xdr:clientData/>
  </xdr:twoCellAnchor>
  <xdr:twoCellAnchor editAs="oneCell">
    <xdr:from>
      <xdr:col>1</xdr:col>
      <xdr:colOff>0</xdr:colOff>
      <xdr:row>2</xdr:row>
      <xdr:rowOff>0</xdr:rowOff>
    </xdr:from>
    <xdr:to>
      <xdr:col>13</xdr:col>
      <xdr:colOff>0</xdr:colOff>
      <xdr:row>2</xdr:row>
      <xdr:rowOff>120266</xdr:rowOff>
    </xdr:to>
    <xdr:pic>
      <xdr:nvPicPr>
        <xdr:cNvPr id="8" name="Picture 7" title="Line graphic">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534" y="1078057"/>
          <a:ext cx="9009784" cy="120266"/>
        </a:xfrm>
        <a:prstGeom prst="rect">
          <a:avLst/>
        </a:prstGeom>
      </xdr:spPr>
    </xdr:pic>
    <xdr:clientData/>
  </xdr:twoCellAnchor>
  <xdr:twoCellAnchor editAs="oneCell">
    <xdr:from>
      <xdr:col>11</xdr:col>
      <xdr:colOff>10079</xdr:colOff>
      <xdr:row>0</xdr:row>
      <xdr:rowOff>0</xdr:rowOff>
    </xdr:from>
    <xdr:to>
      <xdr:col>13</xdr:col>
      <xdr:colOff>0</xdr:colOff>
      <xdr:row>2</xdr:row>
      <xdr:rowOff>377571</xdr:rowOff>
    </xdr:to>
    <xdr:pic>
      <xdr:nvPicPr>
        <xdr:cNvPr id="5" name="Picture 4" descr="Person shooting a basketball" title="Ico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63404" y="0"/>
          <a:ext cx="1494871" cy="1453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96908</xdr:colOff>
      <xdr:row>2</xdr:row>
      <xdr:rowOff>197624</xdr:rowOff>
    </xdr:from>
    <xdr:to>
      <xdr:col>8</xdr:col>
      <xdr:colOff>814596</xdr:colOff>
      <xdr:row>3</xdr:row>
      <xdr:rowOff>350520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6908" y="1264424"/>
          <a:ext cx="8893948" cy="54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a:solidFill>
                <a:schemeClr val="tx1">
                  <a:lumMod val="65000"/>
                  <a:lumOff val="35000"/>
                </a:schemeClr>
              </a:solidFill>
            </a:rPr>
            <a:t>You can apply your own performance predictions to each team (10=best, 0=worst), and also assign weightings to each criteria column.  </a:t>
          </a:r>
        </a:p>
        <a:p>
          <a:r>
            <a:rPr lang="en-US" sz="1000">
              <a:solidFill>
                <a:schemeClr val="tx1">
                  <a:lumMod val="65000"/>
                  <a:lumOff val="35000"/>
                </a:schemeClr>
              </a:solidFill>
            </a:rPr>
            <a:t>Input cells are highlighted in light green.  All other cells have been protected, so you don't accidentally delete any formulas.  </a:t>
          </a:r>
          <a:br>
            <a:rPr lang="en-US" sz="1000">
              <a:solidFill>
                <a:schemeClr val="tx1">
                  <a:lumMod val="65000"/>
                  <a:lumOff val="35000"/>
                </a:schemeClr>
              </a:solidFill>
            </a:rPr>
          </a:br>
          <a:r>
            <a:rPr lang="en-US" sz="1000">
              <a:solidFill>
                <a:schemeClr val="tx1">
                  <a:lumMod val="65000"/>
                  <a:lumOff val="35000"/>
                </a:schemeClr>
              </a:solidFill>
            </a:rPr>
            <a:t>You can unprotect a sheet by going to the Review tab, then choose the Unprotect Sheet option.</a:t>
          </a:r>
        </a:p>
        <a:p>
          <a:endParaRPr lang="en-US" sz="1000">
            <a:solidFill>
              <a:schemeClr val="tx1">
                <a:lumMod val="65000"/>
                <a:lumOff val="35000"/>
              </a:schemeClr>
            </a:solidFill>
          </a:endParaRPr>
        </a:p>
      </xdr:txBody>
    </xdr:sp>
    <xdr:clientData/>
  </xdr:twoCellAnchor>
  <xdr:twoCellAnchor>
    <xdr:from>
      <xdr:col>0</xdr:col>
      <xdr:colOff>66675</xdr:colOff>
      <xdr:row>0</xdr:row>
      <xdr:rowOff>323850</xdr:rowOff>
    </xdr:from>
    <xdr:to>
      <xdr:col>7</xdr:col>
      <xdr:colOff>923925</xdr:colOff>
      <xdr:row>2</xdr:row>
      <xdr:rowOff>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6675" y="323850"/>
          <a:ext cx="809625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a:solidFill>
                <a:schemeClr val="accent1"/>
              </a:solidFill>
              <a:latin typeface="+mj-lt"/>
            </a:rPr>
            <a:t>Basketball Tournament User Input</a:t>
          </a:r>
        </a:p>
      </xdr:txBody>
    </xdr:sp>
    <xdr:clientData/>
  </xdr:twoCellAnchor>
  <xdr:twoCellAnchor>
    <xdr:from>
      <xdr:col>2</xdr:col>
      <xdr:colOff>0</xdr:colOff>
      <xdr:row>7</xdr:row>
      <xdr:rowOff>0</xdr:rowOff>
    </xdr:from>
    <xdr:to>
      <xdr:col>3</xdr:col>
      <xdr:colOff>0</xdr:colOff>
      <xdr:row>8</xdr:row>
      <xdr:rowOff>0</xdr:rowOff>
    </xdr:to>
    <xdr:sp macro="" textlink="">
      <xdr:nvSpPr>
        <xdr:cNvPr id="3" name="Snip Single Corner Rectangle 2">
          <a:extLst>
            <a:ext uri="{FF2B5EF4-FFF2-40B4-BE49-F238E27FC236}">
              <a16:creationId xmlns:a16="http://schemas.microsoft.com/office/drawing/2014/main" id="{00000000-0008-0000-0100-000003000000}"/>
            </a:ext>
          </a:extLst>
        </xdr:cNvPr>
        <xdr:cNvSpPr/>
      </xdr:nvSpPr>
      <xdr:spPr>
        <a:xfrm>
          <a:off x="1162050" y="3048000"/>
          <a:ext cx="1695450" cy="104775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b="0">
              <a:latin typeface="+mn-lt"/>
            </a:rPr>
            <a:t>Team</a:t>
          </a:r>
        </a:p>
      </xdr:txBody>
    </xdr:sp>
    <xdr:clientData/>
  </xdr:twoCellAnchor>
  <xdr:twoCellAnchor>
    <xdr:from>
      <xdr:col>3</xdr:col>
      <xdr:colOff>0</xdr:colOff>
      <xdr:row>7</xdr:row>
      <xdr:rowOff>0</xdr:rowOff>
    </xdr:from>
    <xdr:to>
      <xdr:col>4</xdr:col>
      <xdr:colOff>0</xdr:colOff>
      <xdr:row>8</xdr:row>
      <xdr:rowOff>0</xdr:rowOff>
    </xdr:to>
    <xdr:sp macro="" textlink="">
      <xdr:nvSpPr>
        <xdr:cNvPr id="6" name="Snip Single Corner Rectangle 5">
          <a:extLst>
            <a:ext uri="{FF2B5EF4-FFF2-40B4-BE49-F238E27FC236}">
              <a16:creationId xmlns:a16="http://schemas.microsoft.com/office/drawing/2014/main" id="{00000000-0008-0000-0100-000006000000}"/>
            </a:ext>
          </a:extLst>
        </xdr:cNvPr>
        <xdr:cNvSpPr/>
      </xdr:nvSpPr>
      <xdr:spPr>
        <a:xfrm>
          <a:off x="2857500"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a:latin typeface="+mn-lt"/>
            </a:rPr>
            <a:t>Tournament </a:t>
          </a:r>
        </a:p>
        <a:p>
          <a:pPr algn="l"/>
          <a:r>
            <a:rPr lang="en-US" sz="900">
              <a:latin typeface="+mn-lt"/>
            </a:rPr>
            <a:t>Seed (1-68)</a:t>
          </a:r>
        </a:p>
      </xdr:txBody>
    </xdr:sp>
    <xdr:clientData/>
  </xdr:twoCellAnchor>
  <xdr:twoCellAnchor>
    <xdr:from>
      <xdr:col>4</xdr:col>
      <xdr:colOff>0</xdr:colOff>
      <xdr:row>7</xdr:row>
      <xdr:rowOff>0</xdr:rowOff>
    </xdr:from>
    <xdr:to>
      <xdr:col>5</xdr:col>
      <xdr:colOff>0</xdr:colOff>
      <xdr:row>8</xdr:row>
      <xdr:rowOff>0</xdr:rowOff>
    </xdr:to>
    <xdr:sp macro="" textlink="">
      <xdr:nvSpPr>
        <xdr:cNvPr id="7" name="Snip Single Corner Rectangle 6">
          <a:extLst>
            <a:ext uri="{FF2B5EF4-FFF2-40B4-BE49-F238E27FC236}">
              <a16:creationId xmlns:a16="http://schemas.microsoft.com/office/drawing/2014/main" id="{00000000-0008-0000-0100-000007000000}"/>
            </a:ext>
          </a:extLst>
        </xdr:cNvPr>
        <xdr:cNvSpPr/>
      </xdr:nvSpPr>
      <xdr:spPr>
        <a:xfrm>
          <a:off x="3952875"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a:latin typeface="+mn-lt"/>
            </a:rPr>
            <a:t>NCAA </a:t>
          </a:r>
        </a:p>
        <a:p>
          <a:pPr algn="l"/>
          <a:r>
            <a:rPr lang="en-US" sz="900">
              <a:latin typeface="+mn-lt"/>
            </a:rPr>
            <a:t>Div 1 Rank</a:t>
          </a:r>
        </a:p>
      </xdr:txBody>
    </xdr:sp>
    <xdr:clientData/>
  </xdr:twoCellAnchor>
  <xdr:twoCellAnchor>
    <xdr:from>
      <xdr:col>5</xdr:col>
      <xdr:colOff>0</xdr:colOff>
      <xdr:row>7</xdr:row>
      <xdr:rowOff>0</xdr:rowOff>
    </xdr:from>
    <xdr:to>
      <xdr:col>6</xdr:col>
      <xdr:colOff>0</xdr:colOff>
      <xdr:row>8</xdr:row>
      <xdr:rowOff>0</xdr:rowOff>
    </xdr:to>
    <xdr:sp macro="" textlink="">
      <xdr:nvSpPr>
        <xdr:cNvPr id="9" name="Snip Single Corner Rectangle 8">
          <a:extLst>
            <a:ext uri="{FF2B5EF4-FFF2-40B4-BE49-F238E27FC236}">
              <a16:creationId xmlns:a16="http://schemas.microsoft.com/office/drawing/2014/main" id="{00000000-0008-0000-0100-000009000000}"/>
            </a:ext>
          </a:extLst>
        </xdr:cNvPr>
        <xdr:cNvSpPr/>
      </xdr:nvSpPr>
      <xdr:spPr>
        <a:xfrm>
          <a:off x="5048250"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a:latin typeface="+mn-lt"/>
            </a:rPr>
            <a:t>Scoring Offense (Pts/Gm)</a:t>
          </a:r>
        </a:p>
      </xdr:txBody>
    </xdr:sp>
    <xdr:clientData/>
  </xdr:twoCellAnchor>
  <xdr:twoCellAnchor>
    <xdr:from>
      <xdr:col>6</xdr:col>
      <xdr:colOff>0</xdr:colOff>
      <xdr:row>7</xdr:row>
      <xdr:rowOff>0</xdr:rowOff>
    </xdr:from>
    <xdr:to>
      <xdr:col>7</xdr:col>
      <xdr:colOff>0</xdr:colOff>
      <xdr:row>8</xdr:row>
      <xdr:rowOff>0</xdr:rowOff>
    </xdr:to>
    <xdr:sp macro="" textlink="">
      <xdr:nvSpPr>
        <xdr:cNvPr id="11" name="Snip Single Corner Rectangle 10">
          <a:extLst>
            <a:ext uri="{FF2B5EF4-FFF2-40B4-BE49-F238E27FC236}">
              <a16:creationId xmlns:a16="http://schemas.microsoft.com/office/drawing/2014/main" id="{00000000-0008-0000-0100-00000B000000}"/>
            </a:ext>
          </a:extLst>
        </xdr:cNvPr>
        <xdr:cNvSpPr/>
      </xdr:nvSpPr>
      <xdr:spPr>
        <a:xfrm>
          <a:off x="6143625"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a:latin typeface="+mn-lt"/>
            </a:rPr>
            <a:t>Scoring Defense </a:t>
          </a:r>
        </a:p>
        <a:p>
          <a:pPr algn="l"/>
          <a:r>
            <a:rPr lang="en-US" sz="900">
              <a:latin typeface="+mn-lt"/>
            </a:rPr>
            <a:t>(Opp Pts/Gm)</a:t>
          </a:r>
        </a:p>
      </xdr:txBody>
    </xdr:sp>
    <xdr:clientData/>
  </xdr:twoCellAnchor>
  <xdr:twoCellAnchor>
    <xdr:from>
      <xdr:col>7</xdr:col>
      <xdr:colOff>0</xdr:colOff>
      <xdr:row>7</xdr:row>
      <xdr:rowOff>0</xdr:rowOff>
    </xdr:from>
    <xdr:to>
      <xdr:col>8</xdr:col>
      <xdr:colOff>0</xdr:colOff>
      <xdr:row>8</xdr:row>
      <xdr:rowOff>0</xdr:rowOff>
    </xdr:to>
    <xdr:sp macro="" textlink="">
      <xdr:nvSpPr>
        <xdr:cNvPr id="12" name="Snip Single Corner Rectangle 11">
          <a:extLst>
            <a:ext uri="{FF2B5EF4-FFF2-40B4-BE49-F238E27FC236}">
              <a16:creationId xmlns:a16="http://schemas.microsoft.com/office/drawing/2014/main" id="{00000000-0008-0000-0100-00000C000000}"/>
            </a:ext>
          </a:extLst>
        </xdr:cNvPr>
        <xdr:cNvSpPr/>
      </xdr:nvSpPr>
      <xdr:spPr>
        <a:xfrm>
          <a:off x="7239000"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a:latin typeface="+mn-lt"/>
            </a:rPr>
            <a:t>Won-Lost Percentage</a:t>
          </a:r>
        </a:p>
      </xdr:txBody>
    </xdr:sp>
    <xdr:clientData/>
  </xdr:twoCellAnchor>
  <xdr:twoCellAnchor>
    <xdr:from>
      <xdr:col>8</xdr:col>
      <xdr:colOff>0</xdr:colOff>
      <xdr:row>7</xdr:row>
      <xdr:rowOff>0</xdr:rowOff>
    </xdr:from>
    <xdr:to>
      <xdr:col>9</xdr:col>
      <xdr:colOff>0</xdr:colOff>
      <xdr:row>8</xdr:row>
      <xdr:rowOff>0</xdr:rowOff>
    </xdr:to>
    <xdr:sp macro="" textlink="">
      <xdr:nvSpPr>
        <xdr:cNvPr id="13" name="Snip Single Corner Rectangle 12">
          <a:extLst>
            <a:ext uri="{FF2B5EF4-FFF2-40B4-BE49-F238E27FC236}">
              <a16:creationId xmlns:a16="http://schemas.microsoft.com/office/drawing/2014/main" id="{00000000-0008-0000-0100-00000D000000}"/>
            </a:ext>
          </a:extLst>
        </xdr:cNvPr>
        <xdr:cNvSpPr/>
      </xdr:nvSpPr>
      <xdr:spPr>
        <a:xfrm>
          <a:off x="8334375" y="2619375"/>
          <a:ext cx="1095375" cy="904875"/>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a:latin typeface="+mn-lt"/>
            </a:rPr>
            <a:t>User Performance Prediction </a:t>
          </a:r>
        </a:p>
        <a:p>
          <a:pPr algn="l"/>
          <a:r>
            <a:rPr lang="en-US" sz="900">
              <a:latin typeface="+mn-lt"/>
            </a:rPr>
            <a:t>0 to 10 ranking</a:t>
          </a:r>
        </a:p>
      </xdr:txBody>
    </xdr:sp>
    <xdr:clientData/>
  </xdr:twoCellAnchor>
  <xdr:twoCellAnchor>
    <xdr:from>
      <xdr:col>9</xdr:col>
      <xdr:colOff>0</xdr:colOff>
      <xdr:row>7</xdr:row>
      <xdr:rowOff>0</xdr:rowOff>
    </xdr:from>
    <xdr:to>
      <xdr:col>15</xdr:col>
      <xdr:colOff>0</xdr:colOff>
      <xdr:row>8</xdr:row>
      <xdr:rowOff>0</xdr:rowOff>
    </xdr:to>
    <xdr:sp macro="" textlink="">
      <xdr:nvSpPr>
        <xdr:cNvPr id="14" name="Snip Single Corner Rectangle 13">
          <a:extLst>
            <a:ext uri="{FF2B5EF4-FFF2-40B4-BE49-F238E27FC236}">
              <a16:creationId xmlns:a16="http://schemas.microsoft.com/office/drawing/2014/main" id="{00000000-0008-0000-0100-00000E000000}"/>
            </a:ext>
          </a:extLst>
        </xdr:cNvPr>
        <xdr:cNvSpPr/>
      </xdr:nvSpPr>
      <xdr:spPr>
        <a:xfrm>
          <a:off x="9429750" y="2619375"/>
          <a:ext cx="1095375" cy="904875"/>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a:latin typeface="+mn-lt"/>
            </a:rPr>
            <a:t>Output:  </a:t>
          </a:r>
        </a:p>
        <a:p>
          <a:pPr algn="l"/>
          <a:r>
            <a:rPr lang="en-US" sz="900">
              <a:latin typeface="+mn-lt"/>
            </a:rPr>
            <a:t>User</a:t>
          </a:r>
          <a:r>
            <a:rPr lang="en-US" sz="900" baseline="0">
              <a:latin typeface="+mn-lt"/>
            </a:rPr>
            <a:t> </a:t>
          </a:r>
          <a:r>
            <a:rPr lang="en-US" sz="900">
              <a:latin typeface="+mn-lt"/>
            </a:rPr>
            <a:t>Adjusted</a:t>
          </a:r>
          <a:r>
            <a:rPr lang="en-US" sz="900" baseline="0">
              <a:latin typeface="+mn-lt"/>
            </a:rPr>
            <a:t> </a:t>
          </a:r>
          <a:r>
            <a:rPr lang="en-US" sz="900">
              <a:latin typeface="+mn-lt"/>
            </a:rPr>
            <a:t>Strength </a:t>
          </a:r>
        </a:p>
        <a:p>
          <a:pPr algn="l"/>
          <a:r>
            <a:rPr lang="en-US" sz="900">
              <a:latin typeface="+mn-lt"/>
            </a:rPr>
            <a:t>0 to 10 ranking</a:t>
          </a:r>
        </a:p>
      </xdr:txBody>
    </xdr:sp>
    <xdr:clientData/>
  </xdr:twoCellAnchor>
  <xdr:twoCellAnchor>
    <xdr:from>
      <xdr:col>1</xdr:col>
      <xdr:colOff>0</xdr:colOff>
      <xdr:row>7</xdr:row>
      <xdr:rowOff>0</xdr:rowOff>
    </xdr:from>
    <xdr:to>
      <xdr:col>2</xdr:col>
      <xdr:colOff>0</xdr:colOff>
      <xdr:row>8</xdr:row>
      <xdr:rowOff>0</xdr:rowOff>
    </xdr:to>
    <xdr:sp macro="" textlink="">
      <xdr:nvSpPr>
        <xdr:cNvPr id="15" name="Rectangle 14">
          <a:extLst>
            <a:ext uri="{FF2B5EF4-FFF2-40B4-BE49-F238E27FC236}">
              <a16:creationId xmlns:a16="http://schemas.microsoft.com/office/drawing/2014/main" id="{00000000-0008-0000-0100-00000F000000}"/>
            </a:ext>
            <a:ext uri="{C183D7F6-B498-43B3-948B-1728B52AA6E4}">
              <adec:decorative xmlns:adec="http://schemas.microsoft.com/office/drawing/2017/decorative" val="1"/>
            </a:ext>
          </a:extLst>
        </xdr:cNvPr>
        <xdr:cNvSpPr/>
      </xdr:nvSpPr>
      <xdr:spPr>
        <a:xfrm>
          <a:off x="152400" y="2619375"/>
          <a:ext cx="1009650" cy="904875"/>
        </a:xfrm>
        <a:prstGeom prst="rect">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100" b="0">
            <a:latin typeface="+mj-lt"/>
          </a:endParaRPr>
        </a:p>
      </xdr:txBody>
    </xdr:sp>
    <xdr:clientData/>
  </xdr:twoCellAnchor>
  <xdr:twoCellAnchor editAs="oneCell">
    <xdr:from>
      <xdr:col>0</xdr:col>
      <xdr:colOff>151533</xdr:colOff>
      <xdr:row>2</xdr:row>
      <xdr:rowOff>0</xdr:rowOff>
    </xdr:from>
    <xdr:to>
      <xdr:col>14</xdr:col>
      <xdr:colOff>1095374</xdr:colOff>
      <xdr:row>2</xdr:row>
      <xdr:rowOff>120266</xdr:rowOff>
    </xdr:to>
    <xdr:pic>
      <xdr:nvPicPr>
        <xdr:cNvPr id="17" name="Picture 16" title="Line graphic">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1533" y="1078057"/>
          <a:ext cx="10373591" cy="120266"/>
        </a:xfrm>
        <a:prstGeom prst="rect">
          <a:avLst/>
        </a:prstGeom>
      </xdr:spPr>
    </xdr:pic>
    <xdr:clientData/>
  </xdr:twoCellAnchor>
  <xdr:twoCellAnchor editAs="oneCell">
    <xdr:from>
      <xdr:col>8</xdr:col>
      <xdr:colOff>695879</xdr:colOff>
      <xdr:row>0</xdr:row>
      <xdr:rowOff>0</xdr:rowOff>
    </xdr:from>
    <xdr:to>
      <xdr:col>15</xdr:col>
      <xdr:colOff>0</xdr:colOff>
      <xdr:row>2</xdr:row>
      <xdr:rowOff>377571</xdr:rowOff>
    </xdr:to>
    <xdr:pic>
      <xdr:nvPicPr>
        <xdr:cNvPr id="21" name="Picture 20" descr="Person shooting a basketball" title="Icon">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30254" y="0"/>
          <a:ext cx="1494871" cy="1453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334844</xdr:colOff>
      <xdr:row>1</xdr:row>
      <xdr:rowOff>0</xdr:rowOff>
    </xdr:from>
    <xdr:to>
      <xdr:col>31</xdr:col>
      <xdr:colOff>1102179</xdr:colOff>
      <xdr:row>2</xdr:row>
      <xdr:rowOff>2673</xdr:rowOff>
    </xdr:to>
    <xdr:pic>
      <xdr:nvPicPr>
        <xdr:cNvPr id="4" name="Picture 3" descr="Banner Part 2" title="Banner Part 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70822" y="124239"/>
          <a:ext cx="2018009" cy="3133499"/>
        </a:xfrm>
        <a:prstGeom prst="rect">
          <a:avLst/>
        </a:prstGeom>
      </xdr:spPr>
    </xdr:pic>
    <xdr:clientData/>
  </xdr:twoCellAnchor>
  <xdr:twoCellAnchor editAs="oneCell">
    <xdr:from>
      <xdr:col>31</xdr:col>
      <xdr:colOff>678999</xdr:colOff>
      <xdr:row>1</xdr:row>
      <xdr:rowOff>0</xdr:rowOff>
    </xdr:from>
    <xdr:to>
      <xdr:col>62</xdr:col>
      <xdr:colOff>114300</xdr:colOff>
      <xdr:row>2</xdr:row>
      <xdr:rowOff>0</xdr:rowOff>
    </xdr:to>
    <xdr:pic>
      <xdr:nvPicPr>
        <xdr:cNvPr id="3" name="Picture 2" descr="Banner Part 3" title="Banner Part 3">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389511" y="126235"/>
          <a:ext cx="17808223" cy="3132922"/>
        </a:xfrm>
        <a:prstGeom prst="rect">
          <a:avLst/>
        </a:prstGeom>
      </xdr:spPr>
    </xdr:pic>
    <xdr:clientData/>
  </xdr:twoCellAnchor>
  <xdr:twoCellAnchor editAs="oneCell">
    <xdr:from>
      <xdr:col>0</xdr:col>
      <xdr:colOff>104775</xdr:colOff>
      <xdr:row>1</xdr:row>
      <xdr:rowOff>0</xdr:rowOff>
    </xdr:from>
    <xdr:to>
      <xdr:col>28</xdr:col>
      <xdr:colOff>525461</xdr:colOff>
      <xdr:row>2</xdr:row>
      <xdr:rowOff>0</xdr:rowOff>
    </xdr:to>
    <xdr:pic>
      <xdr:nvPicPr>
        <xdr:cNvPr id="7" name="Picture 6" descr="Banner Part 1" title="Banner Part 1">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 y="122464"/>
          <a:ext cx="15034757" cy="31296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323850</xdr:rowOff>
    </xdr:from>
    <xdr:to>
      <xdr:col>8</xdr:col>
      <xdr:colOff>0</xdr:colOff>
      <xdr:row>2</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5" y="323850"/>
          <a:ext cx="758190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a:solidFill>
                <a:schemeClr val="accent1"/>
              </a:solidFill>
              <a:latin typeface="+mj-lt"/>
            </a:rPr>
            <a:t>NCAA Rankings</a:t>
          </a:r>
        </a:p>
      </xdr:txBody>
    </xdr:sp>
    <xdr:clientData/>
  </xdr:twoCellAnchor>
  <xdr:twoCellAnchor editAs="oneCell">
    <xdr:from>
      <xdr:col>0</xdr:col>
      <xdr:colOff>154021</xdr:colOff>
      <xdr:row>2</xdr:row>
      <xdr:rowOff>0</xdr:rowOff>
    </xdr:from>
    <xdr:to>
      <xdr:col>10</xdr:col>
      <xdr:colOff>0</xdr:colOff>
      <xdr:row>2</xdr:row>
      <xdr:rowOff>120266</xdr:rowOff>
    </xdr:to>
    <xdr:pic>
      <xdr:nvPicPr>
        <xdr:cNvPr id="3" name="Picture 2" title="Line graphic">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021" y="1074096"/>
          <a:ext cx="9346660" cy="120266"/>
        </a:xfrm>
        <a:prstGeom prst="rect">
          <a:avLst/>
        </a:prstGeom>
      </xdr:spPr>
    </xdr:pic>
    <xdr:clientData/>
  </xdr:twoCellAnchor>
  <xdr:twoCellAnchor editAs="oneCell">
    <xdr:from>
      <xdr:col>8</xdr:col>
      <xdr:colOff>352979</xdr:colOff>
      <xdr:row>0</xdr:row>
      <xdr:rowOff>0</xdr:rowOff>
    </xdr:from>
    <xdr:to>
      <xdr:col>10</xdr:col>
      <xdr:colOff>0</xdr:colOff>
      <xdr:row>2</xdr:row>
      <xdr:rowOff>377571</xdr:rowOff>
    </xdr:to>
    <xdr:pic>
      <xdr:nvPicPr>
        <xdr:cNvPr id="11" name="Picture 10" descr="Person shooting a basketball" title="Icon">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01554" y="0"/>
          <a:ext cx="1494871" cy="14538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66676</xdr:colOff>
      <xdr:row>0</xdr:row>
      <xdr:rowOff>323850</xdr:rowOff>
    </xdr:from>
    <xdr:to>
      <xdr:col>5</xdr:col>
      <xdr:colOff>1</xdr:colOff>
      <xdr:row>2</xdr:row>
      <xdr:rowOff>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6676" y="323850"/>
          <a:ext cx="5326856" cy="753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a:solidFill>
                <a:schemeClr val="accent1"/>
              </a:solidFill>
              <a:latin typeface="+mj-lt"/>
            </a:rPr>
            <a:t>Scoring Offense</a:t>
          </a:r>
        </a:p>
      </xdr:txBody>
    </xdr:sp>
    <xdr:clientData/>
  </xdr:twoCellAnchor>
  <xdr:twoCellAnchor editAs="oneCell">
    <xdr:from>
      <xdr:col>1</xdr:col>
      <xdr:colOff>1</xdr:colOff>
      <xdr:row>2</xdr:row>
      <xdr:rowOff>0</xdr:rowOff>
    </xdr:from>
    <xdr:to>
      <xdr:col>6</xdr:col>
      <xdr:colOff>1</xdr:colOff>
      <xdr:row>2</xdr:row>
      <xdr:rowOff>120266</xdr:rowOff>
    </xdr:to>
    <xdr:pic>
      <xdr:nvPicPr>
        <xdr:cNvPr id="3" name="Picture 2" title="Line graphic">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078230"/>
          <a:ext cx="6515100" cy="120266"/>
        </a:xfrm>
        <a:prstGeom prst="rect">
          <a:avLst/>
        </a:prstGeom>
      </xdr:spPr>
    </xdr:pic>
    <xdr:clientData/>
  </xdr:twoCellAnchor>
  <xdr:twoCellAnchor editAs="oneCell">
    <xdr:from>
      <xdr:col>4</xdr:col>
      <xdr:colOff>1038779</xdr:colOff>
      <xdr:row>0</xdr:row>
      <xdr:rowOff>0</xdr:rowOff>
    </xdr:from>
    <xdr:to>
      <xdr:col>6</xdr:col>
      <xdr:colOff>0</xdr:colOff>
      <xdr:row>2</xdr:row>
      <xdr:rowOff>377571</xdr:rowOff>
    </xdr:to>
    <xdr:pic>
      <xdr:nvPicPr>
        <xdr:cNvPr id="9" name="Picture 8" descr="Person shooting a basketball" title="Icon">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63104" y="0"/>
          <a:ext cx="1494871" cy="14538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323850</xdr:rowOff>
    </xdr:from>
    <xdr:to>
      <xdr:col>5</xdr:col>
      <xdr:colOff>0</xdr:colOff>
      <xdr:row>2</xdr:row>
      <xdr:rowOff>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6675" y="323850"/>
          <a:ext cx="5324475"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a:solidFill>
                <a:schemeClr val="accent1"/>
              </a:solidFill>
              <a:latin typeface="+mj-lt"/>
            </a:rPr>
            <a:t>Scoring Defense</a:t>
          </a:r>
        </a:p>
      </xdr:txBody>
    </xdr:sp>
    <xdr:clientData/>
  </xdr:twoCellAnchor>
  <xdr:twoCellAnchor editAs="oneCell">
    <xdr:from>
      <xdr:col>0</xdr:col>
      <xdr:colOff>154021</xdr:colOff>
      <xdr:row>2</xdr:row>
      <xdr:rowOff>0</xdr:rowOff>
    </xdr:from>
    <xdr:to>
      <xdr:col>6</xdr:col>
      <xdr:colOff>0</xdr:colOff>
      <xdr:row>2</xdr:row>
      <xdr:rowOff>120266</xdr:rowOff>
    </xdr:to>
    <xdr:pic>
      <xdr:nvPicPr>
        <xdr:cNvPr id="3" name="Picture 2" title="Line graphic">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021" y="1074096"/>
          <a:ext cx="6509426" cy="120266"/>
        </a:xfrm>
        <a:prstGeom prst="rect">
          <a:avLst/>
        </a:prstGeom>
      </xdr:spPr>
    </xdr:pic>
    <xdr:clientData/>
  </xdr:twoCellAnchor>
  <xdr:twoCellAnchor editAs="oneCell">
    <xdr:from>
      <xdr:col>4</xdr:col>
      <xdr:colOff>1038779</xdr:colOff>
      <xdr:row>0</xdr:row>
      <xdr:rowOff>0</xdr:rowOff>
    </xdr:from>
    <xdr:to>
      <xdr:col>6</xdr:col>
      <xdr:colOff>0</xdr:colOff>
      <xdr:row>2</xdr:row>
      <xdr:rowOff>377571</xdr:rowOff>
    </xdr:to>
    <xdr:pic>
      <xdr:nvPicPr>
        <xdr:cNvPr id="8" name="Picture 7" descr="Person shooting a basketball" title="Icon">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63104" y="0"/>
          <a:ext cx="1494871" cy="14538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323850</xdr:rowOff>
    </xdr:from>
    <xdr:to>
      <xdr:col>5</xdr:col>
      <xdr:colOff>0</xdr:colOff>
      <xdr:row>2</xdr:row>
      <xdr:rowOff>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66675" y="323850"/>
          <a:ext cx="4638675"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a:solidFill>
                <a:schemeClr val="accent1"/>
              </a:solidFill>
              <a:latin typeface="+mj-lt"/>
            </a:rPr>
            <a:t>Won-Lost Percentage</a:t>
          </a:r>
        </a:p>
      </xdr:txBody>
    </xdr:sp>
    <xdr:clientData/>
  </xdr:twoCellAnchor>
  <xdr:twoCellAnchor editAs="oneCell">
    <xdr:from>
      <xdr:col>0</xdr:col>
      <xdr:colOff>154021</xdr:colOff>
      <xdr:row>2</xdr:row>
      <xdr:rowOff>0</xdr:rowOff>
    </xdr:from>
    <xdr:to>
      <xdr:col>6</xdr:col>
      <xdr:colOff>0</xdr:colOff>
      <xdr:row>2</xdr:row>
      <xdr:rowOff>120266</xdr:rowOff>
    </xdr:to>
    <xdr:pic>
      <xdr:nvPicPr>
        <xdr:cNvPr id="3" name="Picture 2" title="Line graphic">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021" y="1074096"/>
          <a:ext cx="6509426" cy="120266"/>
        </a:xfrm>
        <a:prstGeom prst="rect">
          <a:avLst/>
        </a:prstGeom>
      </xdr:spPr>
    </xdr:pic>
    <xdr:clientData/>
  </xdr:twoCellAnchor>
  <xdr:twoCellAnchor editAs="oneCell">
    <xdr:from>
      <xdr:col>4</xdr:col>
      <xdr:colOff>1038779</xdr:colOff>
      <xdr:row>0</xdr:row>
      <xdr:rowOff>0</xdr:rowOff>
    </xdr:from>
    <xdr:to>
      <xdr:col>6</xdr:col>
      <xdr:colOff>0</xdr:colOff>
      <xdr:row>2</xdr:row>
      <xdr:rowOff>377571</xdr:rowOff>
    </xdr:to>
    <xdr:pic>
      <xdr:nvPicPr>
        <xdr:cNvPr id="7" name="Picture 6" descr="Person shooting a basketball" title="Icon">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63104" y="0"/>
          <a:ext cx="1494871" cy="145389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NCAA_Rankings" displayName="Table_NCAA_Rankings" ref="B5:J358" totalsRowShown="0" headerRowDxfId="35" dataDxfId="33" headerRowBorderDxfId="34">
  <tableColumns count="9">
    <tableColumn id="1" xr3:uid="{00000000-0010-0000-0000-000001000000}" name="Rank" dataDxfId="32"/>
    <tableColumn id="2" xr3:uid="{00000000-0010-0000-0000-000002000000}" name="Previous" dataDxfId="31"/>
    <tableColumn id="3" xr3:uid="{00000000-0010-0000-0000-000003000000}" name="School" dataDxfId="30"/>
    <tableColumn id="4" xr3:uid="{00000000-0010-0000-0000-000004000000}" name="Conference" dataDxfId="29"/>
    <tableColumn id="5" xr3:uid="{00000000-0010-0000-0000-000005000000}" name="Record" dataDxfId="28"/>
    <tableColumn id="6" xr3:uid="{00000000-0010-0000-0000-000006000000}" name="Road" dataDxfId="27"/>
    <tableColumn id="7" xr3:uid="{00000000-0010-0000-0000-000007000000}" name="Neutral" dataDxfId="26"/>
    <tableColumn id="8" xr3:uid="{00000000-0010-0000-0000-000008000000}" name="Home" dataDxfId="25"/>
    <tableColumn id="9" xr3:uid="{00000000-0010-0000-0000-000009000000}" name="Non Div I" dataDxfId="24"/>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Scoring_Offense" displayName="Table_Scoring_Offense" ref="B5:F356" totalsRowShown="0" headerRowDxfId="23" dataDxfId="21" headerRowBorderDxfId="22">
  <tableColumns count="5">
    <tableColumn id="1" xr3:uid="{00000000-0010-0000-0100-000001000000}" name="Rank" dataDxfId="20"/>
    <tableColumn id="2" xr3:uid="{00000000-0010-0000-0100-000002000000}" name="Team" dataDxfId="19"/>
    <tableColumn id="3" xr3:uid="{00000000-0010-0000-0100-000003000000}" name="GM" dataDxfId="18"/>
    <tableColumn id="4" xr3:uid="{00000000-0010-0000-0100-000004000000}" name="PTS" dataDxfId="17"/>
    <tableColumn id="5" xr3:uid="{00000000-0010-0000-0100-000005000000}" name="PPG" dataDxfId="16"/>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Scoring_Defense" displayName="Table_Scoring_Defense" ref="B5:F356" totalsRowShown="0" headerRowDxfId="15" dataDxfId="13" headerRowBorderDxfId="14">
  <tableColumns count="5">
    <tableColumn id="1" xr3:uid="{00000000-0010-0000-0200-000001000000}" name="Rank" dataDxfId="12"/>
    <tableColumn id="2" xr3:uid="{00000000-0010-0000-0200-000002000000}" name="Team" dataDxfId="11"/>
    <tableColumn id="3" xr3:uid="{00000000-0010-0000-0200-000003000000}" name="GM" dataDxfId="10"/>
    <tableColumn id="4" xr3:uid="{00000000-0010-0000-0200-000004000000}" name=" OPP PTS" dataDxfId="9"/>
    <tableColumn id="5" xr3:uid="{00000000-0010-0000-0200-000005000000}" name=" OPP PPG" dataDxfId="8"/>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Won_Lost_Percentage" displayName="Table_Won_Lost_Percentage" ref="B5:F356" totalsRowShown="0" headerRowDxfId="7" dataDxfId="5" headerRowBorderDxfId="6">
  <tableColumns count="5">
    <tableColumn id="1" xr3:uid="{00000000-0010-0000-0300-000001000000}" name="Rank" dataDxfId="4"/>
    <tableColumn id="2" xr3:uid="{00000000-0010-0000-0300-000002000000}" name="Team" dataDxfId="3"/>
    <tableColumn id="3" xr3:uid="{00000000-0010-0000-0300-000003000000}" name="W" dataDxfId="2"/>
    <tableColumn id="4" xr3:uid="{00000000-0010-0000-0300-000004000000}" name="L" dataDxfId="1"/>
    <tableColumn id="5" xr3:uid="{00000000-0010-0000-0300-000005000000}" name="PCT"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NCAA Template">
      <a:dk1>
        <a:sysClr val="windowText" lastClr="000000"/>
      </a:dk1>
      <a:lt1>
        <a:sysClr val="window" lastClr="FFFFFF"/>
      </a:lt1>
      <a:dk2>
        <a:srgbClr val="17406D"/>
      </a:dk2>
      <a:lt2>
        <a:srgbClr val="DBEFF9"/>
      </a:lt2>
      <a:accent1>
        <a:srgbClr val="002855"/>
      </a:accent1>
      <a:accent2>
        <a:srgbClr val="005EB8"/>
      </a:accent2>
      <a:accent3>
        <a:srgbClr val="C1C6C8"/>
      </a:accent3>
      <a:accent4>
        <a:srgbClr val="3EB792"/>
      </a:accent4>
      <a:accent5>
        <a:srgbClr val="7CCA62"/>
      </a:accent5>
      <a:accent6>
        <a:srgbClr val="A5C249"/>
      </a:accent6>
      <a:hlink>
        <a:srgbClr val="F49100"/>
      </a:hlink>
      <a:folHlink>
        <a:srgbClr val="85DFD0"/>
      </a:folHlink>
    </a:clrScheme>
    <a:fontScheme name="Custom 39">
      <a:majorFont>
        <a:latin typeface="Rockwell"/>
        <a:ea typeface=""/>
        <a:cs typeface=""/>
      </a:majorFont>
      <a:minorFont>
        <a:latin typeface="Franklin Gothic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ing.com/search?q=ncaa%20tournament%20bracket" TargetMode="External"/><Relationship Id="rId1" Type="http://schemas.openxmlformats.org/officeDocument/2006/relationships/hyperlink" Target="https://www.bing.com/search?q=nca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16"/>
  <sheetViews>
    <sheetView showGridLines="0" showRowColHeaders="0" tabSelected="1" zoomScaleNormal="100" workbookViewId="0"/>
  </sheetViews>
  <sheetFormatPr defaultColWidth="8.77734375" defaultRowHeight="21" customHeight="1"/>
  <cols>
    <col min="1" max="1" width="1.77734375" style="24" customWidth="1"/>
    <col min="2" max="2" width="7.33203125" style="24" customWidth="1"/>
    <col min="3" max="13" width="8.77734375" style="24"/>
    <col min="14" max="14" width="1.77734375" style="24" customWidth="1"/>
    <col min="15" max="16384" width="8.77734375" style="24"/>
  </cols>
  <sheetData>
    <row r="1" spans="2:31" s="11" customFormat="1" ht="28.5" customHeight="1">
      <c r="B1" s="10"/>
      <c r="C1" s="15"/>
      <c r="D1" s="10"/>
      <c r="E1" s="10"/>
      <c r="F1" s="10"/>
      <c r="G1" s="10"/>
      <c r="H1" s="10"/>
      <c r="I1" s="10"/>
      <c r="J1" s="10"/>
      <c r="K1" s="10"/>
      <c r="L1" s="10"/>
      <c r="M1" s="10"/>
      <c r="N1" s="10" t="s">
        <v>447</v>
      </c>
      <c r="O1" s="10"/>
      <c r="P1" s="10"/>
      <c r="Q1" s="10"/>
      <c r="R1" s="10"/>
      <c r="S1" s="10"/>
      <c r="T1" s="10"/>
      <c r="U1" s="10"/>
      <c r="V1" s="10"/>
      <c r="W1" s="10"/>
      <c r="X1" s="10"/>
      <c r="Y1" s="10"/>
      <c r="Z1" s="10"/>
      <c r="AA1" s="10"/>
      <c r="AB1" s="10"/>
      <c r="AC1" s="10"/>
      <c r="AD1" s="10"/>
      <c r="AE1" s="10"/>
    </row>
    <row r="2" spans="2:31" s="29" customFormat="1" ht="56.25" customHeight="1">
      <c r="B2" s="25"/>
      <c r="C2" s="26"/>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row>
    <row r="3" spans="2:31" s="11" customFormat="1" ht="31.5" customHeight="1">
      <c r="B3" s="30"/>
      <c r="C3" s="15"/>
      <c r="D3" s="10"/>
      <c r="E3" s="10"/>
      <c r="F3" s="10"/>
      <c r="G3" s="10"/>
      <c r="H3" s="10"/>
      <c r="I3" s="10"/>
      <c r="J3" s="10"/>
      <c r="K3" s="10"/>
      <c r="L3" s="31"/>
      <c r="M3" s="10"/>
      <c r="N3" s="10"/>
      <c r="O3" s="10"/>
      <c r="P3" s="10"/>
      <c r="Q3" s="10"/>
      <c r="R3" s="10"/>
      <c r="S3" s="10"/>
      <c r="T3" s="10"/>
      <c r="U3" s="10"/>
      <c r="V3" s="10"/>
      <c r="W3" s="10"/>
      <c r="X3" s="10"/>
      <c r="Y3" s="10"/>
      <c r="Z3" s="10"/>
      <c r="AA3" s="10"/>
      <c r="AB3" s="10"/>
      <c r="AC3" s="10"/>
      <c r="AD3" s="10"/>
      <c r="AE3" s="10"/>
    </row>
    <row r="4" spans="2:31" ht="21" customHeight="1">
      <c r="B4" s="24" t="s">
        <v>453</v>
      </c>
    </row>
    <row r="6" spans="2:31" ht="47.25" customHeight="1">
      <c r="B6" s="174" t="s">
        <v>454</v>
      </c>
      <c r="C6" s="174"/>
      <c r="D6" s="174"/>
      <c r="E6" s="174"/>
      <c r="F6" s="174"/>
      <c r="G6" s="174"/>
      <c r="H6" s="174"/>
      <c r="I6" s="174"/>
      <c r="J6" s="174"/>
      <c r="K6" s="174"/>
      <c r="L6" s="174"/>
    </row>
    <row r="7" spans="2:31" ht="51" customHeight="1">
      <c r="B7" s="174" t="s">
        <v>457</v>
      </c>
      <c r="C7" s="174"/>
      <c r="D7" s="174"/>
      <c r="E7" s="174"/>
      <c r="F7" s="174"/>
      <c r="G7" s="174"/>
      <c r="H7" s="174"/>
      <c r="I7" s="174"/>
      <c r="J7" s="174"/>
      <c r="K7" s="174"/>
      <c r="L7" s="174"/>
    </row>
    <row r="8" spans="2:31" ht="21" customHeight="1">
      <c r="B8" s="156" t="s">
        <v>468</v>
      </c>
      <c r="C8" s="176" t="s">
        <v>467</v>
      </c>
      <c r="D8" s="176"/>
      <c r="E8" s="176"/>
      <c r="F8" s="176"/>
      <c r="G8" s="176"/>
      <c r="H8" s="176"/>
      <c r="I8" s="176"/>
      <c r="J8" s="176"/>
      <c r="K8" s="176"/>
      <c r="L8" s="176"/>
    </row>
    <row r="9" spans="2:31" ht="21" customHeight="1">
      <c r="B9" s="157" t="s">
        <v>469</v>
      </c>
      <c r="C9" s="158" t="s">
        <v>456</v>
      </c>
      <c r="D9" s="158"/>
      <c r="E9" s="158"/>
      <c r="F9" s="158"/>
      <c r="G9" s="158"/>
      <c r="H9" s="158"/>
      <c r="I9" s="158"/>
      <c r="J9" s="158"/>
      <c r="K9" s="158"/>
      <c r="L9" s="158"/>
    </row>
    <row r="11" spans="2:31" ht="21" customHeight="1">
      <c r="B11" s="24" t="s">
        <v>455</v>
      </c>
    </row>
    <row r="13" spans="2:31" ht="21" customHeight="1">
      <c r="B13" s="24" t="s">
        <v>721</v>
      </c>
    </row>
    <row r="14" spans="2:31" ht="21" customHeight="1">
      <c r="B14" s="177" t="s">
        <v>722</v>
      </c>
      <c r="C14" s="177"/>
      <c r="D14" s="177"/>
    </row>
    <row r="16" spans="2:31" ht="73.5" customHeight="1">
      <c r="B16" s="175" t="s">
        <v>723</v>
      </c>
      <c r="C16" s="175"/>
      <c r="D16" s="175"/>
      <c r="E16" s="175"/>
      <c r="F16" s="175"/>
      <c r="G16" s="175"/>
      <c r="H16" s="175"/>
      <c r="I16" s="175"/>
      <c r="J16" s="175"/>
      <c r="K16" s="175"/>
      <c r="L16" s="175"/>
    </row>
  </sheetData>
  <sheetProtection sheet="1"/>
  <mergeCells count="5">
    <mergeCell ref="B6:L6"/>
    <mergeCell ref="B7:L7"/>
    <mergeCell ref="B16:L16"/>
    <mergeCell ref="C8:L8"/>
    <mergeCell ref="B14:D14"/>
  </mergeCells>
  <hyperlinks>
    <hyperlink ref="B14" r:id="rId1" xr:uid="{67E97928-C2BC-47C9-8561-754A39158F44}"/>
    <hyperlink ref="B14:D14" r:id="rId2" display="Check out Bing predictions here" xr:uid="{CB282802-182E-4880-B230-A70FF576CAF3}"/>
  </hyperlinks>
  <printOptions horizontalCentered="1"/>
  <pageMargins left="0.5" right="0.5" top="0.5" bottom="0.5" header="0.3" footer="0.3"/>
  <pageSetup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G83"/>
  <sheetViews>
    <sheetView showGridLines="0" showRowColHeaders="0" zoomScaleNormal="100" workbookViewId="0">
      <selection activeCell="D9" sqref="D9"/>
    </sheetView>
  </sheetViews>
  <sheetFormatPr defaultColWidth="8.77734375" defaultRowHeight="21" customHeight="1"/>
  <cols>
    <col min="1" max="1" width="1.77734375" style="11" customWidth="1"/>
    <col min="2" max="2" width="11.77734375" style="10" customWidth="1"/>
    <col min="3" max="3" width="19.77734375" style="15" customWidth="1"/>
    <col min="4" max="9" width="12.77734375" style="10" customWidth="1"/>
    <col min="10" max="14" width="12.77734375" style="10" hidden="1" customWidth="1"/>
    <col min="15" max="15" width="12.77734375" style="10" customWidth="1"/>
    <col min="16" max="16" width="1.77734375" style="10" customWidth="1"/>
    <col min="17" max="28" width="11.33203125" style="10" hidden="1" customWidth="1"/>
    <col min="29" max="16384" width="8.77734375" style="11"/>
  </cols>
  <sheetData>
    <row r="1" spans="2:33" ht="28.5" customHeight="1">
      <c r="P1" s="10" t="s">
        <v>447</v>
      </c>
    </row>
    <row r="2" spans="2:33" s="29" customFormat="1" ht="56.25" customHeight="1">
      <c r="B2" s="25"/>
      <c r="C2" s="26"/>
      <c r="D2" s="27"/>
      <c r="E2" s="27"/>
      <c r="F2" s="27"/>
      <c r="G2" s="27"/>
      <c r="H2" s="27"/>
      <c r="I2" s="27"/>
      <c r="J2" s="28"/>
      <c r="K2" s="28"/>
      <c r="L2" s="28"/>
      <c r="M2" s="28"/>
      <c r="N2" s="28"/>
      <c r="O2" s="27"/>
      <c r="P2" s="27"/>
      <c r="Q2" s="28"/>
      <c r="R2" s="28"/>
      <c r="S2" s="28"/>
      <c r="T2" s="28"/>
      <c r="U2" s="28"/>
      <c r="V2" s="28"/>
      <c r="W2" s="28"/>
      <c r="X2" s="28"/>
      <c r="Y2" s="28"/>
      <c r="Z2" s="28"/>
      <c r="AA2" s="28"/>
      <c r="AB2" s="28"/>
    </row>
    <row r="3" spans="2:33" ht="31.5" customHeight="1">
      <c r="B3" s="30"/>
      <c r="I3" s="31"/>
    </row>
    <row r="4" spans="2:33" ht="33.75" customHeight="1">
      <c r="I4" s="31"/>
    </row>
    <row r="5" spans="2:33" ht="34.9" customHeight="1" thickBot="1">
      <c r="B5" s="185" t="s">
        <v>446</v>
      </c>
      <c r="C5" s="186"/>
      <c r="D5" s="178" t="s">
        <v>152</v>
      </c>
      <c r="E5" s="179"/>
      <c r="F5" s="179"/>
      <c r="G5" s="180"/>
      <c r="H5" s="178" t="s">
        <v>153</v>
      </c>
      <c r="I5" s="179"/>
      <c r="J5" s="59"/>
      <c r="K5" s="59"/>
      <c r="L5" s="59"/>
      <c r="M5" s="59"/>
      <c r="N5" s="59"/>
      <c r="O5" s="60" t="s">
        <v>451</v>
      </c>
    </row>
    <row r="6" spans="2:33" ht="34.9" customHeight="1" thickTop="1">
      <c r="B6" s="183" t="s">
        <v>449</v>
      </c>
      <c r="C6" s="184"/>
      <c r="D6" s="88" t="str">
        <f>+Brackets!W34</f>
        <v>Duke</v>
      </c>
      <c r="E6" s="89" t="str">
        <f>+Brackets!W98</f>
        <v>Gonzaga</v>
      </c>
      <c r="F6" s="89" t="str">
        <f>+Brackets!AO34</f>
        <v>Virginia</v>
      </c>
      <c r="G6" s="90" t="str">
        <f>+Brackets!AO98</f>
        <v>Houston</v>
      </c>
      <c r="H6" s="88" t="str">
        <f>+Brackets!AB66</f>
        <v>Gonzaga</v>
      </c>
      <c r="I6" s="91" t="str">
        <f>+Brackets!AJ66</f>
        <v>Virginia</v>
      </c>
      <c r="O6" s="53" t="str">
        <f>+Brackets!AF66</f>
        <v>Virginia</v>
      </c>
      <c r="Q6" s="30"/>
      <c r="AE6" s="10"/>
      <c r="AG6" s="32"/>
    </row>
    <row r="7" spans="2:33" ht="21" customHeight="1">
      <c r="B7" s="11"/>
      <c r="C7" s="11"/>
      <c r="D7" s="11"/>
      <c r="E7" s="11"/>
      <c r="Q7" s="30"/>
      <c r="AE7" s="10"/>
    </row>
    <row r="8" spans="2:33" ht="82.5" customHeight="1" thickBot="1">
      <c r="B8" s="55"/>
      <c r="C8" s="54"/>
      <c r="D8" s="54"/>
      <c r="E8" s="54"/>
      <c r="F8" s="54"/>
      <c r="G8" s="54"/>
      <c r="H8" s="54"/>
      <c r="I8" s="54"/>
      <c r="J8" s="54"/>
      <c r="K8" s="54"/>
      <c r="L8" s="54"/>
      <c r="M8" s="54"/>
      <c r="N8" s="54"/>
      <c r="O8" s="54"/>
      <c r="Q8" s="34">
        <f>+D8</f>
        <v>0</v>
      </c>
      <c r="R8" s="34">
        <f t="shared" ref="R8" si="0">+E8</f>
        <v>0</v>
      </c>
      <c r="S8" s="34">
        <f t="shared" ref="S8" si="1">+F8</f>
        <v>0</v>
      </c>
      <c r="T8" s="34">
        <f t="shared" ref="T8" si="2">+G8</f>
        <v>0</v>
      </c>
      <c r="U8" s="34">
        <f t="shared" ref="U8" si="3">+H8</f>
        <v>0</v>
      </c>
      <c r="V8" s="34">
        <f t="shared" ref="V8" si="4">+I8</f>
        <v>0</v>
      </c>
      <c r="W8" s="34">
        <f t="shared" ref="W8" si="5">+J8</f>
        <v>0</v>
      </c>
      <c r="X8" s="34">
        <f t="shared" ref="X8" si="6">+K8</f>
        <v>0</v>
      </c>
      <c r="Y8" s="34">
        <f t="shared" ref="Y8" si="7">+L8</f>
        <v>0</v>
      </c>
      <c r="Z8" s="34">
        <f t="shared" ref="Z8" si="8">+M8</f>
        <v>0</v>
      </c>
      <c r="AA8" s="34">
        <f t="shared" ref="AA8" si="9">+N8</f>
        <v>0</v>
      </c>
      <c r="AB8" s="34">
        <f t="shared" ref="AB8" si="10">+O8</f>
        <v>0</v>
      </c>
    </row>
    <row r="9" spans="2:33" ht="34.9" customHeight="1" thickTop="1" thickBot="1">
      <c r="B9" s="181" t="s">
        <v>450</v>
      </c>
      <c r="C9" s="182"/>
      <c r="D9" s="64">
        <v>5</v>
      </c>
      <c r="E9" s="56">
        <v>1</v>
      </c>
      <c r="F9" s="56">
        <v>1</v>
      </c>
      <c r="G9" s="56">
        <v>1</v>
      </c>
      <c r="H9" s="56">
        <v>2</v>
      </c>
      <c r="I9" s="56">
        <v>5</v>
      </c>
      <c r="J9" s="57">
        <v>0</v>
      </c>
      <c r="K9" s="57">
        <v>0</v>
      </c>
      <c r="L9" s="57">
        <v>0</v>
      </c>
      <c r="M9" s="58"/>
      <c r="N9" s="58"/>
      <c r="O9" s="68"/>
      <c r="Q9" s="33">
        <f>+D9</f>
        <v>5</v>
      </c>
      <c r="R9" s="33">
        <f>+E9</f>
        <v>1</v>
      </c>
      <c r="S9" s="33">
        <f>+F9</f>
        <v>1</v>
      </c>
      <c r="T9" s="33">
        <f t="shared" ref="T9:Y9" si="11">+G9</f>
        <v>1</v>
      </c>
      <c r="U9" s="33">
        <f t="shared" si="11"/>
        <v>2</v>
      </c>
      <c r="V9" s="33">
        <f t="shared" si="11"/>
        <v>5</v>
      </c>
      <c r="W9" s="33">
        <f t="shared" si="11"/>
        <v>0</v>
      </c>
      <c r="X9" s="33">
        <f t="shared" si="11"/>
        <v>0</v>
      </c>
      <c r="Y9" s="33">
        <f t="shared" si="11"/>
        <v>0</v>
      </c>
      <c r="Z9" s="33"/>
      <c r="AA9" s="33"/>
      <c r="AB9" s="33"/>
    </row>
    <row r="10" spans="2:33" ht="21" customHeight="1" thickTop="1">
      <c r="B10" s="65">
        <v>1</v>
      </c>
      <c r="C10" s="61" t="s">
        <v>5</v>
      </c>
      <c r="D10" s="65">
        <v>1</v>
      </c>
      <c r="E10" s="172">
        <f>VLOOKUP(C10,'NCAA Rankings'!$D$6:$L$358,9,FALSE)</f>
        <v>3</v>
      </c>
      <c r="F10" s="50">
        <f>VLOOKUP(C10,'Scoring Offense'!$C$6:$F$356,4,FALSE)</f>
        <v>84.1</v>
      </c>
      <c r="G10" s="50">
        <f>VLOOKUP(C10,'Scoring Defense'!$C$6:$F$356,4,FALSE)</f>
        <v>67.400000000000006</v>
      </c>
      <c r="H10" s="36">
        <f>VLOOKUP(C10,'Won-Lost %'!$C$6:$F$356,4,FALSE)/100</f>
        <v>0.83900000000000008</v>
      </c>
      <c r="I10" s="21">
        <v>5</v>
      </c>
      <c r="J10" s="35">
        <v>0</v>
      </c>
      <c r="K10" s="35">
        <v>0</v>
      </c>
      <c r="L10" s="35">
        <v>0</v>
      </c>
      <c r="M10" s="35"/>
      <c r="N10" s="35"/>
      <c r="O10" s="69">
        <f>+AB10</f>
        <v>7.4643294050380984</v>
      </c>
      <c r="Q10" s="37">
        <f>_xlfn.RANK.EQ(D10,D$10:D$77,0)/COUNT($B$10:$B$77)*10</f>
        <v>10</v>
      </c>
      <c r="R10" s="37">
        <f t="shared" ref="R10:R73" si="12">_xlfn.RANK.EQ(E10,E$10:E$77,0)/COUNT($B$10:$B$77)*10</f>
        <v>9.7058823529411757</v>
      </c>
      <c r="S10" s="37">
        <f t="shared" ref="S10:S15" si="13">((F10-MIN(F$10:F$77))/(MAX(F$10:F$77)-MIN(F$10:F$77)))*10</f>
        <v>7.9475982532751077</v>
      </c>
      <c r="T10" s="37">
        <f t="shared" ref="T10:T15" si="14">10-((G10-MIN(G$10:G$77))/(MAX(G$10:G$77)-MIN(G$10:G$77)))*10</f>
        <v>3.9047619047619007</v>
      </c>
      <c r="U10" s="37">
        <f t="shared" ref="U10:U15" si="15">((H10-MIN(H$10:H$77))/(MAX(H$10:H$77)-MIN(H$10:H$77)))*10</f>
        <v>7.7033492822966521</v>
      </c>
      <c r="V10" s="33">
        <f>+I10</f>
        <v>5</v>
      </c>
      <c r="W10" s="33">
        <f t="shared" ref="W10:W73" si="16">+J10</f>
        <v>0</v>
      </c>
      <c r="X10" s="33">
        <f t="shared" ref="X10:X73" si="17">+K10</f>
        <v>0</v>
      </c>
      <c r="Y10" s="33">
        <f t="shared" ref="Y10:Y73" si="18">+L10</f>
        <v>0</v>
      </c>
      <c r="Z10" s="33"/>
      <c r="AA10" s="33"/>
      <c r="AB10" s="37">
        <f t="shared" ref="AB10:AB41" si="19">+(Q10*Q$9+R10*R$9+S10*S$9+T10*T$9+U10*U$9+V10*V$9+W10*W$9+X10*X$9+Y10*Y$9)/SUM(Q$9:Y$9)</f>
        <v>7.4643294050380984</v>
      </c>
      <c r="AC10" s="15"/>
    </row>
    <row r="11" spans="2:33" ht="21" customHeight="1">
      <c r="B11" s="66">
        <v>2</v>
      </c>
      <c r="C11" s="62" t="s">
        <v>7</v>
      </c>
      <c r="D11" s="66">
        <v>2</v>
      </c>
      <c r="E11" s="38">
        <f>VLOOKUP(C11,'NCAA Rankings'!$D$6:$L$358,9,FALSE)</f>
        <v>1</v>
      </c>
      <c r="F11" s="51">
        <f>VLOOKUP(C11,'Scoring Offense'!$C$6:$F$356,4,FALSE)</f>
        <v>72.099999999999994</v>
      </c>
      <c r="G11" s="51">
        <f>VLOOKUP(C11,'Scoring Defense'!$C$6:$F$356,4,FALSE)</f>
        <v>54.6</v>
      </c>
      <c r="H11" s="39">
        <f>VLOOKUP(C11,'Won-Lost %'!$C$6:$F$356,4,FALSE)/100</f>
        <v>0.93299999999999994</v>
      </c>
      <c r="I11" s="22">
        <v>5</v>
      </c>
      <c r="J11" s="38">
        <v>0</v>
      </c>
      <c r="K11" s="38">
        <v>0</v>
      </c>
      <c r="L11" s="38">
        <v>0</v>
      </c>
      <c r="M11" s="38"/>
      <c r="N11" s="38"/>
      <c r="O11" s="70">
        <f t="shared" ref="O11:O74" si="20">+AB11</f>
        <v>7.7917623788823107</v>
      </c>
      <c r="Q11" s="37">
        <f t="shared" ref="Q11:Q74" si="21">_xlfn.RANK.EQ(D11,D$10:D$77,0)/COUNT($B$10:$B$77)*10</f>
        <v>9.8529411764705888</v>
      </c>
      <c r="R11" s="37">
        <f t="shared" si="12"/>
        <v>10</v>
      </c>
      <c r="S11" s="37">
        <f t="shared" si="13"/>
        <v>2.7074235807860223</v>
      </c>
      <c r="T11" s="37">
        <f t="shared" si="14"/>
        <v>10</v>
      </c>
      <c r="U11" s="37">
        <f t="shared" si="15"/>
        <v>9.9521531100478438</v>
      </c>
      <c r="V11" s="33">
        <f t="shared" ref="V11:V74" si="22">+I11</f>
        <v>5</v>
      </c>
      <c r="W11" s="33">
        <f t="shared" si="16"/>
        <v>0</v>
      </c>
      <c r="X11" s="33">
        <f t="shared" si="17"/>
        <v>0</v>
      </c>
      <c r="Y11" s="33">
        <f t="shared" si="18"/>
        <v>0</v>
      </c>
      <c r="Z11" s="33"/>
      <c r="AA11" s="33"/>
      <c r="AB11" s="37">
        <f t="shared" si="19"/>
        <v>7.7917623788823107</v>
      </c>
    </row>
    <row r="12" spans="2:33" ht="21" customHeight="1">
      <c r="B12" s="67">
        <v>3</v>
      </c>
      <c r="C12" s="63" t="s">
        <v>18</v>
      </c>
      <c r="D12" s="67">
        <v>3</v>
      </c>
      <c r="E12" s="40">
        <f>VLOOKUP(C12,'NCAA Rankings'!$D$6:$L$358,9,FALSE)</f>
        <v>7</v>
      </c>
      <c r="F12" s="52">
        <f>VLOOKUP(C12,'Scoring Offense'!$C$6:$F$356,4,FALSE)</f>
        <v>86.6</v>
      </c>
      <c r="G12" s="52">
        <f>VLOOKUP(C12,'Scoring Defense'!$C$6:$F$356,4,FALSE)</f>
        <v>72.900000000000006</v>
      </c>
      <c r="H12" s="41">
        <f>VLOOKUP(C12,'Won-Lost %'!$C$6:$F$356,4,FALSE)/100</f>
        <v>0.83900000000000008</v>
      </c>
      <c r="I12" s="22">
        <v>5</v>
      </c>
      <c r="J12" s="40">
        <v>0</v>
      </c>
      <c r="K12" s="40">
        <v>0</v>
      </c>
      <c r="L12" s="40">
        <v>0</v>
      </c>
      <c r="M12" s="40"/>
      <c r="N12" s="40"/>
      <c r="O12" s="71">
        <f t="shared" si="20"/>
        <v>7.2252515322587101</v>
      </c>
      <c r="Q12" s="37">
        <f t="shared" si="21"/>
        <v>9.7058823529411757</v>
      </c>
      <c r="R12" s="37">
        <f t="shared" si="12"/>
        <v>9.117647058823529</v>
      </c>
      <c r="S12" s="37">
        <f t="shared" si="13"/>
        <v>9.0393013100436672</v>
      </c>
      <c r="T12" s="37">
        <f t="shared" si="14"/>
        <v>1.2857142857142811</v>
      </c>
      <c r="U12" s="37">
        <f t="shared" si="15"/>
        <v>7.7033492822966521</v>
      </c>
      <c r="V12" s="33">
        <f t="shared" si="22"/>
        <v>5</v>
      </c>
      <c r="W12" s="33">
        <f t="shared" si="16"/>
        <v>0</v>
      </c>
      <c r="X12" s="33">
        <f t="shared" si="17"/>
        <v>0</v>
      </c>
      <c r="Y12" s="33">
        <f t="shared" si="18"/>
        <v>0</v>
      </c>
      <c r="Z12" s="33"/>
      <c r="AA12" s="33"/>
      <c r="AB12" s="37">
        <f t="shared" si="19"/>
        <v>7.2252515322587101</v>
      </c>
    </row>
    <row r="13" spans="2:33" ht="21" customHeight="1">
      <c r="B13" s="66">
        <v>4</v>
      </c>
      <c r="C13" s="62" t="s">
        <v>1</v>
      </c>
      <c r="D13" s="66">
        <v>4</v>
      </c>
      <c r="E13" s="38">
        <f>VLOOKUP(C13,'NCAA Rankings'!$D$6:$L$358,9,FALSE)</f>
        <v>2</v>
      </c>
      <c r="F13" s="51">
        <f>VLOOKUP(C13,'Scoring Offense'!$C$6:$F$356,4,FALSE)</f>
        <v>88.8</v>
      </c>
      <c r="G13" s="51">
        <f>VLOOKUP(C13,'Scoring Defense'!$C$6:$F$356,4,FALSE)</f>
        <v>65.099999999999994</v>
      </c>
      <c r="H13" s="39">
        <f>VLOOKUP(C13,'Won-Lost %'!$C$6:$F$356,4,FALSE)/100</f>
        <v>0.90900000000000003</v>
      </c>
      <c r="I13" s="22">
        <v>5</v>
      </c>
      <c r="J13" s="38">
        <v>0</v>
      </c>
      <c r="K13" s="38">
        <v>0</v>
      </c>
      <c r="L13" s="38">
        <v>0</v>
      </c>
      <c r="M13" s="38"/>
      <c r="N13" s="38"/>
      <c r="O13" s="70">
        <f t="shared" si="20"/>
        <v>7.760202645651562</v>
      </c>
      <c r="Q13" s="37">
        <f t="shared" si="21"/>
        <v>9.5588235294117645</v>
      </c>
      <c r="R13" s="37">
        <f t="shared" si="12"/>
        <v>9.8529411764705888</v>
      </c>
      <c r="S13" s="37">
        <f t="shared" si="13"/>
        <v>10</v>
      </c>
      <c r="T13" s="37">
        <f t="shared" si="14"/>
        <v>5.0000000000000018</v>
      </c>
      <c r="U13" s="37">
        <f t="shared" si="15"/>
        <v>9.3779904306220079</v>
      </c>
      <c r="V13" s="33">
        <f t="shared" si="22"/>
        <v>5</v>
      </c>
      <c r="W13" s="33">
        <f t="shared" si="16"/>
        <v>0</v>
      </c>
      <c r="X13" s="33">
        <f t="shared" si="17"/>
        <v>0</v>
      </c>
      <c r="Y13" s="33">
        <f t="shared" si="18"/>
        <v>0</v>
      </c>
      <c r="Z13" s="33"/>
      <c r="AA13" s="33"/>
      <c r="AB13" s="37">
        <f t="shared" si="19"/>
        <v>7.760202645651562</v>
      </c>
    </row>
    <row r="14" spans="2:33" ht="21" customHeight="1">
      <c r="B14" s="67">
        <v>5</v>
      </c>
      <c r="C14" s="63" t="s">
        <v>8</v>
      </c>
      <c r="D14" s="67">
        <v>5</v>
      </c>
      <c r="E14" s="40">
        <f>VLOOKUP(C14,'NCAA Rankings'!$D$6:$L$358,9,FALSE)</f>
        <v>5</v>
      </c>
      <c r="F14" s="52">
        <f>VLOOKUP(C14,'Scoring Offense'!$C$6:$F$356,4,FALSE)</f>
        <v>82.3</v>
      </c>
      <c r="G14" s="52">
        <f>VLOOKUP(C14,'Scoring Defense'!$C$6:$F$356,4,FALSE)</f>
        <v>67.599999999999994</v>
      </c>
      <c r="H14" s="41">
        <f>VLOOKUP(C14,'Won-Lost %'!$C$6:$F$356,4,FALSE)/100</f>
        <v>0.871</v>
      </c>
      <c r="I14" s="22">
        <v>5</v>
      </c>
      <c r="J14" s="40">
        <v>0</v>
      </c>
      <c r="K14" s="40">
        <v>0</v>
      </c>
      <c r="L14" s="40">
        <v>0</v>
      </c>
      <c r="M14" s="40"/>
      <c r="N14" s="40"/>
      <c r="O14" s="71">
        <f t="shared" si="20"/>
        <v>7.2919655426854586</v>
      </c>
      <c r="Q14" s="37">
        <f t="shared" si="21"/>
        <v>9.4117647058823533</v>
      </c>
      <c r="R14" s="37">
        <f t="shared" si="12"/>
        <v>9.4117647058823533</v>
      </c>
      <c r="S14" s="37">
        <f t="shared" si="13"/>
        <v>7.1615720524017457</v>
      </c>
      <c r="T14" s="37">
        <f t="shared" si="14"/>
        <v>3.8095238095238102</v>
      </c>
      <c r="U14" s="37">
        <f t="shared" si="15"/>
        <v>8.4688995215310996</v>
      </c>
      <c r="V14" s="33">
        <f t="shared" si="22"/>
        <v>5</v>
      </c>
      <c r="W14" s="33">
        <f t="shared" si="16"/>
        <v>0</v>
      </c>
      <c r="X14" s="33">
        <f t="shared" si="17"/>
        <v>0</v>
      </c>
      <c r="Y14" s="33">
        <f t="shared" si="18"/>
        <v>0</v>
      </c>
      <c r="Z14" s="33"/>
      <c r="AA14" s="33"/>
      <c r="AB14" s="37">
        <f t="shared" si="19"/>
        <v>7.2919655426854586</v>
      </c>
    </row>
    <row r="15" spans="2:33" ht="21" customHeight="1">
      <c r="B15" s="66">
        <v>6</v>
      </c>
      <c r="C15" s="62" t="s">
        <v>17</v>
      </c>
      <c r="D15" s="66">
        <v>6</v>
      </c>
      <c r="E15" s="38">
        <f>VLOOKUP(C15,'NCAA Rankings'!$D$6:$L$358,9,FALSE)</f>
        <v>8</v>
      </c>
      <c r="F15" s="51">
        <f>VLOOKUP(C15,'Scoring Offense'!$C$6:$F$356,4,FALSE)</f>
        <v>79.7</v>
      </c>
      <c r="G15" s="51">
        <f>VLOOKUP(C15,'Scoring Defense'!$C$6:$F$356,4,FALSE)</f>
        <v>65.900000000000006</v>
      </c>
      <c r="H15" s="39">
        <f>VLOOKUP(C15,'Won-Lost %'!$C$6:$F$356,4,FALSE)/100</f>
        <v>0.80599999999999994</v>
      </c>
      <c r="I15" s="22">
        <v>5</v>
      </c>
      <c r="J15" s="38">
        <v>0</v>
      </c>
      <c r="K15" s="38">
        <v>0</v>
      </c>
      <c r="L15" s="38">
        <v>0</v>
      </c>
      <c r="M15" s="38"/>
      <c r="N15" s="38"/>
      <c r="O15" s="70">
        <f t="shared" si="20"/>
        <v>6.9844744890427419</v>
      </c>
      <c r="Q15" s="37">
        <f t="shared" si="21"/>
        <v>9.264705882352942</v>
      </c>
      <c r="R15" s="37">
        <f t="shared" si="12"/>
        <v>8.9705882352941178</v>
      </c>
      <c r="S15" s="37">
        <f t="shared" si="13"/>
        <v>6.0262008733624466</v>
      </c>
      <c r="T15" s="37">
        <f t="shared" si="14"/>
        <v>4.6190476190476151</v>
      </c>
      <c r="U15" s="37">
        <f t="shared" si="15"/>
        <v>6.913875598086122</v>
      </c>
      <c r="V15" s="33">
        <f t="shared" si="22"/>
        <v>5</v>
      </c>
      <c r="W15" s="33">
        <f t="shared" si="16"/>
        <v>0</v>
      </c>
      <c r="X15" s="33">
        <f t="shared" si="17"/>
        <v>0</v>
      </c>
      <c r="Y15" s="33">
        <f t="shared" si="18"/>
        <v>0</v>
      </c>
      <c r="Z15" s="33"/>
      <c r="AA15" s="33"/>
      <c r="AB15" s="37">
        <f t="shared" si="19"/>
        <v>6.9844744890427419</v>
      </c>
    </row>
    <row r="16" spans="2:33" ht="21" customHeight="1">
      <c r="B16" s="67">
        <v>7</v>
      </c>
      <c r="C16" s="173" t="s">
        <v>11</v>
      </c>
      <c r="D16" s="67">
        <v>7</v>
      </c>
      <c r="E16" s="40">
        <f>VLOOKUP(C16,'NCAA Rankings'!$D$6:$L$358,9,FALSE)</f>
        <v>6</v>
      </c>
      <c r="F16" s="52">
        <f>VLOOKUP(C16,'Scoring Offense'!$C$6:$F$356,4,FALSE)</f>
        <v>76.8</v>
      </c>
      <c r="G16" s="52">
        <f>VLOOKUP(C16,'Scoring Defense'!$C$6:$F$356,4,FALSE)</f>
        <v>65.2</v>
      </c>
      <c r="H16" s="41">
        <f>VLOOKUP(C16,'Won-Lost %'!$C$6:$F$356,4,FALSE)/100</f>
        <v>0.83900000000000008</v>
      </c>
      <c r="I16" s="22">
        <v>5</v>
      </c>
      <c r="J16" s="40">
        <v>0</v>
      </c>
      <c r="K16" s="40">
        <v>0</v>
      </c>
      <c r="L16" s="40">
        <v>0</v>
      </c>
      <c r="M16" s="40"/>
      <c r="N16" s="40"/>
      <c r="O16" s="71">
        <f t="shared" si="20"/>
        <v>6.998123068063717</v>
      </c>
      <c r="Q16" s="37">
        <f t="shared" si="21"/>
        <v>9.117647058823529</v>
      </c>
      <c r="R16" s="37">
        <f t="shared" si="12"/>
        <v>9.264705882352942</v>
      </c>
      <c r="S16" s="37">
        <f>((F16-MIN(F$10:F$77))/(MAX(F$10:F$77)-MIN(F$10:F$77)))*10</f>
        <v>4.7598253275109146</v>
      </c>
      <c r="T16" s="37">
        <f>10-((G16-MIN(G$10:G$77))/(MAX(G$10:G$77)-MIN(G$10:G$77)))*10</f>
        <v>4.9523809523809508</v>
      </c>
      <c r="U16" s="37">
        <f>((H16-MIN(H$10:H$77))/(MAX(H$10:H$77)-MIN(H$10:H$77)))*10</f>
        <v>7.7033492822966521</v>
      </c>
      <c r="V16" s="33">
        <f t="shared" ref="V16:V17" si="23">+I16</f>
        <v>5</v>
      </c>
      <c r="W16" s="33">
        <f t="shared" ref="W16:W17" si="24">+J16</f>
        <v>0</v>
      </c>
      <c r="X16" s="33">
        <f t="shared" ref="X16:X17" si="25">+K16</f>
        <v>0</v>
      </c>
      <c r="Y16" s="33">
        <f t="shared" ref="Y16:Y17" si="26">+L16</f>
        <v>0</v>
      </c>
      <c r="Z16" s="33"/>
      <c r="AA16" s="33"/>
      <c r="AB16" s="37">
        <f t="shared" si="19"/>
        <v>6.998123068063717</v>
      </c>
    </row>
    <row r="17" spans="2:28" ht="21" customHeight="1">
      <c r="B17" s="66">
        <v>8</v>
      </c>
      <c r="C17" s="62" t="s">
        <v>12</v>
      </c>
      <c r="D17" s="66">
        <v>8</v>
      </c>
      <c r="E17" s="38">
        <f>VLOOKUP(C17,'NCAA Rankings'!$D$6:$L$358,9,FALSE)</f>
        <v>9</v>
      </c>
      <c r="F17" s="51">
        <f>VLOOKUP(C17,'Scoring Offense'!$C$6:$F$356,4,FALSE)</f>
        <v>70.400000000000006</v>
      </c>
      <c r="G17" s="51">
        <f>VLOOKUP(C17,'Scoring Defense'!$C$6:$F$356,4,FALSE)</f>
        <v>58.8</v>
      </c>
      <c r="H17" s="39">
        <f>VLOOKUP(C17,'Won-Lost %'!$C$6:$F$356,4,FALSE)/100</f>
        <v>0.83900000000000008</v>
      </c>
      <c r="I17" s="22">
        <v>5</v>
      </c>
      <c r="J17" s="38">
        <v>0</v>
      </c>
      <c r="K17" s="38">
        <v>0</v>
      </c>
      <c r="L17" s="38">
        <v>0</v>
      </c>
      <c r="M17" s="38"/>
      <c r="N17" s="38"/>
      <c r="O17" s="70">
        <f t="shared" si="20"/>
        <v>6.9365489770007995</v>
      </c>
      <c r="Q17" s="37">
        <f t="shared" si="21"/>
        <v>8.9705882352941178</v>
      </c>
      <c r="R17" s="37">
        <f t="shared" si="12"/>
        <v>8.8235294117647065</v>
      </c>
      <c r="S17" s="37">
        <f t="shared" ref="S17:S77" si="27">((F17-MIN(F$10:F$77))/(MAX(F$10:F$77)-MIN(F$10:F$77)))*10</f>
        <v>1.9650655021834069</v>
      </c>
      <c r="T17" s="37">
        <f t="shared" ref="T17:T77" si="28">10-((G17-MIN(G$10:G$77))/(MAX(G$10:G$77)-MIN(G$10:G$77)))*10</f>
        <v>8.0000000000000018</v>
      </c>
      <c r="U17" s="37">
        <f t="shared" ref="U17:U77" si="29">((H17-MIN(H$10:H$77))/(MAX(H$10:H$77)-MIN(H$10:H$77)))*10</f>
        <v>7.7033492822966521</v>
      </c>
      <c r="V17" s="33">
        <f t="shared" si="23"/>
        <v>5</v>
      </c>
      <c r="W17" s="33">
        <f t="shared" si="24"/>
        <v>0</v>
      </c>
      <c r="X17" s="33">
        <f t="shared" si="25"/>
        <v>0</v>
      </c>
      <c r="Y17" s="33">
        <f t="shared" si="26"/>
        <v>0</v>
      </c>
      <c r="Z17" s="33"/>
      <c r="AA17" s="33"/>
      <c r="AB17" s="37">
        <f t="shared" si="19"/>
        <v>6.9365489770007995</v>
      </c>
    </row>
    <row r="18" spans="2:28" ht="21" customHeight="1">
      <c r="B18" s="67">
        <v>9</v>
      </c>
      <c r="C18" s="63" t="s">
        <v>14</v>
      </c>
      <c r="D18" s="67">
        <v>9</v>
      </c>
      <c r="E18" s="40">
        <f>VLOOKUP(C18,'NCAA Rankings'!$D$6:$L$358,9,FALSE)</f>
        <v>4</v>
      </c>
      <c r="F18" s="52">
        <f>VLOOKUP(C18,'Scoring Offense'!$C$6:$F$356,4,FALSE)</f>
        <v>76.400000000000006</v>
      </c>
      <c r="G18" s="52">
        <f>VLOOKUP(C18,'Scoring Defense'!$C$6:$F$356,4,FALSE)</f>
        <v>61.6</v>
      </c>
      <c r="H18" s="41">
        <f>VLOOKUP(C18,'Won-Lost %'!$C$6:$F$356,4,FALSE)/100</f>
        <v>0.93500000000000005</v>
      </c>
      <c r="I18" s="22">
        <v>5</v>
      </c>
      <c r="J18" s="40">
        <v>0</v>
      </c>
      <c r="K18" s="40">
        <v>0</v>
      </c>
      <c r="L18" s="40">
        <v>0</v>
      </c>
      <c r="M18" s="40"/>
      <c r="N18" s="40"/>
      <c r="O18" s="71">
        <f t="shared" si="20"/>
        <v>7.3285526728886614</v>
      </c>
      <c r="Q18" s="37">
        <f t="shared" si="21"/>
        <v>8.8235294117647065</v>
      </c>
      <c r="R18" s="37">
        <f t="shared" si="12"/>
        <v>9.5588235294117645</v>
      </c>
      <c r="S18" s="37">
        <f t="shared" si="27"/>
        <v>4.5851528384279492</v>
      </c>
      <c r="T18" s="37">
        <f t="shared" si="28"/>
        <v>6.6666666666666661</v>
      </c>
      <c r="U18" s="37">
        <f t="shared" si="29"/>
        <v>10</v>
      </c>
      <c r="V18" s="33">
        <f t="shared" si="22"/>
        <v>5</v>
      </c>
      <c r="W18" s="33">
        <f t="shared" si="16"/>
        <v>0</v>
      </c>
      <c r="X18" s="33">
        <f t="shared" si="17"/>
        <v>0</v>
      </c>
      <c r="Y18" s="33">
        <f t="shared" si="18"/>
        <v>0</v>
      </c>
      <c r="Z18" s="33"/>
      <c r="AA18" s="33"/>
      <c r="AB18" s="37">
        <f t="shared" si="19"/>
        <v>7.3285526728886614</v>
      </c>
    </row>
    <row r="19" spans="2:28" ht="21" customHeight="1">
      <c r="B19" s="66">
        <v>10</v>
      </c>
      <c r="C19" s="62" t="s">
        <v>21</v>
      </c>
      <c r="D19" s="66">
        <v>10</v>
      </c>
      <c r="E19" s="38">
        <f>VLOOKUP(C19,'NCAA Rankings'!$D$6:$L$358,9,FALSE)</f>
        <v>10</v>
      </c>
      <c r="F19" s="51">
        <f>VLOOKUP(C19,'Scoring Offense'!$C$6:$F$356,4,FALSE)</f>
        <v>73.099999999999994</v>
      </c>
      <c r="G19" s="51">
        <f>VLOOKUP(C19,'Scoring Defense'!$C$6:$F$356,4,FALSE)</f>
        <v>58.6</v>
      </c>
      <c r="H19" s="39">
        <f>VLOOKUP(C19,'Won-Lost %'!$C$6:$F$356,4,FALSE)/100</f>
        <v>0.83900000000000008</v>
      </c>
      <c r="I19" s="22">
        <v>5</v>
      </c>
      <c r="J19" s="38">
        <v>0</v>
      </c>
      <c r="K19" s="38">
        <v>0</v>
      </c>
      <c r="L19" s="38">
        <v>0</v>
      </c>
      <c r="M19" s="38"/>
      <c r="N19" s="38"/>
      <c r="O19" s="70">
        <f t="shared" si="20"/>
        <v>6.9136576661824405</v>
      </c>
      <c r="Q19" s="37">
        <f t="shared" si="21"/>
        <v>8.6764705882352935</v>
      </c>
      <c r="R19" s="37">
        <f t="shared" si="12"/>
        <v>8.6764705882352935</v>
      </c>
      <c r="S19" s="37">
        <f t="shared" si="27"/>
        <v>3.144104803493446</v>
      </c>
      <c r="T19" s="37">
        <f t="shared" si="28"/>
        <v>8.0952380952380949</v>
      </c>
      <c r="U19" s="37">
        <f t="shared" si="29"/>
        <v>7.7033492822966521</v>
      </c>
      <c r="V19" s="33">
        <f t="shared" si="22"/>
        <v>5</v>
      </c>
      <c r="W19" s="33">
        <f t="shared" si="16"/>
        <v>0</v>
      </c>
      <c r="X19" s="33">
        <f t="shared" si="17"/>
        <v>0</v>
      </c>
      <c r="Y19" s="33">
        <f t="shared" si="18"/>
        <v>0</v>
      </c>
      <c r="Z19" s="33"/>
      <c r="AA19" s="33"/>
      <c r="AB19" s="37">
        <f t="shared" si="19"/>
        <v>6.9136576661824405</v>
      </c>
    </row>
    <row r="20" spans="2:28" ht="21" customHeight="1">
      <c r="B20" s="67">
        <v>11</v>
      </c>
      <c r="C20" s="63" t="s">
        <v>30</v>
      </c>
      <c r="D20" s="67">
        <v>11</v>
      </c>
      <c r="E20" s="40">
        <f>VLOOKUP(C20,'NCAA Rankings'!$D$6:$L$358,9,FALSE)</f>
        <v>14</v>
      </c>
      <c r="F20" s="52">
        <f>VLOOKUP(C20,'Scoring Offense'!$C$6:$F$356,4,FALSE)</f>
        <v>81.599999999999994</v>
      </c>
      <c r="G20" s="52">
        <f>VLOOKUP(C20,'Scoring Defense'!$C$6:$F$356,4,FALSE)</f>
        <v>72.900000000000006</v>
      </c>
      <c r="H20" s="41">
        <f>VLOOKUP(C20,'Won-Lost %'!$C$6:$F$356,4,FALSE)/100</f>
        <v>0.83900000000000008</v>
      </c>
      <c r="I20" s="22">
        <v>5</v>
      </c>
      <c r="J20" s="40">
        <v>0</v>
      </c>
      <c r="K20" s="40">
        <v>0</v>
      </c>
      <c r="L20" s="40">
        <v>0</v>
      </c>
      <c r="M20" s="40"/>
      <c r="N20" s="40"/>
      <c r="O20" s="71">
        <f t="shared" si="20"/>
        <v>6.618906810964079</v>
      </c>
      <c r="Q20" s="37">
        <f t="shared" si="21"/>
        <v>8.5294117647058822</v>
      </c>
      <c r="R20" s="37">
        <f t="shared" si="12"/>
        <v>8.0882352941176467</v>
      </c>
      <c r="S20" s="37">
        <f t="shared" si="27"/>
        <v>6.8558951965065473</v>
      </c>
      <c r="T20" s="37">
        <f t="shared" si="28"/>
        <v>1.2857142857142811</v>
      </c>
      <c r="U20" s="37">
        <f t="shared" si="29"/>
        <v>7.7033492822966521</v>
      </c>
      <c r="V20" s="33">
        <f t="shared" si="22"/>
        <v>5</v>
      </c>
      <c r="W20" s="33">
        <f t="shared" si="16"/>
        <v>0</v>
      </c>
      <c r="X20" s="33">
        <f t="shared" si="17"/>
        <v>0</v>
      </c>
      <c r="Y20" s="33">
        <f t="shared" si="18"/>
        <v>0</v>
      </c>
      <c r="Z20" s="33"/>
      <c r="AA20" s="33"/>
      <c r="AB20" s="37">
        <f t="shared" si="19"/>
        <v>6.618906810964079</v>
      </c>
    </row>
    <row r="21" spans="2:28" ht="21" customHeight="1">
      <c r="B21" s="66">
        <v>12</v>
      </c>
      <c r="C21" s="62" t="s">
        <v>19</v>
      </c>
      <c r="D21" s="66">
        <v>12</v>
      </c>
      <c r="E21" s="38">
        <f>VLOOKUP(C21,'NCAA Rankings'!$D$6:$L$358,9,FALSE)</f>
        <v>12</v>
      </c>
      <c r="F21" s="51">
        <f>VLOOKUP(C21,'Scoring Offense'!$C$6:$F$356,4,FALSE)</f>
        <v>76.3</v>
      </c>
      <c r="G21" s="51">
        <f>VLOOKUP(C21,'Scoring Defense'!$C$6:$F$356,4,FALSE)</f>
        <v>66.5</v>
      </c>
      <c r="H21" s="39">
        <f>VLOOKUP(C21,'Won-Lost %'!$C$6:$F$356,4,FALSE)/100</f>
        <v>0.74199999999999999</v>
      </c>
      <c r="I21" s="22">
        <v>5</v>
      </c>
      <c r="J21" s="38">
        <v>0</v>
      </c>
      <c r="K21" s="38">
        <v>0</v>
      </c>
      <c r="L21" s="38">
        <v>0</v>
      </c>
      <c r="M21" s="38"/>
      <c r="N21" s="38"/>
      <c r="O21" s="70">
        <f t="shared" si="20"/>
        <v>6.3289657290522534</v>
      </c>
      <c r="Q21" s="37">
        <f t="shared" si="21"/>
        <v>8.382352941176471</v>
      </c>
      <c r="R21" s="37">
        <f t="shared" si="12"/>
        <v>8.382352941176471</v>
      </c>
      <c r="S21" s="37">
        <f t="shared" si="27"/>
        <v>4.5414847161572034</v>
      </c>
      <c r="T21" s="37">
        <f t="shared" si="28"/>
        <v>4.3333333333333321</v>
      </c>
      <c r="U21" s="37">
        <f t="shared" si="29"/>
        <v>5.3827751196172233</v>
      </c>
      <c r="V21" s="33">
        <f t="shared" si="22"/>
        <v>5</v>
      </c>
      <c r="W21" s="33">
        <f t="shared" si="16"/>
        <v>0</v>
      </c>
      <c r="X21" s="33">
        <f t="shared" si="17"/>
        <v>0</v>
      </c>
      <c r="Y21" s="33">
        <f t="shared" si="18"/>
        <v>0</v>
      </c>
      <c r="Z21" s="33"/>
      <c r="AA21" s="33"/>
      <c r="AB21" s="37">
        <f t="shared" si="19"/>
        <v>6.3289657290522534</v>
      </c>
    </row>
    <row r="22" spans="2:28" ht="21" customHeight="1">
      <c r="B22" s="67">
        <v>13</v>
      </c>
      <c r="C22" s="63" t="s">
        <v>31</v>
      </c>
      <c r="D22" s="67">
        <v>13</v>
      </c>
      <c r="E22" s="40">
        <f>VLOOKUP(C22,'NCAA Rankings'!$D$6:$L$358,9,FALSE)</f>
        <v>20</v>
      </c>
      <c r="F22" s="52">
        <f>VLOOKUP(C22,'Scoring Offense'!$C$6:$F$356,4,FALSE)</f>
        <v>75.599999999999994</v>
      </c>
      <c r="G22" s="52">
        <f>VLOOKUP(C22,'Scoring Defense'!$C$6:$F$356,4,FALSE)</f>
        <v>70.099999999999994</v>
      </c>
      <c r="H22" s="41">
        <f>VLOOKUP(C22,'Won-Lost %'!$C$6:$F$356,4,FALSE)/100</f>
        <v>0.74199999999999999</v>
      </c>
      <c r="I22" s="22">
        <v>5</v>
      </c>
      <c r="J22" s="40">
        <v>0</v>
      </c>
      <c r="K22" s="40">
        <v>0</v>
      </c>
      <c r="L22" s="40">
        <v>0</v>
      </c>
      <c r="M22" s="40"/>
      <c r="N22" s="40"/>
      <c r="O22" s="71">
        <f t="shared" si="20"/>
        <v>6.0668505773147023</v>
      </c>
      <c r="Q22" s="37">
        <f t="shared" si="21"/>
        <v>8.235294117647058</v>
      </c>
      <c r="R22" s="37">
        <f t="shared" si="12"/>
        <v>7.2058823529411766</v>
      </c>
      <c r="S22" s="37">
        <f t="shared" si="27"/>
        <v>4.2358078602620051</v>
      </c>
      <c r="T22" s="37">
        <f t="shared" si="28"/>
        <v>2.6190476190476195</v>
      </c>
      <c r="U22" s="37">
        <f t="shared" si="29"/>
        <v>5.3827751196172233</v>
      </c>
      <c r="V22" s="33">
        <f t="shared" si="22"/>
        <v>5</v>
      </c>
      <c r="W22" s="33">
        <f t="shared" si="16"/>
        <v>0</v>
      </c>
      <c r="X22" s="33">
        <f t="shared" si="17"/>
        <v>0</v>
      </c>
      <c r="Y22" s="33">
        <f t="shared" si="18"/>
        <v>0</v>
      </c>
      <c r="Z22" s="33"/>
      <c r="AA22" s="33"/>
      <c r="AB22" s="37">
        <f t="shared" si="19"/>
        <v>6.0668505773147023</v>
      </c>
    </row>
    <row r="23" spans="2:28" ht="21" customHeight="1">
      <c r="B23" s="66">
        <v>14</v>
      </c>
      <c r="C23" s="62" t="s">
        <v>41</v>
      </c>
      <c r="D23" s="66">
        <v>14</v>
      </c>
      <c r="E23" s="38">
        <f>VLOOKUP(C23,'NCAA Rankings'!$D$6:$L$358,9,FALSE)</f>
        <v>16</v>
      </c>
      <c r="F23" s="51">
        <f>VLOOKUP(C23,'Scoring Offense'!$C$6:$F$356,4,FALSE)</f>
        <v>75.8</v>
      </c>
      <c r="G23" s="51">
        <f>VLOOKUP(C23,'Scoring Defense'!$C$6:$F$356,4,FALSE)</f>
        <v>67.3</v>
      </c>
      <c r="H23" s="39">
        <f>VLOOKUP(C23,'Won-Lost %'!$C$6:$F$356,4,FALSE)/100</f>
        <v>0.80599999999999994</v>
      </c>
      <c r="I23" s="22">
        <v>5</v>
      </c>
      <c r="J23" s="38">
        <v>0</v>
      </c>
      <c r="K23" s="38">
        <v>0</v>
      </c>
      <c r="L23" s="38">
        <v>0</v>
      </c>
      <c r="M23" s="38"/>
      <c r="N23" s="38"/>
      <c r="O23" s="70">
        <f t="shared" si="20"/>
        <v>6.3559046914002497</v>
      </c>
      <c r="Q23" s="37">
        <f t="shared" si="21"/>
        <v>8.0882352941176467</v>
      </c>
      <c r="R23" s="37">
        <f t="shared" si="12"/>
        <v>7.7941176470588234</v>
      </c>
      <c r="S23" s="37">
        <f t="shared" si="27"/>
        <v>4.3231441048034913</v>
      </c>
      <c r="T23" s="37">
        <f t="shared" si="28"/>
        <v>3.9523809523809526</v>
      </c>
      <c r="U23" s="37">
        <f t="shared" si="29"/>
        <v>6.913875598086122</v>
      </c>
      <c r="V23" s="33">
        <f t="shared" si="22"/>
        <v>5</v>
      </c>
      <c r="W23" s="33">
        <f t="shared" si="16"/>
        <v>0</v>
      </c>
      <c r="X23" s="33">
        <f t="shared" si="17"/>
        <v>0</v>
      </c>
      <c r="Y23" s="33">
        <f t="shared" si="18"/>
        <v>0</v>
      </c>
      <c r="Z23" s="33"/>
      <c r="AA23" s="33"/>
      <c r="AB23" s="37">
        <f t="shared" si="19"/>
        <v>6.3559046914002497</v>
      </c>
    </row>
    <row r="24" spans="2:28" ht="21" customHeight="1">
      <c r="B24" s="67">
        <v>15</v>
      </c>
      <c r="C24" s="63" t="s">
        <v>46</v>
      </c>
      <c r="D24" s="67">
        <v>15</v>
      </c>
      <c r="E24" s="40">
        <f>VLOOKUP(C24,'NCAA Rankings'!$D$6:$L$358,9,FALSE)</f>
        <v>24</v>
      </c>
      <c r="F24" s="52">
        <f>VLOOKUP(C24,'Scoring Offense'!$C$6:$F$356,4,FALSE)</f>
        <v>65.900000000000006</v>
      </c>
      <c r="G24" s="52">
        <f>VLOOKUP(C24,'Scoring Defense'!$C$6:$F$356,4,FALSE)</f>
        <v>59.1</v>
      </c>
      <c r="H24" s="41">
        <f>VLOOKUP(C24,'Won-Lost %'!$C$6:$F$356,4,FALSE)/100</f>
        <v>0.77400000000000002</v>
      </c>
      <c r="I24" s="22">
        <v>5</v>
      </c>
      <c r="J24" s="40">
        <v>0</v>
      </c>
      <c r="K24" s="40">
        <v>0</v>
      </c>
      <c r="L24" s="40">
        <v>0</v>
      </c>
      <c r="M24" s="40"/>
      <c r="N24" s="40"/>
      <c r="O24" s="71">
        <f t="shared" si="20"/>
        <v>6.0984881991073934</v>
      </c>
      <c r="Q24" s="37">
        <f t="shared" si="21"/>
        <v>7.9411764705882346</v>
      </c>
      <c r="R24" s="37">
        <f t="shared" si="12"/>
        <v>6.617647058823529</v>
      </c>
      <c r="S24" s="37">
        <f t="shared" si="27"/>
        <v>0</v>
      </c>
      <c r="T24" s="37">
        <f t="shared" si="28"/>
        <v>7.8571428571428559</v>
      </c>
      <c r="U24" s="37">
        <f t="shared" si="29"/>
        <v>6.1483253588516735</v>
      </c>
      <c r="V24" s="33">
        <f t="shared" si="22"/>
        <v>5</v>
      </c>
      <c r="W24" s="33">
        <f t="shared" si="16"/>
        <v>0</v>
      </c>
      <c r="X24" s="33">
        <f t="shared" si="17"/>
        <v>0</v>
      </c>
      <c r="Y24" s="33">
        <f t="shared" si="18"/>
        <v>0</v>
      </c>
      <c r="Z24" s="33"/>
      <c r="AA24" s="33"/>
      <c r="AB24" s="37">
        <f t="shared" si="19"/>
        <v>6.0984881991073934</v>
      </c>
    </row>
    <row r="25" spans="2:28" ht="21" customHeight="1">
      <c r="B25" s="66">
        <v>16</v>
      </c>
      <c r="C25" s="62" t="s">
        <v>26</v>
      </c>
      <c r="D25" s="66">
        <v>16</v>
      </c>
      <c r="E25" s="38">
        <f>VLOOKUP(C25,'NCAA Rankings'!$D$6:$L$358,9,FALSE)</f>
        <v>11</v>
      </c>
      <c r="F25" s="51">
        <f>VLOOKUP(C25,'Scoring Offense'!$C$6:$F$356,4,FALSE)</f>
        <v>74.5</v>
      </c>
      <c r="G25" s="51">
        <f>VLOOKUP(C25,'Scoring Defense'!$C$6:$F$356,4,FALSE)</f>
        <v>62</v>
      </c>
      <c r="H25" s="39">
        <f>VLOOKUP(C25,'Won-Lost %'!$C$6:$F$356,4,FALSE)/100</f>
        <v>0.77400000000000002</v>
      </c>
      <c r="I25" s="22">
        <v>5</v>
      </c>
      <c r="J25" s="38">
        <v>0</v>
      </c>
      <c r="K25" s="38">
        <v>0</v>
      </c>
      <c r="L25" s="38">
        <v>0</v>
      </c>
      <c r="M25" s="38"/>
      <c r="N25" s="38"/>
      <c r="O25" s="70">
        <f t="shared" si="20"/>
        <v>6.3352199806118437</v>
      </c>
      <c r="Q25" s="37">
        <f t="shared" si="21"/>
        <v>7.7941176470588234</v>
      </c>
      <c r="R25" s="37">
        <f t="shared" si="12"/>
        <v>8.5294117647058822</v>
      </c>
      <c r="S25" s="37">
        <f t="shared" si="27"/>
        <v>3.7554585152838413</v>
      </c>
      <c r="T25" s="37">
        <f t="shared" si="28"/>
        <v>6.4761904761904763</v>
      </c>
      <c r="U25" s="37">
        <f t="shared" si="29"/>
        <v>6.1483253588516735</v>
      </c>
      <c r="V25" s="33">
        <f t="shared" si="22"/>
        <v>5</v>
      </c>
      <c r="W25" s="33">
        <f t="shared" si="16"/>
        <v>0</v>
      </c>
      <c r="X25" s="33">
        <f t="shared" si="17"/>
        <v>0</v>
      </c>
      <c r="Y25" s="33">
        <f t="shared" si="18"/>
        <v>0</v>
      </c>
      <c r="Z25" s="33"/>
      <c r="AA25" s="33"/>
      <c r="AB25" s="37">
        <f t="shared" si="19"/>
        <v>6.3352199806118437</v>
      </c>
    </row>
    <row r="26" spans="2:28" ht="21" customHeight="1">
      <c r="B26" s="67">
        <v>17</v>
      </c>
      <c r="C26" s="63" t="s">
        <v>35</v>
      </c>
      <c r="D26" s="67">
        <v>17</v>
      </c>
      <c r="E26" s="40">
        <f>VLOOKUP(C26,'NCAA Rankings'!$D$6:$L$358,9,FALSE)</f>
        <v>28</v>
      </c>
      <c r="F26" s="52">
        <f>VLOOKUP(C26,'Scoring Offense'!$C$6:$F$356,4,FALSE)</f>
        <v>77.400000000000006</v>
      </c>
      <c r="G26" s="52">
        <f>VLOOKUP(C26,'Scoring Defense'!$C$6:$F$356,4,FALSE)</f>
        <v>69.2</v>
      </c>
      <c r="H26" s="41">
        <f>VLOOKUP(C26,'Won-Lost %'!$C$6:$F$356,4,FALSE)/100</f>
        <v>0.74199999999999999</v>
      </c>
      <c r="I26" s="22">
        <v>5</v>
      </c>
      <c r="J26" s="40">
        <v>0</v>
      </c>
      <c r="K26" s="40">
        <v>0</v>
      </c>
      <c r="L26" s="40">
        <v>0</v>
      </c>
      <c r="M26" s="40"/>
      <c r="N26" s="40"/>
      <c r="O26" s="71">
        <f t="shared" si="20"/>
        <v>5.8733139486894537</v>
      </c>
      <c r="Q26" s="37">
        <f t="shared" si="21"/>
        <v>7.6470588235294112</v>
      </c>
      <c r="R26" s="37">
        <f t="shared" si="12"/>
        <v>6.0294117647058822</v>
      </c>
      <c r="S26" s="37">
        <f t="shared" si="27"/>
        <v>5.0218340611353725</v>
      </c>
      <c r="T26" s="37">
        <f t="shared" si="28"/>
        <v>3.0476190476190448</v>
      </c>
      <c r="U26" s="37">
        <f t="shared" si="29"/>
        <v>5.3827751196172233</v>
      </c>
      <c r="V26" s="33">
        <f t="shared" si="22"/>
        <v>5</v>
      </c>
      <c r="W26" s="33">
        <f t="shared" si="16"/>
        <v>0</v>
      </c>
      <c r="X26" s="33">
        <f t="shared" si="17"/>
        <v>0</v>
      </c>
      <c r="Y26" s="33">
        <f t="shared" si="18"/>
        <v>0</v>
      </c>
      <c r="Z26" s="33"/>
      <c r="AA26" s="33"/>
      <c r="AB26" s="37">
        <f t="shared" si="19"/>
        <v>5.8733139486894537</v>
      </c>
    </row>
    <row r="27" spans="2:28" ht="21" customHeight="1">
      <c r="B27" s="66">
        <v>18</v>
      </c>
      <c r="C27" s="62" t="s">
        <v>34</v>
      </c>
      <c r="D27" s="66">
        <v>18</v>
      </c>
      <c r="E27" s="38">
        <f>VLOOKUP(C27,'NCAA Rankings'!$D$6:$L$358,9,FALSE)</f>
        <v>18</v>
      </c>
      <c r="F27" s="51">
        <f>VLOOKUP(C27,'Scoring Offense'!$C$6:$F$356,4,FALSE)</f>
        <v>80.099999999999994</v>
      </c>
      <c r="G27" s="51">
        <f>VLOOKUP(C27,'Scoring Defense'!$C$6:$F$356,4,FALSE)</f>
        <v>68.5</v>
      </c>
      <c r="H27" s="39">
        <f>VLOOKUP(C27,'Won-Lost %'!$C$6:$F$356,4,FALSE)/100</f>
        <v>0.71</v>
      </c>
      <c r="I27" s="22">
        <v>5</v>
      </c>
      <c r="J27" s="38">
        <v>0</v>
      </c>
      <c r="K27" s="38">
        <v>0</v>
      </c>
      <c r="L27" s="38">
        <v>0</v>
      </c>
      <c r="M27" s="38"/>
      <c r="N27" s="38"/>
      <c r="O27" s="70">
        <f t="shared" si="20"/>
        <v>5.9210850336108898</v>
      </c>
      <c r="Q27" s="37">
        <f t="shared" si="21"/>
        <v>7.5</v>
      </c>
      <c r="R27" s="37">
        <f t="shared" si="12"/>
        <v>7.5</v>
      </c>
      <c r="S27" s="37">
        <f t="shared" si="27"/>
        <v>6.2008733624454129</v>
      </c>
      <c r="T27" s="37">
        <f t="shared" si="28"/>
        <v>3.3809523809523787</v>
      </c>
      <c r="U27" s="37">
        <f t="shared" si="29"/>
        <v>4.617224880382774</v>
      </c>
      <c r="V27" s="33">
        <f t="shared" si="22"/>
        <v>5</v>
      </c>
      <c r="W27" s="33">
        <f t="shared" si="16"/>
        <v>0</v>
      </c>
      <c r="X27" s="33">
        <f t="shared" si="17"/>
        <v>0</v>
      </c>
      <c r="Y27" s="33">
        <f t="shared" si="18"/>
        <v>0</v>
      </c>
      <c r="Z27" s="33"/>
      <c r="AA27" s="33"/>
      <c r="AB27" s="37">
        <f t="shared" si="19"/>
        <v>5.9210850336108898</v>
      </c>
    </row>
    <row r="28" spans="2:28" ht="21" customHeight="1">
      <c r="B28" s="67">
        <v>19</v>
      </c>
      <c r="C28" s="63" t="s">
        <v>20</v>
      </c>
      <c r="D28" s="67">
        <v>19</v>
      </c>
      <c r="E28" s="40">
        <f>VLOOKUP(C28,'NCAA Rankings'!$D$6:$L$358,9,FALSE)</f>
        <v>17</v>
      </c>
      <c r="F28" s="52">
        <f>VLOOKUP(C28,'Scoring Offense'!$C$6:$F$356,4,FALSE)</f>
        <v>69.599999999999994</v>
      </c>
      <c r="G28" s="52">
        <f>VLOOKUP(C28,'Scoring Defense'!$C$6:$F$356,4,FALSE)</f>
        <v>61.2</v>
      </c>
      <c r="H28" s="41">
        <f>VLOOKUP(C28,'Won-Lost %'!$C$6:$F$356,4,FALSE)/100</f>
        <v>0.71</v>
      </c>
      <c r="I28" s="22">
        <v>5</v>
      </c>
      <c r="J28" s="40">
        <v>0</v>
      </c>
      <c r="K28" s="40">
        <v>0</v>
      </c>
      <c r="L28" s="40">
        <v>0</v>
      </c>
      <c r="M28" s="40"/>
      <c r="N28" s="40"/>
      <c r="O28" s="71">
        <f t="shared" si="20"/>
        <v>5.8079385231872154</v>
      </c>
      <c r="Q28" s="37">
        <f t="shared" si="21"/>
        <v>7.3529411764705888</v>
      </c>
      <c r="R28" s="37">
        <f t="shared" si="12"/>
        <v>7.6470588235294112</v>
      </c>
      <c r="S28" s="37">
        <f t="shared" si="27"/>
        <v>1.615720524017463</v>
      </c>
      <c r="T28" s="37">
        <f t="shared" si="28"/>
        <v>6.8571428571428559</v>
      </c>
      <c r="U28" s="37">
        <f t="shared" si="29"/>
        <v>4.617224880382774</v>
      </c>
      <c r="V28" s="33">
        <f t="shared" si="22"/>
        <v>5</v>
      </c>
      <c r="W28" s="33">
        <f t="shared" si="16"/>
        <v>0</v>
      </c>
      <c r="X28" s="33">
        <f t="shared" si="17"/>
        <v>0</v>
      </c>
      <c r="Y28" s="33">
        <f t="shared" si="18"/>
        <v>0</v>
      </c>
      <c r="Z28" s="33"/>
      <c r="AA28" s="33"/>
      <c r="AB28" s="37">
        <f t="shared" si="19"/>
        <v>5.8079385231872154</v>
      </c>
    </row>
    <row r="29" spans="2:28" ht="21" customHeight="1">
      <c r="B29" s="66">
        <v>20</v>
      </c>
      <c r="C29" s="62" t="s">
        <v>47</v>
      </c>
      <c r="D29" s="66">
        <v>20</v>
      </c>
      <c r="E29" s="38">
        <f>VLOOKUP(C29,'NCAA Rankings'!$D$6:$L$358,9,FALSE)</f>
        <v>19</v>
      </c>
      <c r="F29" s="51">
        <f>VLOOKUP(C29,'Scoring Offense'!$C$6:$F$356,4,FALSE)</f>
        <v>77.3</v>
      </c>
      <c r="G29" s="51">
        <f>VLOOKUP(C29,'Scoring Defense'!$C$6:$F$356,4,FALSE)</f>
        <v>70.2</v>
      </c>
      <c r="H29" s="39">
        <f>VLOOKUP(C29,'Won-Lost %'!$C$6:$F$356,4,FALSE)/100</f>
        <v>0.71</v>
      </c>
      <c r="I29" s="22">
        <v>5</v>
      </c>
      <c r="J29" s="38">
        <v>0</v>
      </c>
      <c r="K29" s="38">
        <v>0</v>
      </c>
      <c r="L29" s="38">
        <v>0</v>
      </c>
      <c r="M29" s="38"/>
      <c r="N29" s="38"/>
      <c r="O29" s="70">
        <f t="shared" si="20"/>
        <v>5.677759814149014</v>
      </c>
      <c r="Q29" s="37">
        <f t="shared" si="21"/>
        <v>7.2058823529411766</v>
      </c>
      <c r="R29" s="37">
        <f t="shared" si="12"/>
        <v>7.3529411764705888</v>
      </c>
      <c r="S29" s="37">
        <f t="shared" si="27"/>
        <v>4.9781659388646275</v>
      </c>
      <c r="T29" s="37">
        <f t="shared" si="28"/>
        <v>2.5714285714285676</v>
      </c>
      <c r="U29" s="37">
        <f t="shared" si="29"/>
        <v>4.617224880382774</v>
      </c>
      <c r="V29" s="33">
        <f t="shared" si="22"/>
        <v>5</v>
      </c>
      <c r="W29" s="33">
        <f t="shared" si="16"/>
        <v>0</v>
      </c>
      <c r="X29" s="33">
        <f t="shared" si="17"/>
        <v>0</v>
      </c>
      <c r="Y29" s="33">
        <f t="shared" si="18"/>
        <v>0</v>
      </c>
      <c r="Z29" s="33"/>
      <c r="AA29" s="33"/>
      <c r="AB29" s="37">
        <f t="shared" si="19"/>
        <v>5.677759814149014</v>
      </c>
    </row>
    <row r="30" spans="2:28" ht="21" customHeight="1">
      <c r="B30" s="67">
        <v>21</v>
      </c>
      <c r="C30" s="63" t="s">
        <v>32</v>
      </c>
      <c r="D30" s="67">
        <v>21</v>
      </c>
      <c r="E30" s="40">
        <f>VLOOKUP(C30,'NCAA Rankings'!$D$6:$L$358,9,FALSE)</f>
        <v>26</v>
      </c>
      <c r="F30" s="52">
        <f>VLOOKUP(C30,'Scoring Offense'!$C$6:$F$356,4,FALSE)</f>
        <v>74.599999999999994</v>
      </c>
      <c r="G30" s="52">
        <f>VLOOKUP(C30,'Scoring Defense'!$C$6:$F$356,4,FALSE)</f>
        <v>67.099999999999994</v>
      </c>
      <c r="H30" s="41">
        <f>VLOOKUP(C30,'Won-Lost %'!$C$6:$F$356,4,FALSE)/100</f>
        <v>0.71</v>
      </c>
      <c r="I30" s="22">
        <v>5</v>
      </c>
      <c r="J30" s="40">
        <v>0</v>
      </c>
      <c r="K30" s="40">
        <v>0</v>
      </c>
      <c r="L30" s="40">
        <v>0</v>
      </c>
      <c r="M30" s="40"/>
      <c r="N30" s="40"/>
      <c r="O30" s="71">
        <f t="shared" si="20"/>
        <v>5.5799228336508468</v>
      </c>
      <c r="Q30" s="37">
        <f t="shared" si="21"/>
        <v>7.0588235294117654</v>
      </c>
      <c r="R30" s="37">
        <f t="shared" si="12"/>
        <v>6.3235294117647056</v>
      </c>
      <c r="S30" s="37">
        <f t="shared" si="27"/>
        <v>3.7991266375545818</v>
      </c>
      <c r="T30" s="37">
        <f t="shared" si="28"/>
        <v>4.0476190476190492</v>
      </c>
      <c r="U30" s="37">
        <f t="shared" si="29"/>
        <v>4.617224880382774</v>
      </c>
      <c r="V30" s="33">
        <f t="shared" si="22"/>
        <v>5</v>
      </c>
      <c r="W30" s="33">
        <f t="shared" si="16"/>
        <v>0</v>
      </c>
      <c r="X30" s="33">
        <f t="shared" si="17"/>
        <v>0</v>
      </c>
      <c r="Y30" s="33">
        <f t="shared" si="18"/>
        <v>0</v>
      </c>
      <c r="Z30" s="33"/>
      <c r="AA30" s="33"/>
      <c r="AB30" s="37">
        <f t="shared" si="19"/>
        <v>5.5799228336508468</v>
      </c>
    </row>
    <row r="31" spans="2:28" ht="21" customHeight="1">
      <c r="B31" s="66">
        <v>22</v>
      </c>
      <c r="C31" s="62" t="s">
        <v>39</v>
      </c>
      <c r="D31" s="66">
        <v>22</v>
      </c>
      <c r="E31" s="38">
        <f>VLOOKUP(C31,'NCAA Rankings'!$D$6:$L$358,9,FALSE)</f>
        <v>27</v>
      </c>
      <c r="F31" s="51">
        <f>VLOOKUP(C31,'Scoring Offense'!$C$6:$F$356,4,FALSE)</f>
        <v>71.7</v>
      </c>
      <c r="G31" s="51">
        <f>VLOOKUP(C31,'Scoring Defense'!$C$6:$F$356,4,FALSE)</f>
        <v>64.900000000000006</v>
      </c>
      <c r="H31" s="39">
        <f>VLOOKUP(C31,'Won-Lost %'!$C$6:$F$356,4,FALSE)/100</f>
        <v>0.71</v>
      </c>
      <c r="I31" s="22">
        <v>5</v>
      </c>
      <c r="J31" s="38">
        <v>0</v>
      </c>
      <c r="K31" s="38">
        <v>0</v>
      </c>
      <c r="L31" s="38">
        <v>0</v>
      </c>
      <c r="M31" s="38"/>
      <c r="N31" s="38"/>
      <c r="O31" s="70">
        <f t="shared" si="20"/>
        <v>5.5065155376902508</v>
      </c>
      <c r="Q31" s="37">
        <f t="shared" si="21"/>
        <v>6.9117647058823533</v>
      </c>
      <c r="R31" s="37">
        <f t="shared" si="12"/>
        <v>6.1764705882352944</v>
      </c>
      <c r="S31" s="37">
        <f t="shared" si="27"/>
        <v>2.5327510917030565</v>
      </c>
      <c r="T31" s="37">
        <f t="shared" si="28"/>
        <v>5.0952380952380913</v>
      </c>
      <c r="U31" s="37">
        <f t="shared" si="29"/>
        <v>4.617224880382774</v>
      </c>
      <c r="V31" s="33">
        <f t="shared" si="22"/>
        <v>5</v>
      </c>
      <c r="W31" s="33">
        <f t="shared" si="16"/>
        <v>0</v>
      </c>
      <c r="X31" s="33">
        <f t="shared" si="17"/>
        <v>0</v>
      </c>
      <c r="Y31" s="33">
        <f t="shared" si="18"/>
        <v>0</v>
      </c>
      <c r="Z31" s="33"/>
      <c r="AA31" s="33"/>
      <c r="AB31" s="37">
        <f t="shared" si="19"/>
        <v>5.5065155376902508</v>
      </c>
    </row>
    <row r="32" spans="2:28" ht="21" customHeight="1">
      <c r="B32" s="67">
        <v>23</v>
      </c>
      <c r="C32" s="63" t="s">
        <v>37</v>
      </c>
      <c r="D32" s="67">
        <v>23</v>
      </c>
      <c r="E32" s="40">
        <f>VLOOKUP(C32,'NCAA Rankings'!$D$6:$L$358,9,FALSE)</f>
        <v>15</v>
      </c>
      <c r="F32" s="52">
        <f>VLOOKUP(C32,'Scoring Offense'!$C$6:$F$356,4,FALSE)</f>
        <v>85</v>
      </c>
      <c r="G32" s="52">
        <f>VLOOKUP(C32,'Scoring Defense'!$C$6:$F$356,4,FALSE)</f>
        <v>70.900000000000006</v>
      </c>
      <c r="H32" s="41">
        <f>VLOOKUP(C32,'Won-Lost %'!$C$6:$F$356,4,FALSE)/100</f>
        <v>0.90300000000000002</v>
      </c>
      <c r="I32" s="22">
        <v>5</v>
      </c>
      <c r="J32" s="40">
        <v>0</v>
      </c>
      <c r="K32" s="40">
        <v>0</v>
      </c>
      <c r="L32" s="40">
        <v>0</v>
      </c>
      <c r="M32" s="40"/>
      <c r="N32" s="40"/>
      <c r="O32" s="71">
        <f t="shared" si="20"/>
        <v>6.3874874663794037</v>
      </c>
      <c r="Q32" s="37">
        <f t="shared" si="21"/>
        <v>6.764705882352942</v>
      </c>
      <c r="R32" s="37">
        <f t="shared" si="12"/>
        <v>7.9411764705882346</v>
      </c>
      <c r="S32" s="37">
        <f t="shared" si="27"/>
        <v>8.3406113537117914</v>
      </c>
      <c r="T32" s="37">
        <f t="shared" si="28"/>
        <v>2.2380952380952337</v>
      </c>
      <c r="U32" s="37">
        <f t="shared" si="29"/>
        <v>9.2344497607655498</v>
      </c>
      <c r="V32" s="33">
        <f t="shared" si="22"/>
        <v>5</v>
      </c>
      <c r="W32" s="33">
        <f t="shared" si="16"/>
        <v>0</v>
      </c>
      <c r="X32" s="33">
        <f t="shared" si="17"/>
        <v>0</v>
      </c>
      <c r="Y32" s="33">
        <f t="shared" si="18"/>
        <v>0</v>
      </c>
      <c r="Z32" s="33"/>
      <c r="AA32" s="33"/>
      <c r="AB32" s="37">
        <f t="shared" si="19"/>
        <v>6.3874874663794037</v>
      </c>
    </row>
    <row r="33" spans="2:28" ht="21" customHeight="1">
      <c r="B33" s="66">
        <v>24</v>
      </c>
      <c r="C33" s="62" t="s">
        <v>29</v>
      </c>
      <c r="D33" s="66">
        <v>24</v>
      </c>
      <c r="E33" s="38">
        <f>VLOOKUP(C33,'NCAA Rankings'!$D$6:$L$358,9,FALSE)</f>
        <v>21</v>
      </c>
      <c r="F33" s="51">
        <f>VLOOKUP(C33,'Scoring Offense'!$C$6:$F$356,4,FALSE)</f>
        <v>77.7</v>
      </c>
      <c r="G33" s="51">
        <f>VLOOKUP(C33,'Scoring Defense'!$C$6:$F$356,4,FALSE)</f>
        <v>68.8</v>
      </c>
      <c r="H33" s="39">
        <f>VLOOKUP(C33,'Won-Lost %'!$C$6:$F$356,4,FALSE)/100</f>
        <v>0.64500000000000002</v>
      </c>
      <c r="I33" s="22">
        <v>5</v>
      </c>
      <c r="J33" s="38">
        <v>0</v>
      </c>
      <c r="K33" s="38">
        <v>0</v>
      </c>
      <c r="L33" s="38">
        <v>0</v>
      </c>
      <c r="M33" s="38"/>
      <c r="N33" s="38"/>
      <c r="O33" s="70">
        <f t="shared" si="20"/>
        <v>5.3108262935631902</v>
      </c>
      <c r="Q33" s="37">
        <f t="shared" si="21"/>
        <v>6.617647058823529</v>
      </c>
      <c r="R33" s="37">
        <f t="shared" si="12"/>
        <v>7.0588235294117654</v>
      </c>
      <c r="S33" s="37">
        <f t="shared" si="27"/>
        <v>5.1528384279475992</v>
      </c>
      <c r="T33" s="37">
        <f t="shared" si="28"/>
        <v>3.2380952380952372</v>
      </c>
      <c r="U33" s="37">
        <f t="shared" si="29"/>
        <v>3.062200956937799</v>
      </c>
      <c r="V33" s="33">
        <f t="shared" si="22"/>
        <v>5</v>
      </c>
      <c r="W33" s="33">
        <f t="shared" si="16"/>
        <v>0</v>
      </c>
      <c r="X33" s="33">
        <f t="shared" si="17"/>
        <v>0</v>
      </c>
      <c r="Y33" s="33">
        <f t="shared" si="18"/>
        <v>0</v>
      </c>
      <c r="Z33" s="33"/>
      <c r="AA33" s="33"/>
      <c r="AB33" s="37">
        <f t="shared" si="19"/>
        <v>5.3108262935631902</v>
      </c>
    </row>
    <row r="34" spans="2:28" ht="21" customHeight="1">
      <c r="B34" s="67">
        <v>25</v>
      </c>
      <c r="C34" s="63" t="s">
        <v>27</v>
      </c>
      <c r="D34" s="67">
        <v>25</v>
      </c>
      <c r="E34" s="40">
        <f>VLOOKUP(C34,'NCAA Rankings'!$D$6:$L$358,9,FALSE)</f>
        <v>22</v>
      </c>
      <c r="F34" s="52">
        <f>VLOOKUP(C34,'Scoring Offense'!$C$6:$F$356,4,FALSE)</f>
        <v>74.7</v>
      </c>
      <c r="G34" s="52">
        <f>VLOOKUP(C34,'Scoring Defense'!$C$6:$F$356,4,FALSE)</f>
        <v>67.3</v>
      </c>
      <c r="H34" s="41">
        <f>VLOOKUP(C34,'Won-Lost %'!$C$6:$F$356,4,FALSE)/100</f>
        <v>0.625</v>
      </c>
      <c r="I34" s="22">
        <v>5</v>
      </c>
      <c r="J34" s="40">
        <v>0</v>
      </c>
      <c r="K34" s="40">
        <v>0</v>
      </c>
      <c r="L34" s="40">
        <v>0</v>
      </c>
      <c r="M34" s="40"/>
      <c r="N34" s="40"/>
      <c r="O34" s="71">
        <f t="shared" si="20"/>
        <v>5.1484897139594503</v>
      </c>
      <c r="Q34" s="37">
        <f t="shared" si="21"/>
        <v>6.4705882352941178</v>
      </c>
      <c r="R34" s="37">
        <f t="shared" si="12"/>
        <v>6.9117647058823533</v>
      </c>
      <c r="S34" s="37">
        <f t="shared" si="27"/>
        <v>3.8427947598253276</v>
      </c>
      <c r="T34" s="37">
        <f t="shared" si="28"/>
        <v>3.9523809523809526</v>
      </c>
      <c r="U34" s="37">
        <f t="shared" si="29"/>
        <v>2.5837320574162677</v>
      </c>
      <c r="V34" s="33">
        <f t="shared" si="22"/>
        <v>5</v>
      </c>
      <c r="W34" s="33">
        <f t="shared" si="16"/>
        <v>0</v>
      </c>
      <c r="X34" s="33">
        <f t="shared" si="17"/>
        <v>0</v>
      </c>
      <c r="Y34" s="33">
        <f t="shared" si="18"/>
        <v>0</v>
      </c>
      <c r="Z34" s="33"/>
      <c r="AA34" s="33"/>
      <c r="AB34" s="37">
        <f t="shared" si="19"/>
        <v>5.1484897139594503</v>
      </c>
    </row>
    <row r="35" spans="2:28" ht="21" customHeight="1">
      <c r="B35" s="66">
        <v>26</v>
      </c>
      <c r="C35" s="62" t="s">
        <v>24</v>
      </c>
      <c r="D35" s="66">
        <v>26</v>
      </c>
      <c r="E35" s="38">
        <f>VLOOKUP(C35,'NCAA Rankings'!$D$6:$L$358,9,FALSE)</f>
        <v>23</v>
      </c>
      <c r="F35" s="51">
        <f>VLOOKUP(C35,'Scoring Offense'!$C$6:$F$356,4,FALSE)</f>
        <v>81.599999999999994</v>
      </c>
      <c r="G35" s="51">
        <f>VLOOKUP(C35,'Scoring Defense'!$C$6:$F$356,4,FALSE)</f>
        <v>66.599999999999994</v>
      </c>
      <c r="H35" s="39">
        <f>VLOOKUP(C35,'Won-Lost %'!$C$6:$F$356,4,FALSE)/100</f>
        <v>0.90300000000000002</v>
      </c>
      <c r="I35" s="22">
        <v>5</v>
      </c>
      <c r="J35" s="38">
        <v>0</v>
      </c>
      <c r="K35" s="38">
        <v>0</v>
      </c>
      <c r="L35" s="38">
        <v>0</v>
      </c>
      <c r="M35" s="38"/>
      <c r="N35" s="38"/>
      <c r="O35" s="70">
        <f t="shared" si="20"/>
        <v>6.199524129661893</v>
      </c>
      <c r="Q35" s="37">
        <f t="shared" si="21"/>
        <v>6.3235294117647056</v>
      </c>
      <c r="R35" s="37">
        <f t="shared" si="12"/>
        <v>6.764705882352942</v>
      </c>
      <c r="S35" s="37">
        <f t="shared" si="27"/>
        <v>6.8558951965065473</v>
      </c>
      <c r="T35" s="37">
        <f t="shared" si="28"/>
        <v>4.2857142857142874</v>
      </c>
      <c r="U35" s="37">
        <f t="shared" si="29"/>
        <v>9.2344497607655498</v>
      </c>
      <c r="V35" s="33">
        <f t="shared" si="22"/>
        <v>5</v>
      </c>
      <c r="W35" s="33">
        <f t="shared" si="16"/>
        <v>0</v>
      </c>
      <c r="X35" s="33">
        <f t="shared" si="17"/>
        <v>0</v>
      </c>
      <c r="Y35" s="33">
        <f t="shared" si="18"/>
        <v>0</v>
      </c>
      <c r="Z35" s="33"/>
      <c r="AA35" s="33"/>
      <c r="AB35" s="37">
        <f t="shared" si="19"/>
        <v>6.199524129661893</v>
      </c>
    </row>
    <row r="36" spans="2:28" ht="21" customHeight="1">
      <c r="B36" s="67">
        <v>27</v>
      </c>
      <c r="C36" s="63" t="s">
        <v>40</v>
      </c>
      <c r="D36" s="67">
        <v>27</v>
      </c>
      <c r="E36" s="40">
        <f>VLOOKUP(C36,'NCAA Rankings'!$D$6:$L$358,9,FALSE)</f>
        <v>25</v>
      </c>
      <c r="F36" s="52">
        <f>VLOOKUP(C36,'Scoring Offense'!$C$6:$F$356,4,FALSE)</f>
        <v>71.599999999999994</v>
      </c>
      <c r="G36" s="52">
        <f>VLOOKUP(C36,'Scoring Defense'!$C$6:$F$356,4,FALSE)</f>
        <v>62</v>
      </c>
      <c r="H36" s="41">
        <f>VLOOKUP(C36,'Won-Lost %'!$C$6:$F$356,4,FALSE)/100</f>
        <v>0.80599999999999994</v>
      </c>
      <c r="I36" s="22">
        <v>5</v>
      </c>
      <c r="J36" s="40">
        <v>0</v>
      </c>
      <c r="K36" s="40">
        <v>0</v>
      </c>
      <c r="L36" s="40">
        <v>0</v>
      </c>
      <c r="M36" s="40"/>
      <c r="N36" s="40"/>
      <c r="O36" s="71">
        <f t="shared" si="20"/>
        <v>5.6763977212177075</v>
      </c>
      <c r="Q36" s="37">
        <f t="shared" si="21"/>
        <v>6.1764705882352944</v>
      </c>
      <c r="R36" s="37">
        <f t="shared" si="12"/>
        <v>6.4705882352941178</v>
      </c>
      <c r="S36" s="37">
        <f t="shared" si="27"/>
        <v>2.4890829694323107</v>
      </c>
      <c r="T36" s="37">
        <f t="shared" si="28"/>
        <v>6.4761904761904763</v>
      </c>
      <c r="U36" s="37">
        <f t="shared" si="29"/>
        <v>6.913875598086122</v>
      </c>
      <c r="V36" s="33">
        <f t="shared" si="22"/>
        <v>5</v>
      </c>
      <c r="W36" s="33">
        <f t="shared" si="16"/>
        <v>0</v>
      </c>
      <c r="X36" s="33">
        <f t="shared" si="17"/>
        <v>0</v>
      </c>
      <c r="Y36" s="33">
        <f t="shared" si="18"/>
        <v>0</v>
      </c>
      <c r="Z36" s="33"/>
      <c r="AA36" s="33"/>
      <c r="AB36" s="37">
        <f t="shared" si="19"/>
        <v>5.6763977212177075</v>
      </c>
    </row>
    <row r="37" spans="2:28" ht="21" customHeight="1">
      <c r="B37" s="66">
        <v>28</v>
      </c>
      <c r="C37" s="62" t="s">
        <v>44</v>
      </c>
      <c r="D37" s="66">
        <v>28</v>
      </c>
      <c r="E37" s="38">
        <f>VLOOKUP(C37,'NCAA Rankings'!$D$6:$L$358,9,FALSE)</f>
        <v>13</v>
      </c>
      <c r="F37" s="51">
        <f>VLOOKUP(C37,'Scoring Offense'!$C$6:$F$356,4,FALSE)</f>
        <v>83</v>
      </c>
      <c r="G37" s="51">
        <f>VLOOKUP(C37,'Scoring Defense'!$C$6:$F$356,4,FALSE)</f>
        <v>65.599999999999994</v>
      </c>
      <c r="H37" s="39">
        <f>VLOOKUP(C37,'Won-Lost %'!$C$6:$F$356,4,FALSE)/100</f>
        <v>0.879</v>
      </c>
      <c r="I37" s="22">
        <v>5</v>
      </c>
      <c r="J37" s="38">
        <v>0</v>
      </c>
      <c r="K37" s="38">
        <v>0</v>
      </c>
      <c r="L37" s="38">
        <v>0</v>
      </c>
      <c r="M37" s="38"/>
      <c r="N37" s="38"/>
      <c r="O37" s="70">
        <f t="shared" si="20"/>
        <v>6.1954720516038408</v>
      </c>
      <c r="Q37" s="37">
        <f t="shared" si="21"/>
        <v>6.0294117647058822</v>
      </c>
      <c r="R37" s="37">
        <f t="shared" si="12"/>
        <v>8.235294117647058</v>
      </c>
      <c r="S37" s="37">
        <f t="shared" si="27"/>
        <v>7.467248908296944</v>
      </c>
      <c r="T37" s="37">
        <f t="shared" si="28"/>
        <v>4.7619047619047636</v>
      </c>
      <c r="U37" s="37">
        <f t="shared" si="29"/>
        <v>8.6602870813397121</v>
      </c>
      <c r="V37" s="33">
        <f t="shared" si="22"/>
        <v>5</v>
      </c>
      <c r="W37" s="33">
        <f t="shared" si="16"/>
        <v>0</v>
      </c>
      <c r="X37" s="33">
        <f t="shared" si="17"/>
        <v>0</v>
      </c>
      <c r="Y37" s="33">
        <f t="shared" si="18"/>
        <v>0</v>
      </c>
      <c r="Z37" s="33"/>
      <c r="AA37" s="33"/>
      <c r="AB37" s="37">
        <f t="shared" si="19"/>
        <v>6.1954720516038408</v>
      </c>
    </row>
    <row r="38" spans="2:28" ht="21" customHeight="1">
      <c r="B38" s="67">
        <v>29</v>
      </c>
      <c r="C38" s="63" t="s">
        <v>64</v>
      </c>
      <c r="D38" s="67">
        <v>29</v>
      </c>
      <c r="E38" s="40">
        <f>VLOOKUP(C38,'NCAA Rankings'!$D$6:$L$358,9,FALSE)</f>
        <v>34</v>
      </c>
      <c r="F38" s="52">
        <f>VLOOKUP(C38,'Scoring Offense'!$C$6:$F$356,4,FALSE)</f>
        <v>71.5</v>
      </c>
      <c r="G38" s="52">
        <f>VLOOKUP(C38,'Scoring Defense'!$C$6:$F$356,4,FALSE)</f>
        <v>61.2</v>
      </c>
      <c r="H38" s="41">
        <f>VLOOKUP(C38,'Won-Lost %'!$C$6:$F$356,4,FALSE)/100</f>
        <v>0.80599999999999994</v>
      </c>
      <c r="I38" s="22">
        <v>5</v>
      </c>
      <c r="J38" s="40">
        <v>0</v>
      </c>
      <c r="K38" s="40">
        <v>0</v>
      </c>
      <c r="L38" s="40">
        <v>0</v>
      </c>
      <c r="M38" s="40"/>
      <c r="N38" s="40"/>
      <c r="O38" s="71">
        <f t="shared" si="20"/>
        <v>5.5224127502278568</v>
      </c>
      <c r="Q38" s="37">
        <f t="shared" si="21"/>
        <v>5.882352941176471</v>
      </c>
      <c r="R38" s="37">
        <f t="shared" si="12"/>
        <v>5.2941176470588234</v>
      </c>
      <c r="S38" s="37">
        <f t="shared" si="27"/>
        <v>2.4454148471615706</v>
      </c>
      <c r="T38" s="37">
        <f t="shared" si="28"/>
        <v>6.8571428571428559</v>
      </c>
      <c r="U38" s="37">
        <f t="shared" si="29"/>
        <v>6.913875598086122</v>
      </c>
      <c r="V38" s="33">
        <f t="shared" si="22"/>
        <v>5</v>
      </c>
      <c r="W38" s="33">
        <f t="shared" si="16"/>
        <v>0</v>
      </c>
      <c r="X38" s="33">
        <f t="shared" si="17"/>
        <v>0</v>
      </c>
      <c r="Y38" s="33">
        <f t="shared" si="18"/>
        <v>0</v>
      </c>
      <c r="Z38" s="33"/>
      <c r="AA38" s="33"/>
      <c r="AB38" s="37">
        <f t="shared" si="19"/>
        <v>5.5224127502278568</v>
      </c>
    </row>
    <row r="39" spans="2:28" ht="21" customHeight="1">
      <c r="B39" s="66">
        <v>30</v>
      </c>
      <c r="C39" s="62" t="s">
        <v>69</v>
      </c>
      <c r="D39" s="66">
        <v>30</v>
      </c>
      <c r="E39" s="38">
        <f>VLOOKUP(C39,'NCAA Rankings'!$D$6:$L$358,9,FALSE)</f>
        <v>42</v>
      </c>
      <c r="F39" s="51">
        <f>VLOOKUP(C39,'Scoring Offense'!$C$6:$F$356,4,FALSE)</f>
        <v>69.5</v>
      </c>
      <c r="G39" s="51">
        <f>VLOOKUP(C39,'Scoring Defense'!$C$6:$F$356,4,FALSE)</f>
        <v>65.099999999999994</v>
      </c>
      <c r="H39" s="39">
        <f>VLOOKUP(C39,'Won-Lost %'!$C$6:$F$356,4,FALSE)/100</f>
        <v>0.625</v>
      </c>
      <c r="I39" s="22">
        <v>5</v>
      </c>
      <c r="J39" s="38">
        <v>0</v>
      </c>
      <c r="K39" s="38">
        <v>0</v>
      </c>
      <c r="L39" s="38">
        <v>0</v>
      </c>
      <c r="M39" s="38"/>
      <c r="N39" s="38"/>
      <c r="O39" s="70">
        <f t="shared" si="20"/>
        <v>4.6649873756150875</v>
      </c>
      <c r="Q39" s="37">
        <f t="shared" si="21"/>
        <v>5.735294117647058</v>
      </c>
      <c r="R39" s="37">
        <f t="shared" si="12"/>
        <v>4.5588235294117645</v>
      </c>
      <c r="S39" s="37">
        <f t="shared" si="27"/>
        <v>1.572052401746723</v>
      </c>
      <c r="T39" s="37">
        <f t="shared" si="28"/>
        <v>5.0000000000000018</v>
      </c>
      <c r="U39" s="37">
        <f t="shared" si="29"/>
        <v>2.5837320574162677</v>
      </c>
      <c r="V39" s="33">
        <f t="shared" si="22"/>
        <v>5</v>
      </c>
      <c r="W39" s="33">
        <f t="shared" si="16"/>
        <v>0</v>
      </c>
      <c r="X39" s="33">
        <f t="shared" si="17"/>
        <v>0</v>
      </c>
      <c r="Y39" s="33">
        <f t="shared" si="18"/>
        <v>0</v>
      </c>
      <c r="Z39" s="33"/>
      <c r="AA39" s="33"/>
      <c r="AB39" s="37">
        <f t="shared" si="19"/>
        <v>4.6649873756150875</v>
      </c>
    </row>
    <row r="40" spans="2:28" ht="21" customHeight="1">
      <c r="B40" s="67">
        <v>31</v>
      </c>
      <c r="C40" s="63" t="s">
        <v>56</v>
      </c>
      <c r="D40" s="67">
        <v>31</v>
      </c>
      <c r="E40" s="40">
        <f>VLOOKUP(C40,'NCAA Rankings'!$D$6:$L$358,9,FALSE)</f>
        <v>36</v>
      </c>
      <c r="F40" s="52">
        <f>VLOOKUP(C40,'Scoring Offense'!$C$6:$F$356,4,FALSE)</f>
        <v>76</v>
      </c>
      <c r="G40" s="52">
        <f>VLOOKUP(C40,'Scoring Defense'!$C$6:$F$356,4,FALSE)</f>
        <v>70.599999999999994</v>
      </c>
      <c r="H40" s="41">
        <f>VLOOKUP(C40,'Won-Lost %'!$C$6:$F$356,4,FALSE)/100</f>
        <v>0.64500000000000002</v>
      </c>
      <c r="I40" s="22">
        <v>5</v>
      </c>
      <c r="J40" s="40">
        <v>0</v>
      </c>
      <c r="K40" s="40">
        <v>0</v>
      </c>
      <c r="L40" s="40">
        <v>0</v>
      </c>
      <c r="M40" s="40"/>
      <c r="N40" s="40"/>
      <c r="O40" s="71">
        <f t="shared" si="20"/>
        <v>4.7336046625527066</v>
      </c>
      <c r="Q40" s="37">
        <f t="shared" si="21"/>
        <v>5.5882352941176467</v>
      </c>
      <c r="R40" s="37">
        <f t="shared" si="12"/>
        <v>5.1470588235294112</v>
      </c>
      <c r="S40" s="37">
        <f t="shared" si="27"/>
        <v>4.4104803493449776</v>
      </c>
      <c r="T40" s="37">
        <f t="shared" si="28"/>
        <v>2.3809523809523814</v>
      </c>
      <c r="U40" s="37">
        <f t="shared" si="29"/>
        <v>3.062200956937799</v>
      </c>
      <c r="V40" s="33">
        <f t="shared" si="22"/>
        <v>5</v>
      </c>
      <c r="W40" s="33">
        <f t="shared" si="16"/>
        <v>0</v>
      </c>
      <c r="X40" s="33">
        <f t="shared" si="17"/>
        <v>0</v>
      </c>
      <c r="Y40" s="33">
        <f t="shared" si="18"/>
        <v>0</v>
      </c>
      <c r="Z40" s="33"/>
      <c r="AA40" s="33"/>
      <c r="AB40" s="37">
        <f t="shared" si="19"/>
        <v>4.7336046625527066</v>
      </c>
    </row>
    <row r="41" spans="2:28" ht="21" customHeight="1">
      <c r="B41" s="66">
        <v>32</v>
      </c>
      <c r="C41" s="62" t="s">
        <v>59</v>
      </c>
      <c r="D41" s="66">
        <v>32</v>
      </c>
      <c r="E41" s="38">
        <f>VLOOKUP(C41,'NCAA Rankings'!$D$6:$L$358,9,FALSE)</f>
        <v>29</v>
      </c>
      <c r="F41" s="51">
        <f>VLOOKUP(C41,'Scoring Offense'!$C$6:$F$356,4,FALSE)</f>
        <v>79</v>
      </c>
      <c r="G41" s="51">
        <f>VLOOKUP(C41,'Scoring Defense'!$C$6:$F$356,4,FALSE)</f>
        <v>66.8</v>
      </c>
      <c r="H41" s="39">
        <f>VLOOKUP(C41,'Won-Lost %'!$C$6:$F$356,4,FALSE)/100</f>
        <v>0.80599999999999994</v>
      </c>
      <c r="I41" s="22">
        <v>5</v>
      </c>
      <c r="J41" s="38">
        <v>0</v>
      </c>
      <c r="K41" s="38">
        <v>0</v>
      </c>
      <c r="L41" s="38">
        <v>0</v>
      </c>
      <c r="M41" s="38"/>
      <c r="N41" s="38"/>
      <c r="O41" s="70">
        <f t="shared" si="20"/>
        <v>5.4551324465488884</v>
      </c>
      <c r="Q41" s="37">
        <f t="shared" si="21"/>
        <v>5.4411764705882346</v>
      </c>
      <c r="R41" s="37">
        <f t="shared" si="12"/>
        <v>5.882352941176471</v>
      </c>
      <c r="S41" s="37">
        <f t="shared" si="27"/>
        <v>5.7205240174672491</v>
      </c>
      <c r="T41" s="37">
        <f t="shared" si="28"/>
        <v>4.1904761904761898</v>
      </c>
      <c r="U41" s="37">
        <f t="shared" si="29"/>
        <v>6.913875598086122</v>
      </c>
      <c r="V41" s="33">
        <f t="shared" si="22"/>
        <v>5</v>
      </c>
      <c r="W41" s="33">
        <f t="shared" si="16"/>
        <v>0</v>
      </c>
      <c r="X41" s="33">
        <f t="shared" si="17"/>
        <v>0</v>
      </c>
      <c r="Y41" s="33">
        <f t="shared" si="18"/>
        <v>0</v>
      </c>
      <c r="Z41" s="33"/>
      <c r="AA41" s="33"/>
      <c r="AB41" s="37">
        <f t="shared" si="19"/>
        <v>5.4551324465488884</v>
      </c>
    </row>
    <row r="42" spans="2:28" ht="21" customHeight="1">
      <c r="B42" s="67">
        <v>33</v>
      </c>
      <c r="C42" s="63" t="s">
        <v>50</v>
      </c>
      <c r="D42" s="67">
        <v>33</v>
      </c>
      <c r="E42" s="40">
        <f>VLOOKUP(C42,'NCAA Rankings'!$D$6:$L$358,9,FALSE)</f>
        <v>45</v>
      </c>
      <c r="F42" s="52">
        <f>VLOOKUP(C42,'Scoring Offense'!$C$6:$F$356,4,FALSE)</f>
        <v>70.400000000000006</v>
      </c>
      <c r="G42" s="52">
        <f>VLOOKUP(C42,'Scoring Defense'!$C$6:$F$356,4,FALSE)</f>
        <v>64</v>
      </c>
      <c r="H42" s="41">
        <f>VLOOKUP(C42,'Won-Lost %'!$C$6:$F$356,4,FALSE)/100</f>
        <v>0.77400000000000002</v>
      </c>
      <c r="I42" s="22">
        <v>5</v>
      </c>
      <c r="J42" s="40">
        <v>0</v>
      </c>
      <c r="K42" s="40">
        <v>0</v>
      </c>
      <c r="L42" s="40">
        <v>0</v>
      </c>
      <c r="M42" s="40"/>
      <c r="N42" s="40"/>
      <c r="O42" s="71">
        <f t="shared" si="20"/>
        <v>5.024917402520928</v>
      </c>
      <c r="Q42" s="37">
        <f t="shared" si="21"/>
        <v>5.2941176470588234</v>
      </c>
      <c r="R42" s="37">
        <f t="shared" si="12"/>
        <v>4.117647058823529</v>
      </c>
      <c r="S42" s="37">
        <f t="shared" si="27"/>
        <v>1.9650655021834069</v>
      </c>
      <c r="T42" s="37">
        <f t="shared" si="28"/>
        <v>5.5238095238095228</v>
      </c>
      <c r="U42" s="37">
        <f t="shared" si="29"/>
        <v>6.1483253588516735</v>
      </c>
      <c r="V42" s="33">
        <f t="shared" si="22"/>
        <v>5</v>
      </c>
      <c r="W42" s="33">
        <f t="shared" si="16"/>
        <v>0</v>
      </c>
      <c r="X42" s="33">
        <f t="shared" si="17"/>
        <v>0</v>
      </c>
      <c r="Y42" s="33">
        <f t="shared" si="18"/>
        <v>0</v>
      </c>
      <c r="Z42" s="33"/>
      <c r="AA42" s="33"/>
      <c r="AB42" s="37">
        <f t="shared" ref="AB42:AB77" si="30">+(Q42*Q$9+R42*R$9+S42*S$9+T42*T$9+U42*U$9+V42*V$9+W42*W$9+X42*X$9+Y42*Y$9)/SUM(Q$9:Y$9)</f>
        <v>5.024917402520928</v>
      </c>
    </row>
    <row r="43" spans="2:28" ht="21" customHeight="1">
      <c r="B43" s="66">
        <v>34</v>
      </c>
      <c r="C43" s="62" t="s">
        <v>67</v>
      </c>
      <c r="D43" s="66">
        <v>34</v>
      </c>
      <c r="E43" s="38">
        <f>VLOOKUP(C43,'NCAA Rankings'!$D$6:$L$358,9,FALSE)</f>
        <v>30</v>
      </c>
      <c r="F43" s="51">
        <f>VLOOKUP(C43,'Scoring Offense'!$C$6:$F$356,4,FALSE)</f>
        <v>72.7</v>
      </c>
      <c r="G43" s="51">
        <f>VLOOKUP(C43,'Scoring Defense'!$C$6:$F$356,4,FALSE)</f>
        <v>63.8</v>
      </c>
      <c r="H43" s="39">
        <f>VLOOKUP(C43,'Won-Lost %'!$C$6:$F$356,4,FALSE)/100</f>
        <v>0.76700000000000002</v>
      </c>
      <c r="I43" s="22">
        <v>5</v>
      </c>
      <c r="J43" s="38">
        <v>0</v>
      </c>
      <c r="K43" s="38">
        <v>0</v>
      </c>
      <c r="L43" s="38">
        <v>0</v>
      </c>
      <c r="M43" s="38"/>
      <c r="N43" s="38"/>
      <c r="O43" s="70">
        <f t="shared" si="20"/>
        <v>5.1347193771193664</v>
      </c>
      <c r="Q43" s="37">
        <f t="shared" si="21"/>
        <v>5.1470588235294112</v>
      </c>
      <c r="R43" s="37">
        <f t="shared" si="12"/>
        <v>5.735294117647058</v>
      </c>
      <c r="S43" s="37">
        <f t="shared" si="27"/>
        <v>2.9694323144104802</v>
      </c>
      <c r="T43" s="37">
        <f t="shared" si="28"/>
        <v>5.6190476190476195</v>
      </c>
      <c r="U43" s="37">
        <f t="shared" si="29"/>
        <v>5.9808612440191382</v>
      </c>
      <c r="V43" s="33">
        <f t="shared" si="22"/>
        <v>5</v>
      </c>
      <c r="W43" s="33">
        <f t="shared" si="16"/>
        <v>0</v>
      </c>
      <c r="X43" s="33">
        <f t="shared" si="17"/>
        <v>0</v>
      </c>
      <c r="Y43" s="33">
        <f t="shared" si="18"/>
        <v>0</v>
      </c>
      <c r="Z43" s="33"/>
      <c r="AA43" s="33"/>
      <c r="AB43" s="37">
        <f t="shared" si="30"/>
        <v>5.1347193771193664</v>
      </c>
    </row>
    <row r="44" spans="2:28" ht="21" customHeight="1">
      <c r="B44" s="67">
        <v>35</v>
      </c>
      <c r="C44" s="63" t="s">
        <v>54</v>
      </c>
      <c r="D44" s="67">
        <v>35</v>
      </c>
      <c r="E44" s="40">
        <f>VLOOKUP(C44,'NCAA Rankings'!$D$6:$L$358,9,FALSE)</f>
        <v>39</v>
      </c>
      <c r="F44" s="52">
        <f>VLOOKUP(C44,'Scoring Offense'!$C$6:$F$356,4,FALSE)</f>
        <v>71.8</v>
      </c>
      <c r="G44" s="52">
        <f>VLOOKUP(C44,'Scoring Defense'!$C$6:$F$356,4,FALSE)</f>
        <v>66.7</v>
      </c>
      <c r="H44" s="41">
        <f>VLOOKUP(C44,'Won-Lost %'!$C$6:$F$356,4,FALSE)/100</f>
        <v>0.61299999999999999</v>
      </c>
      <c r="I44" s="22">
        <v>5</v>
      </c>
      <c r="J44" s="40">
        <v>0</v>
      </c>
      <c r="K44" s="40">
        <v>0</v>
      </c>
      <c r="L44" s="40">
        <v>0</v>
      </c>
      <c r="M44" s="40"/>
      <c r="N44" s="40"/>
      <c r="O44" s="71">
        <f t="shared" si="20"/>
        <v>4.4173838042630873</v>
      </c>
      <c r="Q44" s="37">
        <f t="shared" si="21"/>
        <v>5</v>
      </c>
      <c r="R44" s="37">
        <f t="shared" si="12"/>
        <v>4.8529411764705879</v>
      </c>
      <c r="S44" s="37">
        <f t="shared" si="27"/>
        <v>2.5764192139737965</v>
      </c>
      <c r="T44" s="37">
        <f t="shared" si="28"/>
        <v>4.2380952380952355</v>
      </c>
      <c r="U44" s="37">
        <f t="shared" si="29"/>
        <v>2.2966507177033484</v>
      </c>
      <c r="V44" s="33">
        <f t="shared" si="22"/>
        <v>5</v>
      </c>
      <c r="W44" s="33">
        <f t="shared" si="16"/>
        <v>0</v>
      </c>
      <c r="X44" s="33">
        <f t="shared" si="17"/>
        <v>0</v>
      </c>
      <c r="Y44" s="33">
        <f t="shared" si="18"/>
        <v>0</v>
      </c>
      <c r="Z44" s="33"/>
      <c r="AA44" s="33"/>
      <c r="AB44" s="37">
        <f t="shared" si="30"/>
        <v>4.4173838042630873</v>
      </c>
    </row>
    <row r="45" spans="2:28" ht="21" customHeight="1">
      <c r="B45" s="66">
        <v>36</v>
      </c>
      <c r="C45" s="62" t="s">
        <v>62</v>
      </c>
      <c r="D45" s="66">
        <v>36</v>
      </c>
      <c r="E45" s="38">
        <f>VLOOKUP(C45,'NCAA Rankings'!$D$6:$L$358,9,FALSE)</f>
        <v>37</v>
      </c>
      <c r="F45" s="51">
        <f>VLOOKUP(C45,'Scoring Offense'!$C$6:$F$356,4,FALSE)</f>
        <v>71.2</v>
      </c>
      <c r="G45" s="51">
        <f>VLOOKUP(C45,'Scoring Defense'!$C$6:$F$356,4,FALSE)</f>
        <v>68.2</v>
      </c>
      <c r="H45" s="39">
        <f>VLOOKUP(C45,'Won-Lost %'!$C$6:$F$356,4,FALSE)/100</f>
        <v>0.59399999999999997</v>
      </c>
      <c r="I45" s="22">
        <v>5</v>
      </c>
      <c r="J45" s="38">
        <v>0</v>
      </c>
      <c r="K45" s="38">
        <v>0</v>
      </c>
      <c r="L45" s="38">
        <v>0</v>
      </c>
      <c r="M45" s="38"/>
      <c r="N45" s="38"/>
      <c r="O45" s="70">
        <f t="shared" si="20"/>
        <v>4.2524757608551731</v>
      </c>
      <c r="Q45" s="37">
        <f t="shared" si="21"/>
        <v>4.8529411764705879</v>
      </c>
      <c r="R45" s="37">
        <f t="shared" si="12"/>
        <v>5</v>
      </c>
      <c r="S45" s="37">
        <f t="shared" si="27"/>
        <v>2.3144104803493444</v>
      </c>
      <c r="T45" s="37">
        <f t="shared" si="28"/>
        <v>3.5238095238095211</v>
      </c>
      <c r="U45" s="37">
        <f t="shared" si="29"/>
        <v>1.8421052631578936</v>
      </c>
      <c r="V45" s="33">
        <f t="shared" si="22"/>
        <v>5</v>
      </c>
      <c r="W45" s="33">
        <f t="shared" si="16"/>
        <v>0</v>
      </c>
      <c r="X45" s="33">
        <f t="shared" si="17"/>
        <v>0</v>
      </c>
      <c r="Y45" s="33">
        <f t="shared" si="18"/>
        <v>0</v>
      </c>
      <c r="Z45" s="33"/>
      <c r="AA45" s="33"/>
      <c r="AB45" s="37">
        <f t="shared" si="30"/>
        <v>4.2524757608551731</v>
      </c>
    </row>
    <row r="46" spans="2:28" ht="21" customHeight="1">
      <c r="B46" s="67">
        <v>37</v>
      </c>
      <c r="C46" s="63" t="s">
        <v>42</v>
      </c>
      <c r="D46" s="67">
        <v>37</v>
      </c>
      <c r="E46" s="40">
        <f>VLOOKUP(C46,'NCAA Rankings'!$D$6:$L$358,9,FALSE)</f>
        <v>43</v>
      </c>
      <c r="F46" s="52">
        <f>VLOOKUP(C46,'Scoring Offense'!$C$6:$F$356,4,FALSE)</f>
        <v>79</v>
      </c>
      <c r="G46" s="52">
        <f>VLOOKUP(C46,'Scoring Defense'!$C$6:$F$356,4,FALSE)</f>
        <v>74</v>
      </c>
      <c r="H46" s="41">
        <f>VLOOKUP(C46,'Won-Lost %'!$C$6:$F$356,4,FALSE)/100</f>
        <v>0.67700000000000005</v>
      </c>
      <c r="I46" s="22">
        <v>5</v>
      </c>
      <c r="J46" s="40">
        <v>0</v>
      </c>
      <c r="K46" s="40">
        <v>0</v>
      </c>
      <c r="L46" s="40">
        <v>0</v>
      </c>
      <c r="M46" s="40"/>
      <c r="N46" s="40"/>
      <c r="O46" s="71">
        <f t="shared" si="20"/>
        <v>4.4719405094869833</v>
      </c>
      <c r="Q46" s="37">
        <f t="shared" si="21"/>
        <v>4.7058823529411766</v>
      </c>
      <c r="R46" s="37">
        <f t="shared" si="12"/>
        <v>4.4117647058823533</v>
      </c>
      <c r="S46" s="37">
        <f t="shared" si="27"/>
        <v>5.7205240174672491</v>
      </c>
      <c r="T46" s="37">
        <f t="shared" si="28"/>
        <v>0.7619047619047592</v>
      </c>
      <c r="U46" s="37">
        <f t="shared" si="29"/>
        <v>3.8277511961722492</v>
      </c>
      <c r="V46" s="33">
        <f t="shared" si="22"/>
        <v>5</v>
      </c>
      <c r="W46" s="33">
        <f t="shared" si="16"/>
        <v>0</v>
      </c>
      <c r="X46" s="33">
        <f t="shared" si="17"/>
        <v>0</v>
      </c>
      <c r="Y46" s="33">
        <f t="shared" si="18"/>
        <v>0</v>
      </c>
      <c r="Z46" s="33"/>
      <c r="AA46" s="33"/>
      <c r="AB46" s="37">
        <f t="shared" si="30"/>
        <v>4.4719405094869833</v>
      </c>
    </row>
    <row r="47" spans="2:28" ht="21" customHeight="1">
      <c r="B47" s="66">
        <v>38</v>
      </c>
      <c r="C47" s="62" t="s">
        <v>147</v>
      </c>
      <c r="D47" s="66">
        <v>38</v>
      </c>
      <c r="E47" s="38">
        <f>VLOOKUP(C47,'NCAA Rankings'!$D$6:$L$358,9,FALSE)</f>
        <v>57</v>
      </c>
      <c r="F47" s="51">
        <f>VLOOKUP(C47,'Scoring Offense'!$C$6:$F$356,4,FALSE)</f>
        <v>73.8</v>
      </c>
      <c r="G47" s="51">
        <f>VLOOKUP(C47,'Scoring Defense'!$C$6:$F$356,4,FALSE)</f>
        <v>71.599999999999994</v>
      </c>
      <c r="H47" s="39">
        <f>VLOOKUP(C47,'Won-Lost %'!$C$6:$F$356,4,FALSE)/100</f>
        <v>0.6</v>
      </c>
      <c r="I47" s="22">
        <v>5</v>
      </c>
      <c r="J47" s="38">
        <v>0</v>
      </c>
      <c r="K47" s="38">
        <v>0</v>
      </c>
      <c r="L47" s="38">
        <v>0</v>
      </c>
      <c r="M47" s="38"/>
      <c r="N47" s="38"/>
      <c r="O47" s="70">
        <f t="shared" si="20"/>
        <v>4.0334870678943036</v>
      </c>
      <c r="Q47" s="37">
        <f t="shared" si="21"/>
        <v>4.5588235294117645</v>
      </c>
      <c r="R47" s="37">
        <f t="shared" si="12"/>
        <v>3.382352941176471</v>
      </c>
      <c r="S47" s="37">
        <f t="shared" si="27"/>
        <v>3.4497816593886439</v>
      </c>
      <c r="T47" s="37">
        <f t="shared" si="28"/>
        <v>1.9047619047619051</v>
      </c>
      <c r="U47" s="37">
        <f t="shared" si="29"/>
        <v>1.985645933014353</v>
      </c>
      <c r="V47" s="33">
        <f t="shared" si="22"/>
        <v>5</v>
      </c>
      <c r="W47" s="33">
        <f t="shared" si="16"/>
        <v>0</v>
      </c>
      <c r="X47" s="33">
        <f t="shared" si="17"/>
        <v>0</v>
      </c>
      <c r="Y47" s="33">
        <f t="shared" si="18"/>
        <v>0</v>
      </c>
      <c r="Z47" s="33"/>
      <c r="AA47" s="33"/>
      <c r="AB47" s="37">
        <f t="shared" si="30"/>
        <v>4.0334870678943036</v>
      </c>
    </row>
    <row r="48" spans="2:28" ht="21" customHeight="1">
      <c r="B48" s="67">
        <v>39</v>
      </c>
      <c r="C48" s="63" t="s">
        <v>80</v>
      </c>
      <c r="D48" s="67">
        <v>39</v>
      </c>
      <c r="E48" s="40">
        <f>VLOOKUP(C48,'NCAA Rankings'!$D$6:$L$358,9,FALSE)</f>
        <v>61</v>
      </c>
      <c r="F48" s="52">
        <f>VLOOKUP(C48,'Scoring Offense'!$C$6:$F$356,4,FALSE)</f>
        <v>71.2</v>
      </c>
      <c r="G48" s="52">
        <f>VLOOKUP(C48,'Scoring Defense'!$C$6:$F$356,4,FALSE)</f>
        <v>68.7</v>
      </c>
      <c r="H48" s="41">
        <f>VLOOKUP(C48,'Won-Lost %'!$C$6:$F$356,4,FALSE)/100</f>
        <v>0.61299999999999999</v>
      </c>
      <c r="I48" s="22">
        <v>5</v>
      </c>
      <c r="J48" s="40">
        <v>0</v>
      </c>
      <c r="K48" s="40">
        <v>0</v>
      </c>
      <c r="L48" s="40">
        <v>0</v>
      </c>
      <c r="M48" s="40"/>
      <c r="N48" s="40"/>
      <c r="O48" s="71">
        <f t="shared" si="20"/>
        <v>4.0226990016666493</v>
      </c>
      <c r="Q48" s="37">
        <f t="shared" si="21"/>
        <v>4.4117647058823533</v>
      </c>
      <c r="R48" s="37">
        <f t="shared" si="12"/>
        <v>3.0882352941176472</v>
      </c>
      <c r="S48" s="37">
        <f t="shared" si="27"/>
        <v>2.3144104803493444</v>
      </c>
      <c r="T48" s="37">
        <f t="shared" si="28"/>
        <v>3.2857142857142829</v>
      </c>
      <c r="U48" s="37">
        <f t="shared" si="29"/>
        <v>2.2966507177033484</v>
      </c>
      <c r="V48" s="33">
        <f t="shared" si="22"/>
        <v>5</v>
      </c>
      <c r="W48" s="33">
        <f t="shared" si="16"/>
        <v>0</v>
      </c>
      <c r="X48" s="33">
        <f t="shared" si="17"/>
        <v>0</v>
      </c>
      <c r="Y48" s="33">
        <f t="shared" si="18"/>
        <v>0</v>
      </c>
      <c r="Z48" s="33"/>
      <c r="AA48" s="33"/>
      <c r="AB48" s="37">
        <f t="shared" si="30"/>
        <v>4.0226990016666493</v>
      </c>
    </row>
    <row r="49" spans="2:28" ht="21" customHeight="1">
      <c r="B49" s="66">
        <v>40</v>
      </c>
      <c r="C49" s="62" t="s">
        <v>61</v>
      </c>
      <c r="D49" s="66">
        <v>40</v>
      </c>
      <c r="E49" s="38">
        <f>VLOOKUP(C49,'NCAA Rankings'!$D$6:$L$358,9,FALSE)</f>
        <v>31</v>
      </c>
      <c r="F49" s="51">
        <f>VLOOKUP(C49,'Scoring Offense'!$C$6:$F$356,4,FALSE)</f>
        <v>68.3</v>
      </c>
      <c r="G49" s="51">
        <f>VLOOKUP(C49,'Scoring Defense'!$C$6:$F$356,4,FALSE)</f>
        <v>63.7</v>
      </c>
      <c r="H49" s="39">
        <f>VLOOKUP(C49,'Won-Lost %'!$C$6:$F$356,4,FALSE)/100</f>
        <v>0.54799999999999993</v>
      </c>
      <c r="I49" s="22">
        <v>5</v>
      </c>
      <c r="J49" s="38">
        <v>0</v>
      </c>
      <c r="K49" s="38">
        <v>0</v>
      </c>
      <c r="L49" s="38">
        <v>0</v>
      </c>
      <c r="M49" s="38"/>
      <c r="N49" s="38"/>
      <c r="O49" s="70">
        <f t="shared" si="20"/>
        <v>4.0073146597042379</v>
      </c>
      <c r="Q49" s="37">
        <f t="shared" si="21"/>
        <v>4.2647058823529411</v>
      </c>
      <c r="R49" s="37">
        <f t="shared" si="12"/>
        <v>5.5882352941176467</v>
      </c>
      <c r="S49" s="37">
        <f t="shared" si="27"/>
        <v>1.0480349344978133</v>
      </c>
      <c r="T49" s="37">
        <f t="shared" si="28"/>
        <v>5.6666666666666643</v>
      </c>
      <c r="U49" s="37">
        <f t="shared" si="29"/>
        <v>0.74162679425837108</v>
      </c>
      <c r="V49" s="33">
        <f t="shared" si="22"/>
        <v>5</v>
      </c>
      <c r="W49" s="33">
        <f t="shared" si="16"/>
        <v>0</v>
      </c>
      <c r="X49" s="33">
        <f t="shared" si="17"/>
        <v>0</v>
      </c>
      <c r="Y49" s="33">
        <f t="shared" si="18"/>
        <v>0</v>
      </c>
      <c r="Z49" s="33"/>
      <c r="AA49" s="33"/>
      <c r="AB49" s="37">
        <f t="shared" si="30"/>
        <v>4.0073146597042379</v>
      </c>
    </row>
    <row r="50" spans="2:28" ht="21" customHeight="1">
      <c r="B50" s="67">
        <v>41</v>
      </c>
      <c r="C50" s="63" t="s">
        <v>58</v>
      </c>
      <c r="D50" s="67">
        <v>41</v>
      </c>
      <c r="E50" s="40">
        <f>VLOOKUP(C50,'NCAA Rankings'!$D$6:$L$358,9,FALSE)</f>
        <v>55</v>
      </c>
      <c r="F50" s="52">
        <f>VLOOKUP(C50,'Scoring Offense'!$C$6:$F$356,4,FALSE)</f>
        <v>69.3</v>
      </c>
      <c r="G50" s="52">
        <f>VLOOKUP(C50,'Scoring Defense'!$C$6:$F$356,4,FALSE)</f>
        <v>65.599999999999994</v>
      </c>
      <c r="H50" s="41">
        <f>VLOOKUP(C50,'Won-Lost %'!$C$6:$F$356,4,FALSE)/100</f>
        <v>0.58099999999999996</v>
      </c>
      <c r="I50" s="22">
        <v>5</v>
      </c>
      <c r="J50" s="40">
        <v>0</v>
      </c>
      <c r="K50" s="40">
        <v>0</v>
      </c>
      <c r="L50" s="40">
        <v>0</v>
      </c>
      <c r="M50" s="40"/>
      <c r="N50" s="40"/>
      <c r="O50" s="71">
        <f t="shared" si="20"/>
        <v>3.9049018505600492</v>
      </c>
      <c r="Q50" s="37">
        <f t="shared" si="21"/>
        <v>4.117647058823529</v>
      </c>
      <c r="R50" s="37">
        <f t="shared" si="12"/>
        <v>3.6764705882352944</v>
      </c>
      <c r="S50" s="37">
        <f t="shared" si="27"/>
        <v>1.484716157205237</v>
      </c>
      <c r="T50" s="37">
        <f t="shared" si="28"/>
        <v>4.7619047619047636</v>
      </c>
      <c r="U50" s="37">
        <f t="shared" si="29"/>
        <v>1.5311004784688982</v>
      </c>
      <c r="V50" s="33">
        <f t="shared" si="22"/>
        <v>5</v>
      </c>
      <c r="W50" s="33">
        <f t="shared" si="16"/>
        <v>0</v>
      </c>
      <c r="X50" s="33">
        <f t="shared" si="17"/>
        <v>0</v>
      </c>
      <c r="Y50" s="33">
        <f t="shared" si="18"/>
        <v>0</v>
      </c>
      <c r="Z50" s="33"/>
      <c r="AA50" s="33"/>
      <c r="AB50" s="37">
        <f t="shared" si="30"/>
        <v>3.9049018505600492</v>
      </c>
    </row>
    <row r="51" spans="2:28" ht="21" customHeight="1">
      <c r="B51" s="66">
        <v>42</v>
      </c>
      <c r="C51" s="62" t="s">
        <v>83</v>
      </c>
      <c r="D51" s="66">
        <v>42</v>
      </c>
      <c r="E51" s="38">
        <f>VLOOKUP(C51,'NCAA Rankings'!$D$6:$L$358,9,FALSE)</f>
        <v>47</v>
      </c>
      <c r="F51" s="51">
        <f>VLOOKUP(C51,'Scoring Offense'!$C$6:$F$356,4,FALSE)</f>
        <v>87.4</v>
      </c>
      <c r="G51" s="51">
        <f>VLOOKUP(C51,'Scoring Defense'!$C$6:$F$356,4,FALSE)</f>
        <v>73.900000000000006</v>
      </c>
      <c r="H51" s="39">
        <f>VLOOKUP(C51,'Won-Lost %'!$C$6:$F$356,4,FALSE)/100</f>
        <v>0.83900000000000008</v>
      </c>
      <c r="I51" s="22">
        <v>5</v>
      </c>
      <c r="J51" s="38">
        <v>0</v>
      </c>
      <c r="K51" s="38">
        <v>0</v>
      </c>
      <c r="L51" s="38">
        <v>0</v>
      </c>
      <c r="M51" s="38"/>
      <c r="N51" s="38"/>
      <c r="O51" s="70">
        <f t="shared" si="20"/>
        <v>4.961893204939428</v>
      </c>
      <c r="Q51" s="37">
        <f t="shared" si="21"/>
        <v>3.9705882352941173</v>
      </c>
      <c r="R51" s="37">
        <f t="shared" si="12"/>
        <v>3.9705882352941173</v>
      </c>
      <c r="S51" s="37">
        <f t="shared" si="27"/>
        <v>9.3886462882096104</v>
      </c>
      <c r="T51" s="37">
        <f t="shared" si="28"/>
        <v>0.80952380952380487</v>
      </c>
      <c r="U51" s="37">
        <f t="shared" si="29"/>
        <v>7.7033492822966521</v>
      </c>
      <c r="V51" s="33">
        <f t="shared" si="22"/>
        <v>5</v>
      </c>
      <c r="W51" s="33">
        <f t="shared" si="16"/>
        <v>0</v>
      </c>
      <c r="X51" s="33">
        <f t="shared" si="17"/>
        <v>0</v>
      </c>
      <c r="Y51" s="33">
        <f t="shared" si="18"/>
        <v>0</v>
      </c>
      <c r="Z51" s="33"/>
      <c r="AA51" s="33"/>
      <c r="AB51" s="37">
        <f t="shared" si="30"/>
        <v>4.961893204939428</v>
      </c>
    </row>
    <row r="52" spans="2:28" ht="21" customHeight="1">
      <c r="B52" s="67">
        <v>43</v>
      </c>
      <c r="C52" s="63" t="s">
        <v>77</v>
      </c>
      <c r="D52" s="67">
        <v>43</v>
      </c>
      <c r="E52" s="40">
        <f>VLOOKUP(C52,'NCAA Rankings'!$D$6:$L$358,9,FALSE)</f>
        <v>56</v>
      </c>
      <c r="F52" s="52">
        <f>VLOOKUP(C52,'Scoring Offense'!$C$6:$F$356,4,FALSE)</f>
        <v>74.900000000000006</v>
      </c>
      <c r="G52" s="52">
        <f>VLOOKUP(C52,'Scoring Defense'!$C$6:$F$356,4,FALSE)</f>
        <v>70.900000000000006</v>
      </c>
      <c r="H52" s="41">
        <f>VLOOKUP(C52,'Won-Lost %'!$C$6:$F$356,4,FALSE)/100</f>
        <v>0.74199999999999999</v>
      </c>
      <c r="I52" s="22">
        <v>5</v>
      </c>
      <c r="J52" s="40">
        <v>0</v>
      </c>
      <c r="K52" s="40">
        <v>0</v>
      </c>
      <c r="L52" s="40">
        <v>0</v>
      </c>
      <c r="M52" s="40"/>
      <c r="N52" s="40"/>
      <c r="O52" s="71">
        <f t="shared" si="20"/>
        <v>4.305389020348394</v>
      </c>
      <c r="Q52" s="37">
        <f t="shared" si="21"/>
        <v>3.8235294117647056</v>
      </c>
      <c r="R52" s="37">
        <f t="shared" si="12"/>
        <v>3.5294117647058827</v>
      </c>
      <c r="S52" s="37">
        <f t="shared" si="27"/>
        <v>3.9301310043668138</v>
      </c>
      <c r="T52" s="37">
        <f t="shared" si="28"/>
        <v>2.2380952380952337</v>
      </c>
      <c r="U52" s="37">
        <f t="shared" si="29"/>
        <v>5.3827751196172233</v>
      </c>
      <c r="V52" s="33">
        <f t="shared" si="22"/>
        <v>5</v>
      </c>
      <c r="W52" s="33">
        <f t="shared" si="16"/>
        <v>0</v>
      </c>
      <c r="X52" s="33">
        <f t="shared" si="17"/>
        <v>0</v>
      </c>
      <c r="Y52" s="33">
        <f t="shared" si="18"/>
        <v>0</v>
      </c>
      <c r="Z52" s="33"/>
      <c r="AA52" s="33"/>
      <c r="AB52" s="37">
        <f t="shared" si="30"/>
        <v>4.305389020348394</v>
      </c>
    </row>
    <row r="53" spans="2:28" ht="21" customHeight="1">
      <c r="B53" s="66">
        <v>44</v>
      </c>
      <c r="C53" s="62" t="s">
        <v>71</v>
      </c>
      <c r="D53" s="66">
        <v>44</v>
      </c>
      <c r="E53" s="38">
        <f>VLOOKUP(C53,'NCAA Rankings'!$D$6:$L$358,9,FALSE)</f>
        <v>32</v>
      </c>
      <c r="F53" s="51">
        <f>VLOOKUP(C53,'Scoring Offense'!$C$6:$F$356,4,FALSE)</f>
        <v>72.900000000000006</v>
      </c>
      <c r="G53" s="51">
        <f>VLOOKUP(C53,'Scoring Defense'!$C$6:$F$356,4,FALSE)</f>
        <v>64.400000000000006</v>
      </c>
      <c r="H53" s="39">
        <f>VLOOKUP(C53,'Won-Lost %'!$C$6:$F$356,4,FALSE)/100</f>
        <v>0.66700000000000004</v>
      </c>
      <c r="I53" s="22">
        <v>5</v>
      </c>
      <c r="J53" s="38">
        <v>0</v>
      </c>
      <c r="K53" s="38">
        <v>0</v>
      </c>
      <c r="L53" s="38">
        <v>0</v>
      </c>
      <c r="M53" s="38"/>
      <c r="N53" s="38"/>
      <c r="O53" s="70">
        <f t="shared" si="20"/>
        <v>4.2927109864581983</v>
      </c>
      <c r="Q53" s="37">
        <f t="shared" si="21"/>
        <v>3.6764705882352944</v>
      </c>
      <c r="R53" s="37">
        <f t="shared" si="12"/>
        <v>5.4411764705882346</v>
      </c>
      <c r="S53" s="37">
        <f t="shared" si="27"/>
        <v>3.056768558951966</v>
      </c>
      <c r="T53" s="37">
        <f t="shared" si="28"/>
        <v>5.3333333333333304</v>
      </c>
      <c r="U53" s="37">
        <f t="shared" si="29"/>
        <v>3.5885167464114835</v>
      </c>
      <c r="V53" s="33">
        <f t="shared" si="22"/>
        <v>5</v>
      </c>
      <c r="W53" s="33">
        <f t="shared" si="16"/>
        <v>0</v>
      </c>
      <c r="X53" s="33">
        <f t="shared" si="17"/>
        <v>0</v>
      </c>
      <c r="Y53" s="33">
        <f t="shared" si="18"/>
        <v>0</v>
      </c>
      <c r="Z53" s="33"/>
      <c r="AA53" s="33"/>
      <c r="AB53" s="37">
        <f t="shared" si="30"/>
        <v>4.2927109864581983</v>
      </c>
    </row>
    <row r="54" spans="2:28" ht="21" customHeight="1">
      <c r="B54" s="67">
        <v>45</v>
      </c>
      <c r="C54" s="63" t="s">
        <v>181</v>
      </c>
      <c r="D54" s="67">
        <v>45</v>
      </c>
      <c r="E54" s="40">
        <f>VLOOKUP(C54,'NCAA Rankings'!$D$6:$L$358,9,FALSE)</f>
        <v>63</v>
      </c>
      <c r="F54" s="52">
        <f>VLOOKUP(C54,'Scoring Offense'!$C$6:$F$356,4,FALSE)</f>
        <v>77.7</v>
      </c>
      <c r="G54" s="52">
        <f>VLOOKUP(C54,'Scoring Defense'!$C$6:$F$356,4,FALSE)</f>
        <v>72.900000000000006</v>
      </c>
      <c r="H54" s="41">
        <f>VLOOKUP(C54,'Won-Lost %'!$C$6:$F$356,4,FALSE)/100</f>
        <v>0.7</v>
      </c>
      <c r="I54" s="22">
        <v>5</v>
      </c>
      <c r="J54" s="40">
        <v>0</v>
      </c>
      <c r="K54" s="40">
        <v>0</v>
      </c>
      <c r="L54" s="40">
        <v>0</v>
      </c>
      <c r="M54" s="40"/>
      <c r="N54" s="40"/>
      <c r="O54" s="71">
        <f t="shared" si="20"/>
        <v>4.0521845912682357</v>
      </c>
      <c r="Q54" s="37">
        <f t="shared" si="21"/>
        <v>3.5294117647058827</v>
      </c>
      <c r="R54" s="37">
        <f t="shared" si="12"/>
        <v>2.9411764705882355</v>
      </c>
      <c r="S54" s="37">
        <f t="shared" si="27"/>
        <v>5.1528384279475992</v>
      </c>
      <c r="T54" s="37">
        <f t="shared" si="28"/>
        <v>1.2857142857142811</v>
      </c>
      <c r="U54" s="37">
        <f t="shared" si="29"/>
        <v>4.3779904306220079</v>
      </c>
      <c r="V54" s="33">
        <f t="shared" si="22"/>
        <v>5</v>
      </c>
      <c r="W54" s="33">
        <f t="shared" si="16"/>
        <v>0</v>
      </c>
      <c r="X54" s="33">
        <f t="shared" si="17"/>
        <v>0</v>
      </c>
      <c r="Y54" s="33">
        <f t="shared" si="18"/>
        <v>0</v>
      </c>
      <c r="Z54" s="33"/>
      <c r="AA54" s="33"/>
      <c r="AB54" s="37">
        <f t="shared" si="30"/>
        <v>4.0521845912682357</v>
      </c>
    </row>
    <row r="55" spans="2:28" ht="21" customHeight="1">
      <c r="B55" s="66">
        <v>46</v>
      </c>
      <c r="C55" s="62" t="s">
        <v>90</v>
      </c>
      <c r="D55" s="66">
        <v>46</v>
      </c>
      <c r="E55" s="38">
        <f>VLOOKUP(C55,'NCAA Rankings'!$D$6:$L$358,9,FALSE)</f>
        <v>44</v>
      </c>
      <c r="F55" s="51">
        <f>VLOOKUP(C55,'Scoring Offense'!$C$6:$F$356,4,FALSE)</f>
        <v>83.3</v>
      </c>
      <c r="G55" s="51">
        <f>VLOOKUP(C55,'Scoring Defense'!$C$6:$F$356,4,FALSE)</f>
        <v>67.8</v>
      </c>
      <c r="H55" s="39">
        <f>VLOOKUP(C55,'Won-Lost %'!$C$6:$F$356,4,FALSE)/100</f>
        <v>0.871</v>
      </c>
      <c r="I55" s="22">
        <v>5</v>
      </c>
      <c r="J55" s="38">
        <v>0</v>
      </c>
      <c r="K55" s="38">
        <v>0</v>
      </c>
      <c r="L55" s="38">
        <v>0</v>
      </c>
      <c r="M55" s="38"/>
      <c r="N55" s="38"/>
      <c r="O55" s="70">
        <f t="shared" si="20"/>
        <v>4.9617872413794926</v>
      </c>
      <c r="Q55" s="37">
        <f t="shared" si="21"/>
        <v>3.382352941176471</v>
      </c>
      <c r="R55" s="37">
        <f t="shared" si="12"/>
        <v>4.2647058823529411</v>
      </c>
      <c r="S55" s="37">
        <f t="shared" si="27"/>
        <v>7.5982532751091689</v>
      </c>
      <c r="T55" s="37">
        <f t="shared" si="28"/>
        <v>3.7142857142857144</v>
      </c>
      <c r="U55" s="37">
        <f t="shared" si="29"/>
        <v>8.4688995215310996</v>
      </c>
      <c r="V55" s="33">
        <f t="shared" si="22"/>
        <v>5</v>
      </c>
      <c r="W55" s="33">
        <f t="shared" si="16"/>
        <v>0</v>
      </c>
      <c r="X55" s="33">
        <f t="shared" si="17"/>
        <v>0</v>
      </c>
      <c r="Y55" s="33">
        <f t="shared" si="18"/>
        <v>0</v>
      </c>
      <c r="Z55" s="33"/>
      <c r="AA55" s="33"/>
      <c r="AB55" s="37">
        <f t="shared" si="30"/>
        <v>4.9617872413794926</v>
      </c>
    </row>
    <row r="56" spans="2:28" ht="21" customHeight="1">
      <c r="B56" s="67">
        <v>47</v>
      </c>
      <c r="C56" s="63" t="s">
        <v>70</v>
      </c>
      <c r="D56" s="67">
        <v>47</v>
      </c>
      <c r="E56" s="40">
        <f>VLOOKUP(C56,'NCAA Rankings'!$D$6:$L$358,9,FALSE)</f>
        <v>73</v>
      </c>
      <c r="F56" s="52">
        <f>VLOOKUP(C56,'Scoring Offense'!$C$6:$F$356,4,FALSE)</f>
        <v>78.099999999999994</v>
      </c>
      <c r="G56" s="52">
        <f>VLOOKUP(C56,'Scoring Defense'!$C$6:$F$356,4,FALSE)</f>
        <v>74.400000000000006</v>
      </c>
      <c r="H56" s="41">
        <f>VLOOKUP(C56,'Won-Lost %'!$C$6:$F$356,4,FALSE)/100</f>
        <v>0.65599999999999992</v>
      </c>
      <c r="I56" s="22">
        <v>5</v>
      </c>
      <c r="J56" s="40">
        <v>0</v>
      </c>
      <c r="K56" s="40">
        <v>0</v>
      </c>
      <c r="L56" s="40">
        <v>0</v>
      </c>
      <c r="M56" s="40"/>
      <c r="N56" s="40"/>
      <c r="O56" s="71">
        <f t="shared" si="20"/>
        <v>3.7484085186695797</v>
      </c>
      <c r="Q56" s="37">
        <f t="shared" si="21"/>
        <v>3.2352941176470589</v>
      </c>
      <c r="R56" s="37">
        <f t="shared" si="12"/>
        <v>2.5</v>
      </c>
      <c r="S56" s="37">
        <f t="shared" si="27"/>
        <v>5.3275109170305646</v>
      </c>
      <c r="T56" s="37">
        <f t="shared" si="28"/>
        <v>0.57142857142856585</v>
      </c>
      <c r="U56" s="37">
        <f t="shared" si="29"/>
        <v>3.3253588516746384</v>
      </c>
      <c r="V56" s="33">
        <f t="shared" si="22"/>
        <v>5</v>
      </c>
      <c r="W56" s="33">
        <f t="shared" si="16"/>
        <v>0</v>
      </c>
      <c r="X56" s="33">
        <f t="shared" si="17"/>
        <v>0</v>
      </c>
      <c r="Y56" s="33">
        <f t="shared" si="18"/>
        <v>0</v>
      </c>
      <c r="Z56" s="33"/>
      <c r="AA56" s="33"/>
      <c r="AB56" s="37">
        <f t="shared" si="30"/>
        <v>3.7484085186695797</v>
      </c>
    </row>
    <row r="57" spans="2:28" ht="21" customHeight="1">
      <c r="B57" s="66">
        <v>48</v>
      </c>
      <c r="C57" s="62" t="s">
        <v>328</v>
      </c>
      <c r="D57" s="66">
        <v>48</v>
      </c>
      <c r="E57" s="38">
        <f>VLOOKUP(C57,'NCAA Rankings'!$D$6:$L$358,9,FALSE)</f>
        <v>51</v>
      </c>
      <c r="F57" s="51">
        <f>VLOOKUP(C57,'Scoring Offense'!$C$6:$F$356,4,FALSE)</f>
        <v>70</v>
      </c>
      <c r="G57" s="51">
        <f>VLOOKUP(C57,'Scoring Defense'!$C$6:$F$356,4,FALSE)</f>
        <v>63.3</v>
      </c>
      <c r="H57" s="39">
        <f>VLOOKUP(C57,'Won-Lost %'!$C$6:$F$356,4,FALSE)/100</f>
        <v>0.625</v>
      </c>
      <c r="I57" s="22">
        <v>5</v>
      </c>
      <c r="J57" s="38">
        <v>0</v>
      </c>
      <c r="K57" s="38">
        <v>0</v>
      </c>
      <c r="L57" s="38">
        <v>0</v>
      </c>
      <c r="M57" s="38"/>
      <c r="N57" s="38"/>
      <c r="O57" s="70">
        <f t="shared" si="20"/>
        <v>3.8053137244952513</v>
      </c>
      <c r="Q57" s="37">
        <f t="shared" si="21"/>
        <v>3.0882352941176472</v>
      </c>
      <c r="R57" s="37">
        <f t="shared" si="12"/>
        <v>3.8235294117647056</v>
      </c>
      <c r="S57" s="37">
        <f t="shared" si="27"/>
        <v>1.7903930131004349</v>
      </c>
      <c r="T57" s="37">
        <f t="shared" si="28"/>
        <v>5.8571428571428577</v>
      </c>
      <c r="U57" s="37">
        <f t="shared" si="29"/>
        <v>2.5837320574162677</v>
      </c>
      <c r="V57" s="33">
        <f t="shared" si="22"/>
        <v>5</v>
      </c>
      <c r="W57" s="33">
        <f t="shared" si="16"/>
        <v>0</v>
      </c>
      <c r="X57" s="33">
        <f t="shared" si="17"/>
        <v>0</v>
      </c>
      <c r="Y57" s="33">
        <f t="shared" si="18"/>
        <v>0</v>
      </c>
      <c r="Z57" s="33"/>
      <c r="AA57" s="33"/>
      <c r="AB57" s="37">
        <f t="shared" si="30"/>
        <v>3.8053137244952513</v>
      </c>
    </row>
    <row r="58" spans="2:28" ht="21" customHeight="1">
      <c r="B58" s="67">
        <v>49</v>
      </c>
      <c r="C58" s="63" t="s">
        <v>81</v>
      </c>
      <c r="D58" s="67">
        <v>49</v>
      </c>
      <c r="E58" s="40">
        <f>VLOOKUP(C58,'NCAA Rankings'!$D$6:$L$358,9,FALSE)</f>
        <v>40</v>
      </c>
      <c r="F58" s="52">
        <f>VLOOKUP(C58,'Scoring Offense'!$C$6:$F$356,4,FALSE)</f>
        <v>77.5</v>
      </c>
      <c r="G58" s="52">
        <f>VLOOKUP(C58,'Scoring Defense'!$C$6:$F$356,4,FALSE)</f>
        <v>64.599999999999994</v>
      </c>
      <c r="H58" s="41">
        <f>VLOOKUP(C58,'Won-Lost %'!$C$6:$F$356,4,FALSE)/100</f>
        <v>0.871</v>
      </c>
      <c r="I58" s="22">
        <v>5</v>
      </c>
      <c r="J58" s="40">
        <v>0</v>
      </c>
      <c r="K58" s="40">
        <v>0</v>
      </c>
      <c r="L58" s="40">
        <v>0</v>
      </c>
      <c r="M58" s="40"/>
      <c r="N58" s="40"/>
      <c r="O58" s="71">
        <f t="shared" si="20"/>
        <v>4.7768774113630608</v>
      </c>
      <c r="Q58" s="37">
        <f t="shared" si="21"/>
        <v>2.9411764705882355</v>
      </c>
      <c r="R58" s="37">
        <f t="shared" si="12"/>
        <v>4.7058823529411766</v>
      </c>
      <c r="S58" s="37">
        <f t="shared" si="27"/>
        <v>5.0655021834061129</v>
      </c>
      <c r="T58" s="37">
        <f t="shared" si="28"/>
        <v>5.2380952380952399</v>
      </c>
      <c r="U58" s="37">
        <f t="shared" si="29"/>
        <v>8.4688995215310996</v>
      </c>
      <c r="V58" s="33">
        <f t="shared" si="22"/>
        <v>5</v>
      </c>
      <c r="W58" s="33">
        <f t="shared" si="16"/>
        <v>0</v>
      </c>
      <c r="X58" s="33">
        <f t="shared" si="17"/>
        <v>0</v>
      </c>
      <c r="Y58" s="33">
        <f t="shared" si="18"/>
        <v>0</v>
      </c>
      <c r="Z58" s="33"/>
      <c r="AA58" s="33"/>
      <c r="AB58" s="37">
        <f t="shared" si="30"/>
        <v>4.7768774113630608</v>
      </c>
    </row>
    <row r="59" spans="2:28" ht="21" customHeight="1">
      <c r="B59" s="66">
        <v>50</v>
      </c>
      <c r="C59" s="62" t="s">
        <v>85</v>
      </c>
      <c r="D59" s="66">
        <v>50</v>
      </c>
      <c r="E59" s="38">
        <f>VLOOKUP(C59,'NCAA Rankings'!$D$6:$L$358,9,FALSE)</f>
        <v>58</v>
      </c>
      <c r="F59" s="51">
        <f>VLOOKUP(C59,'Scoring Offense'!$C$6:$F$356,4,FALSE)</f>
        <v>74</v>
      </c>
      <c r="G59" s="51">
        <f>VLOOKUP(C59,'Scoring Defense'!$C$6:$F$356,4,FALSE)</f>
        <v>60.8</v>
      </c>
      <c r="H59" s="39">
        <f>VLOOKUP(C59,'Won-Lost %'!$C$6:$F$356,4,FALSE)/100</f>
        <v>0.82400000000000007</v>
      </c>
      <c r="I59" s="22">
        <v>5</v>
      </c>
      <c r="J59" s="38">
        <v>0</v>
      </c>
      <c r="K59" s="38">
        <v>0</v>
      </c>
      <c r="L59" s="38">
        <v>0</v>
      </c>
      <c r="M59" s="38"/>
      <c r="N59" s="38"/>
      <c r="O59" s="70">
        <f t="shared" si="20"/>
        <v>4.4986409679867574</v>
      </c>
      <c r="Q59" s="37">
        <f t="shared" si="21"/>
        <v>2.7941176470588234</v>
      </c>
      <c r="R59" s="37">
        <f t="shared" si="12"/>
        <v>3.2352941176470589</v>
      </c>
      <c r="S59" s="37">
        <f t="shared" si="27"/>
        <v>3.5371179039301297</v>
      </c>
      <c r="T59" s="37">
        <f t="shared" si="28"/>
        <v>7.0476190476190492</v>
      </c>
      <c r="U59" s="37">
        <f t="shared" si="29"/>
        <v>7.3444976076555024</v>
      </c>
      <c r="V59" s="33">
        <f t="shared" si="22"/>
        <v>5</v>
      </c>
      <c r="W59" s="33">
        <f t="shared" si="16"/>
        <v>0</v>
      </c>
      <c r="X59" s="33">
        <f t="shared" si="17"/>
        <v>0</v>
      </c>
      <c r="Y59" s="33">
        <f t="shared" si="18"/>
        <v>0</v>
      </c>
      <c r="Z59" s="33"/>
      <c r="AA59" s="33"/>
      <c r="AB59" s="37">
        <f t="shared" si="30"/>
        <v>4.4986409679867574</v>
      </c>
    </row>
    <row r="60" spans="2:28" ht="21" customHeight="1">
      <c r="B60" s="67">
        <v>51</v>
      </c>
      <c r="C60" s="63" t="s">
        <v>333</v>
      </c>
      <c r="D60" s="67">
        <v>51</v>
      </c>
      <c r="E60" s="40">
        <f>VLOOKUP(C60,'NCAA Rankings'!$D$6:$L$358,9,FALSE)</f>
        <v>68</v>
      </c>
      <c r="F60" s="52">
        <f>VLOOKUP(C60,'Scoring Offense'!$C$6:$F$356,4,FALSE)</f>
        <v>72.5</v>
      </c>
      <c r="G60" s="52">
        <f>VLOOKUP(C60,'Scoring Defense'!$C$6:$F$356,4,FALSE)</f>
        <v>63.8</v>
      </c>
      <c r="H60" s="41">
        <f>VLOOKUP(C60,'Won-Lost %'!$C$6:$F$356,4,FALSE)/100</f>
        <v>0.84400000000000008</v>
      </c>
      <c r="I60" s="22">
        <v>5</v>
      </c>
      <c r="J60" s="40">
        <v>0</v>
      </c>
      <c r="K60" s="40">
        <v>0</v>
      </c>
      <c r="L60" s="40">
        <v>0</v>
      </c>
      <c r="M60" s="40"/>
      <c r="N60" s="40"/>
      <c r="O60" s="71">
        <f t="shared" si="20"/>
        <v>4.3450992311984367</v>
      </c>
      <c r="Q60" s="37">
        <f t="shared" si="21"/>
        <v>2.6470588235294117</v>
      </c>
      <c r="R60" s="37">
        <f t="shared" si="12"/>
        <v>2.7941176470588234</v>
      </c>
      <c r="S60" s="37">
        <f t="shared" si="27"/>
        <v>2.8820960698689939</v>
      </c>
      <c r="T60" s="37">
        <f t="shared" si="28"/>
        <v>5.6190476190476195</v>
      </c>
      <c r="U60" s="37">
        <f t="shared" si="29"/>
        <v>7.8229665071770347</v>
      </c>
      <c r="V60" s="33">
        <f t="shared" si="22"/>
        <v>5</v>
      </c>
      <c r="W60" s="33">
        <f t="shared" si="16"/>
        <v>0</v>
      </c>
      <c r="X60" s="33">
        <f t="shared" si="17"/>
        <v>0</v>
      </c>
      <c r="Y60" s="33">
        <f t="shared" si="18"/>
        <v>0</v>
      </c>
      <c r="Z60" s="33"/>
      <c r="AA60" s="33"/>
      <c r="AB60" s="37">
        <f t="shared" si="30"/>
        <v>4.3450992311984367</v>
      </c>
    </row>
    <row r="61" spans="2:28" ht="21" customHeight="1">
      <c r="B61" s="66">
        <v>52</v>
      </c>
      <c r="C61" s="62" t="s">
        <v>148</v>
      </c>
      <c r="D61" s="66">
        <v>52</v>
      </c>
      <c r="E61" s="38">
        <f>VLOOKUP(C61,'NCAA Rankings'!$D$6:$L$358,9,FALSE)</f>
        <v>71</v>
      </c>
      <c r="F61" s="51">
        <f>VLOOKUP(C61,'Scoring Offense'!$C$6:$F$356,4,FALSE)</f>
        <v>74.2</v>
      </c>
      <c r="G61" s="51">
        <f>VLOOKUP(C61,'Scoring Defense'!$C$6:$F$356,4,FALSE)</f>
        <v>63.1</v>
      </c>
      <c r="H61" s="39">
        <f>VLOOKUP(C61,'Won-Lost %'!$C$6:$F$356,4,FALSE)/100</f>
        <v>0.81299999999999994</v>
      </c>
      <c r="I61" s="22">
        <v>5</v>
      </c>
      <c r="J61" s="38">
        <v>0</v>
      </c>
      <c r="K61" s="38">
        <v>0</v>
      </c>
      <c r="L61" s="38">
        <v>0</v>
      </c>
      <c r="M61" s="38"/>
      <c r="N61" s="38"/>
      <c r="O61" s="70">
        <f t="shared" si="20"/>
        <v>4.25910489001462</v>
      </c>
      <c r="Q61" s="37">
        <f t="shared" si="21"/>
        <v>2.5</v>
      </c>
      <c r="R61" s="37">
        <f t="shared" si="12"/>
        <v>2.6470588235294117</v>
      </c>
      <c r="S61" s="37">
        <f t="shared" si="27"/>
        <v>3.624454148471616</v>
      </c>
      <c r="T61" s="37">
        <f t="shared" si="28"/>
        <v>5.9523809523809508</v>
      </c>
      <c r="U61" s="37">
        <f t="shared" si="29"/>
        <v>7.0813397129186582</v>
      </c>
      <c r="V61" s="33">
        <f t="shared" si="22"/>
        <v>5</v>
      </c>
      <c r="W61" s="33">
        <f t="shared" si="16"/>
        <v>0</v>
      </c>
      <c r="X61" s="33">
        <f t="shared" si="17"/>
        <v>0</v>
      </c>
      <c r="Y61" s="33">
        <f t="shared" si="18"/>
        <v>0</v>
      </c>
      <c r="Z61" s="33"/>
      <c r="AA61" s="33"/>
      <c r="AB61" s="37">
        <f t="shared" si="30"/>
        <v>4.25910489001462</v>
      </c>
    </row>
    <row r="62" spans="2:28" ht="21" customHeight="1">
      <c r="B62" s="67">
        <v>53</v>
      </c>
      <c r="C62" s="63" t="s">
        <v>400</v>
      </c>
      <c r="D62" s="67">
        <v>53</v>
      </c>
      <c r="E62" s="40">
        <f>VLOOKUP(C62,'NCAA Rankings'!$D$6:$L$358,9,FALSE)</f>
        <v>103</v>
      </c>
      <c r="F62" s="52">
        <f>VLOOKUP(C62,'Scoring Offense'!$C$6:$F$356,4,FALSE)</f>
        <v>67.400000000000006</v>
      </c>
      <c r="G62" s="52">
        <f>VLOOKUP(C62,'Scoring Defense'!$C$6:$F$356,4,FALSE)</f>
        <v>64.900000000000006</v>
      </c>
      <c r="H62" s="41">
        <f>VLOOKUP(C62,'Won-Lost %'!$C$6:$F$356,4,FALSE)/100</f>
        <v>0.61299999999999999</v>
      </c>
      <c r="I62" s="22">
        <v>5</v>
      </c>
      <c r="J62" s="40">
        <v>0</v>
      </c>
      <c r="K62" s="40">
        <v>0</v>
      </c>
      <c r="L62" s="40">
        <v>0</v>
      </c>
      <c r="M62" s="40"/>
      <c r="N62" s="40"/>
      <c r="O62" s="71">
        <f t="shared" si="20"/>
        <v>3.2680021301960815</v>
      </c>
      <c r="Q62" s="37">
        <f t="shared" si="21"/>
        <v>2.3529411764705883</v>
      </c>
      <c r="R62" s="37">
        <f t="shared" si="12"/>
        <v>1.9117647058823528</v>
      </c>
      <c r="S62" s="37">
        <f t="shared" si="27"/>
        <v>0.65502183406113568</v>
      </c>
      <c r="T62" s="37">
        <f t="shared" si="28"/>
        <v>5.0952380952380913</v>
      </c>
      <c r="U62" s="37">
        <f t="shared" si="29"/>
        <v>2.2966507177033484</v>
      </c>
      <c r="V62" s="33">
        <f t="shared" si="22"/>
        <v>5</v>
      </c>
      <c r="W62" s="33">
        <f t="shared" si="16"/>
        <v>0</v>
      </c>
      <c r="X62" s="33">
        <f t="shared" si="17"/>
        <v>0</v>
      </c>
      <c r="Y62" s="33">
        <f t="shared" si="18"/>
        <v>0</v>
      </c>
      <c r="Z62" s="33"/>
      <c r="AA62" s="33"/>
      <c r="AB62" s="37">
        <f t="shared" si="30"/>
        <v>3.2680021301960815</v>
      </c>
    </row>
    <row r="63" spans="2:28" ht="21" customHeight="1">
      <c r="B63" s="66">
        <v>54</v>
      </c>
      <c r="C63" s="62" t="s">
        <v>236</v>
      </c>
      <c r="D63" s="66">
        <v>54</v>
      </c>
      <c r="E63" s="38">
        <f>VLOOKUP(C63,'NCAA Rankings'!$D$6:$L$358,9,FALSE)</f>
        <v>78</v>
      </c>
      <c r="F63" s="51">
        <f>VLOOKUP(C63,'Scoring Offense'!$C$6:$F$356,4,FALSE)</f>
        <v>76.099999999999994</v>
      </c>
      <c r="G63" s="51">
        <f>VLOOKUP(C63,'Scoring Defense'!$C$6:$F$356,4,FALSE)</f>
        <v>70.3</v>
      </c>
      <c r="H63" s="39">
        <f>VLOOKUP(C63,'Won-Lost %'!$C$6:$F$356,4,FALSE)/100</f>
        <v>0.69700000000000006</v>
      </c>
      <c r="I63" s="22">
        <v>5</v>
      </c>
      <c r="J63" s="38">
        <v>0</v>
      </c>
      <c r="K63" s="38">
        <v>0</v>
      </c>
      <c r="L63" s="38">
        <v>0</v>
      </c>
      <c r="M63" s="38"/>
      <c r="N63" s="38"/>
      <c r="O63" s="70">
        <f t="shared" si="20"/>
        <v>3.5981834085326185</v>
      </c>
      <c r="Q63" s="37">
        <f t="shared" si="21"/>
        <v>2.2058823529411766</v>
      </c>
      <c r="R63" s="37">
        <f t="shared" si="12"/>
        <v>2.3529411764705883</v>
      </c>
      <c r="S63" s="37">
        <f t="shared" si="27"/>
        <v>4.4541484716157171</v>
      </c>
      <c r="T63" s="37">
        <f t="shared" si="28"/>
        <v>2.5238095238095237</v>
      </c>
      <c r="U63" s="37">
        <f t="shared" si="29"/>
        <v>4.3062200956937806</v>
      </c>
      <c r="V63" s="33">
        <f t="shared" si="22"/>
        <v>5</v>
      </c>
      <c r="W63" s="33">
        <f t="shared" si="16"/>
        <v>0</v>
      </c>
      <c r="X63" s="33">
        <f t="shared" si="17"/>
        <v>0</v>
      </c>
      <c r="Y63" s="33">
        <f t="shared" si="18"/>
        <v>0</v>
      </c>
      <c r="Z63" s="33"/>
      <c r="AA63" s="33"/>
      <c r="AB63" s="37">
        <f t="shared" si="30"/>
        <v>3.5981834085326185</v>
      </c>
    </row>
    <row r="64" spans="2:28" ht="21" customHeight="1">
      <c r="B64" s="67">
        <v>55</v>
      </c>
      <c r="C64" s="63" t="s">
        <v>87</v>
      </c>
      <c r="D64" s="67">
        <v>55</v>
      </c>
      <c r="E64" s="40">
        <f>VLOOKUP(C64,'NCAA Rankings'!$D$6:$L$358,9,FALSE)</f>
        <v>86</v>
      </c>
      <c r="F64" s="52">
        <f>VLOOKUP(C64,'Scoring Offense'!$C$6:$F$356,4,FALSE)</f>
        <v>80.5</v>
      </c>
      <c r="G64" s="52">
        <f>VLOOKUP(C64,'Scoring Defense'!$C$6:$F$356,4,FALSE)</f>
        <v>72.599999999999994</v>
      </c>
      <c r="H64" s="41">
        <f>VLOOKUP(C64,'Won-Lost %'!$C$6:$F$356,4,FALSE)/100</f>
        <v>0.74099999999999999</v>
      </c>
      <c r="I64" s="22">
        <v>5</v>
      </c>
      <c r="J64" s="40">
        <v>0</v>
      </c>
      <c r="K64" s="40">
        <v>0</v>
      </c>
      <c r="L64" s="40">
        <v>0</v>
      </c>
      <c r="M64" s="40"/>
      <c r="N64" s="40"/>
      <c r="O64" s="71">
        <f t="shared" si="20"/>
        <v>3.7347880419588075</v>
      </c>
      <c r="Q64" s="37">
        <f t="shared" si="21"/>
        <v>2.0588235294117645</v>
      </c>
      <c r="R64" s="37">
        <f t="shared" si="12"/>
        <v>2.2058823529411766</v>
      </c>
      <c r="S64" s="37">
        <f t="shared" si="27"/>
        <v>6.3755458515283845</v>
      </c>
      <c r="T64" s="37">
        <f t="shared" si="28"/>
        <v>1.4285714285714288</v>
      </c>
      <c r="U64" s="37">
        <f t="shared" si="29"/>
        <v>5.3588516746411479</v>
      </c>
      <c r="V64" s="33">
        <f t="shared" si="22"/>
        <v>5</v>
      </c>
      <c r="W64" s="33">
        <f t="shared" si="16"/>
        <v>0</v>
      </c>
      <c r="X64" s="33">
        <f t="shared" si="17"/>
        <v>0</v>
      </c>
      <c r="Y64" s="33">
        <f t="shared" si="18"/>
        <v>0</v>
      </c>
      <c r="Z64" s="33"/>
      <c r="AA64" s="33"/>
      <c r="AB64" s="37">
        <f t="shared" si="30"/>
        <v>3.7347880419588075</v>
      </c>
    </row>
    <row r="65" spans="2:28" ht="21" customHeight="1">
      <c r="B65" s="66">
        <v>56</v>
      </c>
      <c r="C65" s="62" t="s">
        <v>388</v>
      </c>
      <c r="D65" s="66">
        <v>56</v>
      </c>
      <c r="E65" s="38">
        <f>VLOOKUP(C65,'NCAA Rankings'!$D$6:$L$358,9,FALSE)</f>
        <v>100</v>
      </c>
      <c r="F65" s="51">
        <f>VLOOKUP(C65,'Scoring Offense'!$C$6:$F$356,4,FALSE)</f>
        <v>66.8</v>
      </c>
      <c r="G65" s="51">
        <f>VLOOKUP(C65,'Scoring Defense'!$C$6:$F$356,4,FALSE)</f>
        <v>61.2</v>
      </c>
      <c r="H65" s="39">
        <f>VLOOKUP(C65,'Won-Lost %'!$C$6:$F$356,4,FALSE)/100</f>
        <v>0.74199999999999999</v>
      </c>
      <c r="I65" s="22">
        <v>5</v>
      </c>
      <c r="J65" s="38">
        <v>0</v>
      </c>
      <c r="K65" s="38">
        <v>0</v>
      </c>
      <c r="L65" s="38">
        <v>0</v>
      </c>
      <c r="M65" s="38"/>
      <c r="N65" s="38"/>
      <c r="O65" s="70">
        <f t="shared" si="20"/>
        <v>3.6422235503758338</v>
      </c>
      <c r="Q65" s="37">
        <f t="shared" si="21"/>
        <v>1.9117647058823528</v>
      </c>
      <c r="R65" s="37">
        <f t="shared" si="12"/>
        <v>2.0588235294117645</v>
      </c>
      <c r="S65" s="37">
        <f t="shared" si="27"/>
        <v>0.39301310043667764</v>
      </c>
      <c r="T65" s="37">
        <f t="shared" si="28"/>
        <v>6.8571428571428559</v>
      </c>
      <c r="U65" s="37">
        <f t="shared" si="29"/>
        <v>5.3827751196172233</v>
      </c>
      <c r="V65" s="33">
        <f t="shared" si="22"/>
        <v>5</v>
      </c>
      <c r="W65" s="33">
        <f t="shared" si="16"/>
        <v>0</v>
      </c>
      <c r="X65" s="33">
        <f t="shared" si="17"/>
        <v>0</v>
      </c>
      <c r="Y65" s="33">
        <f t="shared" si="18"/>
        <v>0</v>
      </c>
      <c r="Z65" s="33"/>
      <c r="AA65" s="33"/>
      <c r="AB65" s="37">
        <f t="shared" si="30"/>
        <v>3.6422235503758338</v>
      </c>
    </row>
    <row r="66" spans="2:28" ht="21" customHeight="1">
      <c r="B66" s="67">
        <v>57</v>
      </c>
      <c r="C66" s="63" t="s">
        <v>215</v>
      </c>
      <c r="D66" s="67">
        <v>57</v>
      </c>
      <c r="E66" s="40">
        <f>VLOOKUP(C66,'NCAA Rankings'!$D$6:$L$358,9,FALSE)</f>
        <v>121</v>
      </c>
      <c r="F66" s="52">
        <f>VLOOKUP(C66,'Scoring Offense'!$C$6:$F$356,4,FALSE)</f>
        <v>77.8</v>
      </c>
      <c r="G66" s="52">
        <f>VLOOKUP(C66,'Scoring Defense'!$C$6:$F$356,4,FALSE)</f>
        <v>74.099999999999994</v>
      </c>
      <c r="H66" s="41">
        <f>VLOOKUP(C66,'Won-Lost %'!$C$6:$F$356,4,FALSE)/100</f>
        <v>0.71</v>
      </c>
      <c r="I66" s="22">
        <v>5</v>
      </c>
      <c r="J66" s="40">
        <v>0</v>
      </c>
      <c r="K66" s="40">
        <v>0</v>
      </c>
      <c r="L66" s="40">
        <v>0</v>
      </c>
      <c r="M66" s="40"/>
      <c r="N66" s="40"/>
      <c r="O66" s="71">
        <f t="shared" si="20"/>
        <v>3.3724278997238555</v>
      </c>
      <c r="Q66" s="37">
        <f t="shared" si="21"/>
        <v>1.7647058823529413</v>
      </c>
      <c r="R66" s="37">
        <f t="shared" si="12"/>
        <v>1.6176470588235294</v>
      </c>
      <c r="S66" s="37">
        <f t="shared" si="27"/>
        <v>5.1965065502183378</v>
      </c>
      <c r="T66" s="37">
        <f t="shared" si="28"/>
        <v>0.7142857142857153</v>
      </c>
      <c r="U66" s="37">
        <f t="shared" si="29"/>
        <v>4.617224880382774</v>
      </c>
      <c r="V66" s="33">
        <f t="shared" si="22"/>
        <v>5</v>
      </c>
      <c r="W66" s="33">
        <f t="shared" si="16"/>
        <v>0</v>
      </c>
      <c r="X66" s="33">
        <f t="shared" si="17"/>
        <v>0</v>
      </c>
      <c r="Y66" s="33">
        <f t="shared" si="18"/>
        <v>0</v>
      </c>
      <c r="Z66" s="33"/>
      <c r="AA66" s="33"/>
      <c r="AB66" s="37">
        <f t="shared" si="30"/>
        <v>3.3724278997238555</v>
      </c>
    </row>
    <row r="67" spans="2:28" ht="21" customHeight="1">
      <c r="B67" s="66">
        <v>58</v>
      </c>
      <c r="C67" s="62" t="s">
        <v>174</v>
      </c>
      <c r="D67" s="66">
        <v>58</v>
      </c>
      <c r="E67" s="38">
        <f>VLOOKUP(C67,'NCAA Rankings'!$D$6:$L$358,9,FALSE)</f>
        <v>115</v>
      </c>
      <c r="F67" s="51">
        <f>VLOOKUP(C67,'Scoring Offense'!$C$6:$F$356,4,FALSE)</f>
        <v>79.099999999999994</v>
      </c>
      <c r="G67" s="51">
        <f>VLOOKUP(C67,'Scoring Defense'!$C$6:$F$356,4,FALSE)</f>
        <v>68.8</v>
      </c>
      <c r="H67" s="39">
        <f>VLOOKUP(C67,'Won-Lost %'!$C$6:$F$356,4,FALSE)/100</f>
        <v>0.76500000000000001</v>
      </c>
      <c r="I67" s="22">
        <v>5</v>
      </c>
      <c r="J67" s="38">
        <v>0</v>
      </c>
      <c r="K67" s="38">
        <v>0</v>
      </c>
      <c r="L67" s="38">
        <v>0</v>
      </c>
      <c r="M67" s="38"/>
      <c r="N67" s="38"/>
      <c r="O67" s="70">
        <f t="shared" si="20"/>
        <v>3.7147504841625194</v>
      </c>
      <c r="Q67" s="37">
        <f t="shared" si="21"/>
        <v>1.6176470588235294</v>
      </c>
      <c r="R67" s="37">
        <f t="shared" si="12"/>
        <v>1.7647058823529413</v>
      </c>
      <c r="S67" s="37">
        <f t="shared" si="27"/>
        <v>5.7641921397379878</v>
      </c>
      <c r="T67" s="37">
        <f t="shared" si="28"/>
        <v>3.2380952380952372</v>
      </c>
      <c r="U67" s="37">
        <f t="shared" si="29"/>
        <v>5.9330143540669855</v>
      </c>
      <c r="V67" s="33">
        <f t="shared" si="22"/>
        <v>5</v>
      </c>
      <c r="W67" s="33">
        <f t="shared" si="16"/>
        <v>0</v>
      </c>
      <c r="X67" s="33">
        <f t="shared" si="17"/>
        <v>0</v>
      </c>
      <c r="Y67" s="33">
        <f t="shared" si="18"/>
        <v>0</v>
      </c>
      <c r="Z67" s="33"/>
      <c r="AA67" s="33"/>
      <c r="AB67" s="37">
        <f t="shared" si="30"/>
        <v>3.7147504841625194</v>
      </c>
    </row>
    <row r="68" spans="2:28" ht="21" customHeight="1">
      <c r="B68" s="67">
        <v>59</v>
      </c>
      <c r="C68" s="63" t="s">
        <v>206</v>
      </c>
      <c r="D68" s="67">
        <v>59</v>
      </c>
      <c r="E68" s="40">
        <f>VLOOKUP(C68,'NCAA Rankings'!$D$6:$L$358,9,FALSE)</f>
        <v>124</v>
      </c>
      <c r="F68" s="52">
        <f>VLOOKUP(C68,'Scoring Offense'!$C$6:$F$356,4,FALSE)</f>
        <v>76.900000000000006</v>
      </c>
      <c r="G68" s="52">
        <f>VLOOKUP(C68,'Scoring Defense'!$C$6:$F$356,4,FALSE)</f>
        <v>69</v>
      </c>
      <c r="H68" s="41">
        <f>VLOOKUP(C68,'Won-Lost %'!$C$6:$F$356,4,FALSE)/100</f>
        <v>0.74199999999999999</v>
      </c>
      <c r="I68" s="22">
        <v>5</v>
      </c>
      <c r="J68" s="40">
        <v>0</v>
      </c>
      <c r="K68" s="40">
        <v>0</v>
      </c>
      <c r="L68" s="40">
        <v>0</v>
      </c>
      <c r="M68" s="40"/>
      <c r="N68" s="40"/>
      <c r="O68" s="71">
        <f t="shared" si="20"/>
        <v>3.5023620162425306</v>
      </c>
      <c r="Q68" s="37">
        <f t="shared" si="21"/>
        <v>1.4705882352941178</v>
      </c>
      <c r="R68" s="37">
        <f t="shared" si="12"/>
        <v>1.4705882352941178</v>
      </c>
      <c r="S68" s="37">
        <f t="shared" si="27"/>
        <v>4.8034934497816613</v>
      </c>
      <c r="T68" s="37">
        <f t="shared" si="28"/>
        <v>3.1428571428571415</v>
      </c>
      <c r="U68" s="37">
        <f t="shared" si="29"/>
        <v>5.3827751196172233</v>
      </c>
      <c r="V68" s="33">
        <f t="shared" si="22"/>
        <v>5</v>
      </c>
      <c r="W68" s="33">
        <f t="shared" si="16"/>
        <v>0</v>
      </c>
      <c r="X68" s="33">
        <f t="shared" si="17"/>
        <v>0</v>
      </c>
      <c r="Y68" s="33">
        <f t="shared" si="18"/>
        <v>0</v>
      </c>
      <c r="Z68" s="33"/>
      <c r="AA68" s="33"/>
      <c r="AB68" s="37">
        <f t="shared" si="30"/>
        <v>3.5023620162425306</v>
      </c>
    </row>
    <row r="69" spans="2:28" ht="21" customHeight="1">
      <c r="B69" s="66">
        <v>60</v>
      </c>
      <c r="C69" s="62" t="s">
        <v>266</v>
      </c>
      <c r="D69" s="66">
        <v>60</v>
      </c>
      <c r="E69" s="38">
        <f>VLOOKUP(C69,'NCAA Rankings'!$D$6:$L$358,9,FALSE)</f>
        <v>132</v>
      </c>
      <c r="F69" s="51">
        <f>VLOOKUP(C69,'Scoring Offense'!$C$6:$F$356,4,FALSE)</f>
        <v>75.3</v>
      </c>
      <c r="G69" s="51">
        <f>VLOOKUP(C69,'Scoring Defense'!$C$6:$F$356,4,FALSE)</f>
        <v>70</v>
      </c>
      <c r="H69" s="39">
        <f>VLOOKUP(C69,'Won-Lost %'!$C$6:$F$356,4,FALSE)/100</f>
        <v>0.70599999999999996</v>
      </c>
      <c r="I69" s="22">
        <v>5</v>
      </c>
      <c r="J69" s="38">
        <v>0</v>
      </c>
      <c r="K69" s="38">
        <v>0</v>
      </c>
      <c r="L69" s="38">
        <v>0</v>
      </c>
      <c r="M69" s="38"/>
      <c r="N69" s="38"/>
      <c r="O69" s="70">
        <f t="shared" si="20"/>
        <v>3.2503805887774408</v>
      </c>
      <c r="Q69" s="37">
        <f t="shared" si="21"/>
        <v>1.3235294117647058</v>
      </c>
      <c r="R69" s="37">
        <f t="shared" si="12"/>
        <v>1.3235294117647058</v>
      </c>
      <c r="S69" s="37">
        <f t="shared" si="27"/>
        <v>4.1048034934497792</v>
      </c>
      <c r="T69" s="37">
        <f t="shared" si="28"/>
        <v>2.6666666666666652</v>
      </c>
      <c r="U69" s="37">
        <f t="shared" si="29"/>
        <v>4.5215311004784668</v>
      </c>
      <c r="V69" s="33">
        <f t="shared" si="22"/>
        <v>5</v>
      </c>
      <c r="W69" s="33">
        <f t="shared" si="16"/>
        <v>0</v>
      </c>
      <c r="X69" s="33">
        <f t="shared" si="17"/>
        <v>0</v>
      </c>
      <c r="Y69" s="33">
        <f t="shared" si="18"/>
        <v>0</v>
      </c>
      <c r="Z69" s="33"/>
      <c r="AA69" s="33"/>
      <c r="AB69" s="37">
        <f t="shared" si="30"/>
        <v>3.2503805887774408</v>
      </c>
    </row>
    <row r="70" spans="2:28" ht="21" customHeight="1">
      <c r="B70" s="67">
        <v>61</v>
      </c>
      <c r="C70" s="63" t="s">
        <v>383</v>
      </c>
      <c r="D70" s="67">
        <v>61</v>
      </c>
      <c r="E70" s="40">
        <f>VLOOKUP(C70,'NCAA Rankings'!$D$6:$L$358,9,FALSE)</f>
        <v>176</v>
      </c>
      <c r="F70" s="52">
        <f>VLOOKUP(C70,'Scoring Offense'!$C$6:$F$356,4,FALSE)</f>
        <v>66.599999999999994</v>
      </c>
      <c r="G70" s="52">
        <f>VLOOKUP(C70,'Scoring Defense'!$C$6:$F$356,4,FALSE)</f>
        <v>65</v>
      </c>
      <c r="H70" s="41">
        <f>VLOOKUP(C70,'Won-Lost %'!$C$6:$F$356,4,FALSE)/100</f>
        <v>0.58799999999999997</v>
      </c>
      <c r="I70" s="22">
        <v>5</v>
      </c>
      <c r="J70" s="40">
        <v>0</v>
      </c>
      <c r="K70" s="40">
        <v>0</v>
      </c>
      <c r="L70" s="40">
        <v>0</v>
      </c>
      <c r="M70" s="40"/>
      <c r="N70" s="40"/>
      <c r="O70" s="71">
        <f t="shared" si="20"/>
        <v>2.7010087314980029</v>
      </c>
      <c r="Q70" s="37">
        <f t="shared" si="21"/>
        <v>1.1764705882352942</v>
      </c>
      <c r="R70" s="37">
        <f t="shared" si="12"/>
        <v>0.88235294117647067</v>
      </c>
      <c r="S70" s="37">
        <f t="shared" si="27"/>
        <v>0.30567685589519167</v>
      </c>
      <c r="T70" s="37">
        <f t="shared" si="28"/>
        <v>5.0476190476190466</v>
      </c>
      <c r="U70" s="37">
        <f t="shared" si="29"/>
        <v>1.6985645933014339</v>
      </c>
      <c r="V70" s="33">
        <f t="shared" si="22"/>
        <v>5</v>
      </c>
      <c r="W70" s="33">
        <f t="shared" si="16"/>
        <v>0</v>
      </c>
      <c r="X70" s="33">
        <f t="shared" si="17"/>
        <v>0</v>
      </c>
      <c r="Y70" s="33">
        <f t="shared" si="18"/>
        <v>0</v>
      </c>
      <c r="Z70" s="33"/>
      <c r="AA70" s="33"/>
      <c r="AB70" s="37">
        <f t="shared" si="30"/>
        <v>2.7010087314980029</v>
      </c>
    </row>
    <row r="71" spans="2:28" ht="21" customHeight="1">
      <c r="B71" s="66">
        <v>62</v>
      </c>
      <c r="C71" s="62" t="s">
        <v>225</v>
      </c>
      <c r="D71" s="66">
        <v>62</v>
      </c>
      <c r="E71" s="38">
        <f>VLOOKUP(C71,'NCAA Rankings'!$D$6:$L$358,9,FALSE)</f>
        <v>154</v>
      </c>
      <c r="F71" s="51">
        <f>VLOOKUP(C71,'Scoring Offense'!$C$6:$F$356,4,FALSE)</f>
        <v>74.599999999999994</v>
      </c>
      <c r="G71" s="51">
        <f>VLOOKUP(C71,'Scoring Defense'!$C$6:$F$356,4,FALSE)</f>
        <v>63.1</v>
      </c>
      <c r="H71" s="39">
        <f>VLOOKUP(C71,'Won-Lost %'!$C$6:$F$356,4,FALSE)/100</f>
        <v>0.80599999999999994</v>
      </c>
      <c r="I71" s="22">
        <v>5</v>
      </c>
      <c r="J71" s="38">
        <v>0</v>
      </c>
      <c r="K71" s="38">
        <v>0</v>
      </c>
      <c r="L71" s="38">
        <v>0</v>
      </c>
      <c r="M71" s="38"/>
      <c r="N71" s="38"/>
      <c r="O71" s="70">
        <f t="shared" si="20"/>
        <v>3.6601858798581657</v>
      </c>
      <c r="Q71" s="37">
        <f t="shared" si="21"/>
        <v>1.0294117647058822</v>
      </c>
      <c r="R71" s="37">
        <f t="shared" si="12"/>
        <v>1.1764705882352942</v>
      </c>
      <c r="S71" s="37">
        <f t="shared" si="27"/>
        <v>3.7991266375545818</v>
      </c>
      <c r="T71" s="37">
        <f t="shared" si="28"/>
        <v>5.9523809523809508</v>
      </c>
      <c r="U71" s="37">
        <f t="shared" si="29"/>
        <v>6.913875598086122</v>
      </c>
      <c r="V71" s="33">
        <f t="shared" si="22"/>
        <v>5</v>
      </c>
      <c r="W71" s="33">
        <f t="shared" si="16"/>
        <v>0</v>
      </c>
      <c r="X71" s="33">
        <f t="shared" si="17"/>
        <v>0</v>
      </c>
      <c r="Y71" s="33">
        <f t="shared" si="18"/>
        <v>0</v>
      </c>
      <c r="Z71" s="33"/>
      <c r="AA71" s="33"/>
      <c r="AB71" s="37">
        <f t="shared" si="30"/>
        <v>3.6601858798581657</v>
      </c>
    </row>
    <row r="72" spans="2:28" ht="21" customHeight="1">
      <c r="B72" s="67">
        <v>63</v>
      </c>
      <c r="C72" s="168" t="s">
        <v>172</v>
      </c>
      <c r="D72" s="67">
        <v>63</v>
      </c>
      <c r="E72" s="40">
        <f>VLOOKUP(C72,'NCAA Rankings'!$D$6:$L$358,9,FALSE)</f>
        <v>173</v>
      </c>
      <c r="F72" s="52">
        <f>VLOOKUP(C72,'Scoring Offense'!$C$6:$F$356,4,FALSE)</f>
        <v>78.3</v>
      </c>
      <c r="G72" s="52">
        <f>VLOOKUP(C72,'Scoring Defense'!$C$6:$F$356,4,FALSE)</f>
        <v>70.5</v>
      </c>
      <c r="H72" s="41">
        <f>VLOOKUP(C72,'Won-Lost %'!$C$6:$F$356,4,FALSE)/100</f>
        <v>0.67599999999999993</v>
      </c>
      <c r="I72" s="22">
        <v>5</v>
      </c>
      <c r="J72" s="40">
        <v>0</v>
      </c>
      <c r="K72" s="40">
        <v>0</v>
      </c>
      <c r="L72" s="40">
        <v>0</v>
      </c>
      <c r="M72" s="40"/>
      <c r="N72" s="40"/>
      <c r="O72" s="71">
        <f t="shared" si="20"/>
        <v>3.0594833708749367</v>
      </c>
      <c r="Q72" s="37">
        <f t="shared" si="21"/>
        <v>0.88235294117647067</v>
      </c>
      <c r="R72" s="37">
        <f t="shared" si="12"/>
        <v>1.0294117647058822</v>
      </c>
      <c r="S72" s="37">
        <f t="shared" si="27"/>
        <v>5.4148471615720508</v>
      </c>
      <c r="T72" s="37">
        <f t="shared" si="28"/>
        <v>2.428571428571427</v>
      </c>
      <c r="U72" s="37">
        <f t="shared" si="29"/>
        <v>3.8038277511961698</v>
      </c>
      <c r="V72" s="33">
        <f t="shared" si="22"/>
        <v>5</v>
      </c>
      <c r="W72" s="33">
        <f t="shared" si="16"/>
        <v>0</v>
      </c>
      <c r="X72" s="33">
        <f t="shared" si="17"/>
        <v>0</v>
      </c>
      <c r="Y72" s="33">
        <f t="shared" si="18"/>
        <v>0</v>
      </c>
      <c r="Z72" s="33"/>
      <c r="AA72" s="33"/>
      <c r="AB72" s="37">
        <f t="shared" si="30"/>
        <v>3.0594833708749367</v>
      </c>
    </row>
    <row r="73" spans="2:28" ht="21" customHeight="1">
      <c r="B73" s="66">
        <v>64</v>
      </c>
      <c r="C73" s="62" t="s">
        <v>193</v>
      </c>
      <c r="D73" s="66">
        <v>64</v>
      </c>
      <c r="E73" s="38">
        <f>VLOOKUP(C73,'NCAA Rankings'!$D$6:$L$358,9,FALSE)</f>
        <v>202</v>
      </c>
      <c r="F73" s="51">
        <f>VLOOKUP(C73,'Scoring Offense'!$C$6:$F$356,4,FALSE)</f>
        <v>76.8</v>
      </c>
      <c r="G73" s="51">
        <f>VLOOKUP(C73,'Scoring Defense'!$C$6:$F$356,4,FALSE)</f>
        <v>75.599999999999994</v>
      </c>
      <c r="H73" s="39">
        <f>VLOOKUP(C73,'Won-Lost %'!$C$6:$F$356,4,FALSE)/100</f>
        <v>0.53100000000000003</v>
      </c>
      <c r="I73" s="22">
        <v>5</v>
      </c>
      <c r="J73" s="38">
        <v>0</v>
      </c>
      <c r="K73" s="38">
        <v>0</v>
      </c>
      <c r="L73" s="38">
        <v>0</v>
      </c>
      <c r="M73" s="38"/>
      <c r="N73" s="38"/>
      <c r="O73" s="70">
        <f t="shared" si="20"/>
        <v>2.3227630995148942</v>
      </c>
      <c r="Q73" s="37">
        <f t="shared" si="21"/>
        <v>0.73529411764705888</v>
      </c>
      <c r="R73" s="37">
        <f t="shared" si="12"/>
        <v>0.73529411764705888</v>
      </c>
      <c r="S73" s="37">
        <f t="shared" si="27"/>
        <v>4.7598253275109146</v>
      </c>
      <c r="T73" s="37">
        <f t="shared" si="28"/>
        <v>0</v>
      </c>
      <c r="U73" s="37">
        <f t="shared" si="29"/>
        <v>0.33492822966507207</v>
      </c>
      <c r="V73" s="33">
        <f t="shared" si="22"/>
        <v>5</v>
      </c>
      <c r="W73" s="33">
        <f t="shared" si="16"/>
        <v>0</v>
      </c>
      <c r="X73" s="33">
        <f t="shared" si="17"/>
        <v>0</v>
      </c>
      <c r="Y73" s="33">
        <f t="shared" si="18"/>
        <v>0</v>
      </c>
      <c r="Z73" s="33"/>
      <c r="AA73" s="33"/>
      <c r="AB73" s="37">
        <f t="shared" si="30"/>
        <v>2.3227630995148942</v>
      </c>
    </row>
    <row r="74" spans="2:28" ht="21" customHeight="1">
      <c r="B74" s="67">
        <v>65</v>
      </c>
      <c r="C74" s="63" t="s">
        <v>296</v>
      </c>
      <c r="D74" s="67">
        <v>65</v>
      </c>
      <c r="E74" s="40">
        <f>VLOOKUP(C74,'NCAA Rankings'!$D$6:$L$358,9,FALSE)</f>
        <v>205</v>
      </c>
      <c r="F74" s="52">
        <f>VLOOKUP(C74,'Scoring Offense'!$C$6:$F$356,4,FALSE)</f>
        <v>74.3</v>
      </c>
      <c r="G74" s="52">
        <f>VLOOKUP(C74,'Scoring Defense'!$C$6:$F$356,4,FALSE)</f>
        <v>72.099999999999994</v>
      </c>
      <c r="H74" s="41">
        <f>VLOOKUP(C74,'Won-Lost %'!$C$6:$F$356,4,FALSE)/100</f>
        <v>0.625</v>
      </c>
      <c r="I74" s="22">
        <v>5</v>
      </c>
      <c r="J74" s="40">
        <v>0</v>
      </c>
      <c r="K74" s="40">
        <v>0</v>
      </c>
      <c r="L74" s="40">
        <v>0</v>
      </c>
      <c r="M74" s="40"/>
      <c r="N74" s="40"/>
      <c r="O74" s="71">
        <f t="shared" si="20"/>
        <v>2.5923070662278684</v>
      </c>
      <c r="Q74" s="37">
        <f t="shared" si="21"/>
        <v>0.58823529411764708</v>
      </c>
      <c r="R74" s="37">
        <f t="shared" ref="R74:R77" si="31">_xlfn.RANK.EQ(E74,E$10:E$77,0)/COUNT($B$10:$B$77)*10</f>
        <v>0.44117647058823534</v>
      </c>
      <c r="S74" s="37">
        <f t="shared" si="27"/>
        <v>3.6681222707423555</v>
      </c>
      <c r="T74" s="37">
        <f t="shared" si="28"/>
        <v>1.6666666666666679</v>
      </c>
      <c r="U74" s="37">
        <f t="shared" si="29"/>
        <v>2.5837320574162677</v>
      </c>
      <c r="V74" s="33">
        <f t="shared" si="22"/>
        <v>5</v>
      </c>
      <c r="W74" s="33">
        <f t="shared" ref="W74:W77" si="32">+J74</f>
        <v>0</v>
      </c>
      <c r="X74" s="33">
        <f t="shared" ref="X74:X77" si="33">+K74</f>
        <v>0</v>
      </c>
      <c r="Y74" s="33">
        <f t="shared" ref="Y74:Y77" si="34">+L74</f>
        <v>0</v>
      </c>
      <c r="Z74" s="33"/>
      <c r="AA74" s="33"/>
      <c r="AB74" s="37">
        <f t="shared" si="30"/>
        <v>2.5923070662278684</v>
      </c>
    </row>
    <row r="75" spans="2:28" ht="21" customHeight="1">
      <c r="B75" s="66">
        <v>66</v>
      </c>
      <c r="C75" s="62" t="s">
        <v>237</v>
      </c>
      <c r="D75" s="66">
        <v>66</v>
      </c>
      <c r="E75" s="38">
        <f>VLOOKUP(C75,'NCAA Rankings'!$D$6:$L$358,9,FALSE)</f>
        <v>203</v>
      </c>
      <c r="F75" s="51">
        <f>VLOOKUP(C75,'Scoring Offense'!$C$6:$F$356,4,FALSE)</f>
        <v>75.400000000000006</v>
      </c>
      <c r="G75" s="51">
        <f>VLOOKUP(C75,'Scoring Defense'!$C$6:$F$356,4,FALSE)</f>
        <v>71.3</v>
      </c>
      <c r="H75" s="39">
        <f>VLOOKUP(C75,'Won-Lost %'!$C$6:$F$356,4,FALSE)/100</f>
        <v>0.60599999999999998</v>
      </c>
      <c r="I75" s="22">
        <v>5</v>
      </c>
      <c r="J75" s="38">
        <v>0</v>
      </c>
      <c r="K75" s="38">
        <v>0</v>
      </c>
      <c r="L75" s="38">
        <v>0</v>
      </c>
      <c r="M75" s="38"/>
      <c r="N75" s="38"/>
      <c r="O75" s="70">
        <f t="shared" ref="O75:O77" si="35">+AB75</f>
        <v>2.5499054344093346</v>
      </c>
      <c r="Q75" s="37">
        <f t="shared" ref="Q75:Q77" si="36">_xlfn.RANK.EQ(D75,D$10:D$77,0)/COUNT($B$10:$B$77)*10</f>
        <v>0.44117647058823534</v>
      </c>
      <c r="R75" s="37">
        <f t="shared" si="31"/>
        <v>0.58823529411764708</v>
      </c>
      <c r="S75" s="37">
        <f t="shared" si="27"/>
        <v>4.148471615720525</v>
      </c>
      <c r="T75" s="37">
        <f t="shared" si="28"/>
        <v>2.0476190476190474</v>
      </c>
      <c r="U75" s="37">
        <f t="shared" si="29"/>
        <v>2.1291866028708126</v>
      </c>
      <c r="V75" s="33">
        <f t="shared" ref="V75:V77" si="37">+I75</f>
        <v>5</v>
      </c>
      <c r="W75" s="33">
        <f t="shared" si="32"/>
        <v>0</v>
      </c>
      <c r="X75" s="33">
        <f t="shared" si="33"/>
        <v>0</v>
      </c>
      <c r="Y75" s="33">
        <f t="shared" si="34"/>
        <v>0</v>
      </c>
      <c r="Z75" s="33"/>
      <c r="AA75" s="33"/>
      <c r="AB75" s="37">
        <f t="shared" si="30"/>
        <v>2.5499054344093346</v>
      </c>
    </row>
    <row r="76" spans="2:28" ht="21" customHeight="1">
      <c r="B76" s="67">
        <v>67</v>
      </c>
      <c r="C76" s="63" t="s">
        <v>271</v>
      </c>
      <c r="D76" s="67">
        <v>67</v>
      </c>
      <c r="E76" s="40">
        <f>VLOOKUP(C76,'NCAA Rankings'!$D$6:$L$358,9,FALSE)</f>
        <v>222</v>
      </c>
      <c r="F76" s="52">
        <f>VLOOKUP(C76,'Scoring Offense'!$C$6:$F$356,4,FALSE)</f>
        <v>73.2</v>
      </c>
      <c r="G76" s="52">
        <f>VLOOKUP(C76,'Scoring Defense'!$C$6:$F$356,4,FALSE)</f>
        <v>72.2</v>
      </c>
      <c r="H76" s="41">
        <f>VLOOKUP(C76,'Won-Lost %'!$C$6:$F$356,4,FALSE)/100</f>
        <v>0.54500000000000004</v>
      </c>
      <c r="I76" s="22">
        <v>5</v>
      </c>
      <c r="J76" s="40">
        <v>0</v>
      </c>
      <c r="K76" s="40">
        <v>0</v>
      </c>
      <c r="L76" s="40">
        <v>0</v>
      </c>
      <c r="M76" s="40"/>
      <c r="N76" s="40"/>
      <c r="O76" s="71">
        <f t="shared" si="35"/>
        <v>2.1940826230550026</v>
      </c>
      <c r="Q76" s="37">
        <f t="shared" si="36"/>
        <v>0.29411764705882354</v>
      </c>
      <c r="R76" s="37">
        <f t="shared" si="31"/>
        <v>0.29411764705882354</v>
      </c>
      <c r="S76" s="37">
        <f t="shared" si="27"/>
        <v>3.1877729257641922</v>
      </c>
      <c r="T76" s="37">
        <f t="shared" si="28"/>
        <v>1.6190476190476151</v>
      </c>
      <c r="U76" s="37">
        <f t="shared" si="29"/>
        <v>0.66985645933014415</v>
      </c>
      <c r="V76" s="33">
        <f t="shared" si="37"/>
        <v>5</v>
      </c>
      <c r="W76" s="33">
        <f t="shared" si="32"/>
        <v>0</v>
      </c>
      <c r="X76" s="33">
        <f t="shared" si="33"/>
        <v>0</v>
      </c>
      <c r="Y76" s="33">
        <f t="shared" si="34"/>
        <v>0</v>
      </c>
      <c r="Z76" s="33"/>
      <c r="AA76" s="33"/>
      <c r="AB76" s="37">
        <f t="shared" si="30"/>
        <v>2.1940826230550026</v>
      </c>
    </row>
    <row r="77" spans="2:28" ht="21" customHeight="1" thickBot="1">
      <c r="B77" s="72">
        <v>68</v>
      </c>
      <c r="C77" s="62" t="s">
        <v>326</v>
      </c>
      <c r="D77" s="72">
        <v>68</v>
      </c>
      <c r="E77" s="73">
        <f>VLOOKUP(C77,'NCAA Rankings'!$D$6:$L$358,9,FALSE)</f>
        <v>302</v>
      </c>
      <c r="F77" s="74">
        <f>VLOOKUP(C77,'Scoring Offense'!$C$6:$F$356,4,FALSE)</f>
        <v>72.900000000000006</v>
      </c>
      <c r="G77" s="74">
        <f>VLOOKUP(C77,'Scoring Defense'!$C$6:$F$356,4,FALSE)</f>
        <v>67.099999999999994</v>
      </c>
      <c r="H77" s="75">
        <f>VLOOKUP(C77,'Won-Lost %'!$C$6:$F$356,4,FALSE)/100</f>
        <v>0.51700000000000002</v>
      </c>
      <c r="I77" s="76">
        <v>5</v>
      </c>
      <c r="J77" s="73">
        <v>0</v>
      </c>
      <c r="K77" s="73">
        <v>0</v>
      </c>
      <c r="L77" s="73">
        <v>0</v>
      </c>
      <c r="M77" s="73"/>
      <c r="N77" s="73"/>
      <c r="O77" s="77">
        <f t="shared" si="35"/>
        <v>2.1991160365164992</v>
      </c>
      <c r="Q77" s="37">
        <f t="shared" si="36"/>
        <v>0.14705882352941177</v>
      </c>
      <c r="R77" s="37">
        <f t="shared" si="31"/>
        <v>0.14705882352941177</v>
      </c>
      <c r="S77" s="37">
        <f t="shared" si="27"/>
        <v>3.056768558951966</v>
      </c>
      <c r="T77" s="37">
        <f t="shared" si="28"/>
        <v>4.0476190476190492</v>
      </c>
      <c r="U77" s="37">
        <f t="shared" si="29"/>
        <v>0</v>
      </c>
      <c r="V77" s="33">
        <f t="shared" si="37"/>
        <v>5</v>
      </c>
      <c r="W77" s="33">
        <f t="shared" si="32"/>
        <v>0</v>
      </c>
      <c r="X77" s="33">
        <f t="shared" si="33"/>
        <v>0</v>
      </c>
      <c r="Y77" s="33">
        <f t="shared" si="34"/>
        <v>0</v>
      </c>
      <c r="Z77" s="33"/>
      <c r="AA77" s="33"/>
      <c r="AB77" s="37">
        <f t="shared" si="30"/>
        <v>2.1991160365164992</v>
      </c>
    </row>
    <row r="78" spans="2:28" ht="21" customHeight="1" thickTop="1"/>
    <row r="79" spans="2:28" ht="21" customHeight="1">
      <c r="B79" s="11"/>
      <c r="C79" s="11"/>
      <c r="E79" s="11"/>
      <c r="F79" s="11"/>
      <c r="G79" s="11"/>
      <c r="H79" s="11"/>
      <c r="I79" s="11"/>
    </row>
    <row r="80" spans="2:28" ht="21" customHeight="1">
      <c r="B80" s="11"/>
      <c r="C80" s="11"/>
      <c r="E80" s="11"/>
      <c r="F80" s="11"/>
      <c r="G80" s="11"/>
      <c r="H80" s="11"/>
      <c r="I80" s="11"/>
    </row>
    <row r="81" spans="2:9" ht="21" customHeight="1">
      <c r="B81" s="11"/>
      <c r="C81" s="11"/>
      <c r="E81" s="11"/>
      <c r="F81" s="11"/>
      <c r="G81" s="11"/>
      <c r="H81" s="11"/>
      <c r="I81" s="11"/>
    </row>
    <row r="82" spans="2:9" ht="21" customHeight="1">
      <c r="B82" s="11"/>
      <c r="C82" s="11"/>
    </row>
    <row r="83" spans="2:9" ht="21" customHeight="1">
      <c r="B83" s="11"/>
      <c r="C83" s="11"/>
    </row>
  </sheetData>
  <sheetProtection sheet="1" objects="1" scenarios="1"/>
  <mergeCells count="5">
    <mergeCell ref="D5:G5"/>
    <mergeCell ref="H5:I5"/>
    <mergeCell ref="B9:C9"/>
    <mergeCell ref="B6:C6"/>
    <mergeCell ref="B5:C5"/>
  </mergeCells>
  <conditionalFormatting sqref="D9:I9">
    <cfRule type="colorScale" priority="1">
      <colorScale>
        <cfvo type="min"/>
        <cfvo type="max"/>
        <color theme="7" tint="0.79998168889431442"/>
        <color theme="7" tint="0.39997558519241921"/>
      </colorScale>
    </cfRule>
  </conditionalFormatting>
  <dataValidations count="3">
    <dataValidation type="whole" showInputMessage="1" showErrorMessage="1" error="Please enter a whole number between 0 and 10 (10 is highest weighting, 0 is lowest)" sqref="J9:O9" xr:uid="{00000000-0002-0000-0100-000000000000}">
      <formula1>0</formula1>
      <formula2>10</formula2>
    </dataValidation>
    <dataValidation type="whole" allowBlank="1" showInputMessage="1" showErrorMessage="1" error="Please enter a whole number between 0 and 10 (10 is best, 0 is worst)" sqref="J10:L77" xr:uid="{00000000-0002-0000-0100-000001000000}">
      <formula1>0</formula1>
      <formula2>10</formula2>
    </dataValidation>
    <dataValidation type="list" allowBlank="1" showInputMessage="1" showErrorMessage="1" sqref="I10:I77 D9:I9" xr:uid="{00000000-0002-0000-0100-000002000000}">
      <formula1>"10, 9, 8, 7, 6, 5, 4, 3, 2, 1, 0"</formula1>
    </dataValidation>
  </dataValidations>
  <printOptions horizontalCentered="1"/>
  <pageMargins left="0.3" right="0.3" top="0.5" bottom="0.5" header="0.3" footer="0.3"/>
  <pageSetup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M135"/>
  <sheetViews>
    <sheetView showGridLines="0" showRowColHeaders="0" zoomScaleNormal="100" workbookViewId="0"/>
  </sheetViews>
  <sheetFormatPr defaultColWidth="8.77734375" defaultRowHeight="24" customHeight="1"/>
  <cols>
    <col min="1" max="1" width="1.77734375" style="2" customWidth="1"/>
    <col min="2" max="2" width="6.44140625" style="14" customWidth="1"/>
    <col min="3" max="3" width="16.77734375" style="1" customWidth="1"/>
    <col min="4" max="4" width="3.77734375" style="2" customWidth="1"/>
    <col min="5" max="5" width="8.77734375" style="4" hidden="1" customWidth="1"/>
    <col min="6" max="7" width="2.33203125" style="2" customWidth="1"/>
    <col min="8" max="8" width="16.77734375" style="1" customWidth="1"/>
    <col min="9" max="9" width="3.77734375" style="2" customWidth="1"/>
    <col min="10" max="10" width="8.77734375" style="4" hidden="1" customWidth="1"/>
    <col min="11" max="12" width="2.33203125" style="1" customWidth="1"/>
    <col min="13" max="13" width="16.77734375" style="1" customWidth="1"/>
    <col min="14" max="14" width="3.77734375" style="2" customWidth="1"/>
    <col min="15" max="15" width="8.77734375" style="4" hidden="1" customWidth="1"/>
    <col min="16" max="17" width="2.33203125" style="2" customWidth="1"/>
    <col min="18" max="18" width="16.77734375" style="1" customWidth="1"/>
    <col min="19" max="19" width="3.77734375" style="1" customWidth="1"/>
    <col min="20" max="20" width="8.77734375" style="4" hidden="1" customWidth="1"/>
    <col min="21" max="22" width="2.33203125" style="1" customWidth="1"/>
    <col min="23" max="23" width="20.77734375" style="8" customWidth="1"/>
    <col min="24" max="24" width="10.77734375" style="12" customWidth="1"/>
    <col min="25" max="25" width="8.77734375" style="4" hidden="1" customWidth="1"/>
    <col min="26" max="26" width="2.33203125" style="1" customWidth="1"/>
    <col min="27" max="27" width="3.77734375" style="1" customWidth="1"/>
    <col min="28" max="28" width="22.77734375" style="8" customWidth="1"/>
    <col min="29" max="29" width="10.77734375" style="12" customWidth="1"/>
    <col min="30" max="30" width="8.77734375" style="4" hidden="1" customWidth="1"/>
    <col min="31" max="31" width="3.77734375" style="1" customWidth="1"/>
    <col min="32" max="32" width="30.77734375" style="1" customWidth="1"/>
    <col min="33" max="33" width="3.77734375" style="2" customWidth="1"/>
    <col min="34" max="34" width="8.77734375" style="113" hidden="1" customWidth="1"/>
    <col min="35" max="35" width="10.77734375" style="13" customWidth="1"/>
    <col min="36" max="36" width="22.77734375" style="9" customWidth="1"/>
    <col min="37" max="37" width="3.77734375" style="9" customWidth="1"/>
    <col min="38" max="38" width="2.33203125" style="2" customWidth="1"/>
    <col min="39" max="39" width="8.77734375" style="4" hidden="1" customWidth="1"/>
    <col min="40" max="40" width="10.77734375" style="13" customWidth="1"/>
    <col min="41" max="41" width="22.77734375" style="8" customWidth="1"/>
    <col min="42" max="43" width="2.33203125" style="1" customWidth="1"/>
    <col min="44" max="44" width="8.77734375" style="4" hidden="1" customWidth="1"/>
    <col min="45" max="45" width="3.77734375" style="2" customWidth="1"/>
    <col min="46" max="46" width="16.77734375" style="1" customWidth="1"/>
    <col min="47" max="48" width="2.33203125" style="2" customWidth="1"/>
    <col min="49" max="49" width="8.77734375" style="4" hidden="1" customWidth="1"/>
    <col min="50" max="50" width="3.77734375" style="1" customWidth="1"/>
    <col min="51" max="51" width="16.77734375" style="1" customWidth="1"/>
    <col min="52" max="53" width="2.33203125" style="1" customWidth="1"/>
    <col min="54" max="54" width="8.77734375" style="4" hidden="1" customWidth="1"/>
    <col min="55" max="55" width="3.77734375" style="1" customWidth="1"/>
    <col min="56" max="56" width="16.77734375" style="1" customWidth="1"/>
    <col min="57" max="58" width="2.33203125" style="1" customWidth="1"/>
    <col min="59" max="59" width="8.77734375" style="4" hidden="1" customWidth="1"/>
    <col min="60" max="60" width="3.77734375" style="1" customWidth="1"/>
    <col min="61" max="61" width="16.77734375" style="1" customWidth="1"/>
    <col min="62" max="62" width="6.44140625" style="14" customWidth="1"/>
    <col min="63" max="63" width="1.77734375" style="2" customWidth="1"/>
    <col min="64" max="16384" width="8.77734375" style="2"/>
  </cols>
  <sheetData>
    <row r="1" spans="2:65" ht="10.15" customHeight="1">
      <c r="BK1" s="2" t="s">
        <v>447</v>
      </c>
    </row>
    <row r="2" spans="2:65" ht="246.75" customHeight="1">
      <c r="AF2" s="3"/>
    </row>
    <row r="3" spans="2:65" ht="17.25" customHeight="1">
      <c r="C3" s="23"/>
    </row>
    <row r="4" spans="2:65" s="7" customFormat="1" ht="62.25" customHeight="1">
      <c r="B4" s="99"/>
      <c r="C4" s="205" t="s">
        <v>142</v>
      </c>
      <c r="D4" s="205"/>
      <c r="E4" s="154"/>
      <c r="F4" s="155"/>
      <c r="G4" s="155"/>
      <c r="H4" s="205" t="s">
        <v>143</v>
      </c>
      <c r="I4" s="205"/>
      <c r="J4" s="154"/>
      <c r="K4" s="155"/>
      <c r="L4" s="155"/>
      <c r="M4" s="205" t="s">
        <v>144</v>
      </c>
      <c r="N4" s="205"/>
      <c r="O4" s="154"/>
      <c r="P4" s="155"/>
      <c r="Q4" s="155"/>
      <c r="R4" s="205" t="s">
        <v>145</v>
      </c>
      <c r="S4" s="205"/>
      <c r="T4" s="154"/>
      <c r="U4" s="155"/>
      <c r="V4" s="155"/>
      <c r="W4" s="205" t="s">
        <v>448</v>
      </c>
      <c r="X4" s="205"/>
      <c r="Y4" s="100"/>
      <c r="Z4" s="101"/>
      <c r="AA4" s="101"/>
      <c r="AB4" s="102"/>
      <c r="AC4" s="103"/>
      <c r="AD4" s="100"/>
      <c r="AE4" s="101"/>
      <c r="AF4" s="101"/>
      <c r="AG4" s="101"/>
      <c r="AH4" s="114"/>
      <c r="AI4" s="103"/>
      <c r="AJ4" s="102"/>
      <c r="AK4" s="102"/>
      <c r="AL4" s="101"/>
      <c r="AM4" s="100"/>
      <c r="AN4" s="205" t="s">
        <v>448</v>
      </c>
      <c r="AO4" s="205"/>
      <c r="AP4" s="155"/>
      <c r="AQ4" s="155"/>
      <c r="AR4" s="154"/>
      <c r="AS4" s="205" t="s">
        <v>145</v>
      </c>
      <c r="AT4" s="205"/>
      <c r="AU4" s="155"/>
      <c r="AV4" s="155"/>
      <c r="AW4" s="154"/>
      <c r="AX4" s="205" t="s">
        <v>144</v>
      </c>
      <c r="AY4" s="205"/>
      <c r="AZ4" s="155"/>
      <c r="BA4" s="155"/>
      <c r="BB4" s="154"/>
      <c r="BC4" s="205" t="s">
        <v>143</v>
      </c>
      <c r="BD4" s="205"/>
      <c r="BE4" s="155"/>
      <c r="BF4" s="155"/>
      <c r="BG4" s="154"/>
      <c r="BH4" s="205" t="s">
        <v>142</v>
      </c>
      <c r="BI4" s="205"/>
      <c r="BJ4" s="99"/>
    </row>
    <row r="5" spans="2:65" s="1" customFormat="1" ht="24" customHeight="1">
      <c r="B5" s="8"/>
      <c r="E5" s="5"/>
      <c r="J5" s="5"/>
      <c r="O5" s="5"/>
      <c r="T5" s="5"/>
      <c r="W5" s="8"/>
      <c r="X5" s="12"/>
      <c r="Y5" s="5"/>
      <c r="AB5" s="8"/>
      <c r="AC5" s="12"/>
      <c r="AD5" s="5"/>
      <c r="AH5" s="115"/>
      <c r="AI5" s="12"/>
      <c r="AJ5" s="8"/>
      <c r="AK5" s="8"/>
      <c r="AM5" s="5"/>
      <c r="AN5" s="12"/>
      <c r="AO5" s="8"/>
      <c r="AR5" s="5"/>
      <c r="AW5" s="5"/>
      <c r="BB5" s="5"/>
      <c r="BG5" s="5"/>
      <c r="BJ5" s="8"/>
      <c r="BM5" s="2"/>
    </row>
    <row r="6" spans="2:65" ht="12" customHeight="1">
      <c r="B6" s="202">
        <v>1</v>
      </c>
      <c r="C6" s="203" t="s">
        <v>5</v>
      </c>
      <c r="D6" s="198" t="str">
        <f>IF(E6&gt;E10,"W","L")</f>
        <v>W</v>
      </c>
      <c r="E6" s="4">
        <f>VLOOKUP(C6,Team_Stats,13,FALSE)</f>
        <v>7.4643294050380984</v>
      </c>
      <c r="BG6" s="4">
        <f>VLOOKUP(BI6,Team_Stats,13,FALSE)</f>
        <v>7.7917623788823107</v>
      </c>
      <c r="BH6" s="198" t="str">
        <f>IF(BG6&gt;BG10,"W","L")</f>
        <v>W</v>
      </c>
      <c r="BI6" s="200" t="s">
        <v>7</v>
      </c>
      <c r="BJ6" s="202">
        <v>1</v>
      </c>
    </row>
    <row r="7" spans="2:65" ht="12" customHeight="1">
      <c r="B7" s="202"/>
      <c r="C7" s="204"/>
      <c r="D7" s="199"/>
      <c r="F7" s="95"/>
      <c r="BF7" s="116"/>
      <c r="BH7" s="199"/>
      <c r="BI7" s="197"/>
      <c r="BJ7" s="202"/>
    </row>
    <row r="8" spans="2:65" ht="12" customHeight="1">
      <c r="F8" s="96"/>
      <c r="G8" s="98"/>
      <c r="H8" s="203" t="str">
        <f>IF(E6&gt;E10,C6,C10)</f>
        <v>Duke</v>
      </c>
      <c r="I8" s="198" t="str">
        <f>IF(J8&gt;J16,"W","L")</f>
        <v>W</v>
      </c>
      <c r="J8" s="4">
        <f>VLOOKUP(H8,Team_Stats,13,FALSE)</f>
        <v>7.4643294050380984</v>
      </c>
      <c r="BB8" s="4">
        <f>VLOOKUP(BD8,Team_Stats,13,FALSE)</f>
        <v>7.7917623788823107</v>
      </c>
      <c r="BC8" s="198" t="str">
        <f>IF(BB8&gt;BB16,"W","L")</f>
        <v>W</v>
      </c>
      <c r="BD8" s="200" t="str">
        <f>IF(BG6&gt;BG10,BI6,BI10)</f>
        <v>Virginia</v>
      </c>
      <c r="BE8" s="106"/>
      <c r="BF8" s="125"/>
    </row>
    <row r="9" spans="2:65" ht="12" customHeight="1">
      <c r="F9" s="96"/>
      <c r="H9" s="204"/>
      <c r="I9" s="199"/>
      <c r="K9" s="104"/>
      <c r="BA9" s="116"/>
      <c r="BC9" s="199"/>
      <c r="BD9" s="197"/>
      <c r="BF9" s="125"/>
    </row>
    <row r="10" spans="2:65" ht="12" customHeight="1">
      <c r="B10" s="202">
        <v>16</v>
      </c>
      <c r="C10" s="203" t="str">
        <f>IF(AH122&gt;AH127,AJ122,AJ127)</f>
        <v>N.C. Central</v>
      </c>
      <c r="D10" s="198" t="str">
        <f>IF(NOT(E6&gt;E10),"W","L")</f>
        <v>L</v>
      </c>
      <c r="E10" s="4">
        <f>VLOOKUP(C10,Team_Stats,13,FALSE)</f>
        <v>2.1991160365164992</v>
      </c>
      <c r="F10" s="97"/>
      <c r="K10" s="105"/>
      <c r="BA10" s="125"/>
      <c r="BF10" s="126"/>
      <c r="BG10" s="4">
        <f>VLOOKUP(BI10,Team_Stats,13,FALSE)</f>
        <v>3.0594833708749367</v>
      </c>
      <c r="BH10" s="198" t="str">
        <f>IF(NOT(BG6&gt;BG10),"W","L")</f>
        <v>L</v>
      </c>
      <c r="BI10" s="200" t="s">
        <v>172</v>
      </c>
      <c r="BJ10" s="202">
        <v>16</v>
      </c>
    </row>
    <row r="11" spans="2:65" ht="12" customHeight="1">
      <c r="B11" s="202"/>
      <c r="C11" s="204"/>
      <c r="D11" s="199"/>
      <c r="K11" s="105"/>
      <c r="BA11" s="125"/>
      <c r="BH11" s="199"/>
      <c r="BI11" s="197"/>
      <c r="BJ11" s="202"/>
    </row>
    <row r="12" spans="2:65" ht="12" customHeight="1">
      <c r="K12" s="105"/>
      <c r="L12" s="107"/>
      <c r="M12" s="203" t="str">
        <f>IF(J8&gt;J16,H8,H16)</f>
        <v>Duke</v>
      </c>
      <c r="N12" s="198" t="str">
        <f>IF(O12&gt;O28,"W","L")</f>
        <v>W</v>
      </c>
      <c r="O12" s="4">
        <f>VLOOKUP(M12,Team_Stats,13,FALSE)</f>
        <v>7.4643294050380984</v>
      </c>
      <c r="AW12" s="4">
        <f>VLOOKUP(AY12,Team_Stats,13,FALSE)</f>
        <v>7.7917623788823107</v>
      </c>
      <c r="AX12" s="198" t="str">
        <f>IF(AW12&gt;AW28,"W","L")</f>
        <v>W</v>
      </c>
      <c r="AY12" s="200" t="str">
        <f>IF(BB8&gt;BB16,BD8,BD16)</f>
        <v>Virginia</v>
      </c>
      <c r="AZ12" s="106"/>
      <c r="BA12" s="125"/>
    </row>
    <row r="13" spans="2:65" ht="12" customHeight="1">
      <c r="K13" s="105"/>
      <c r="M13" s="204"/>
      <c r="N13" s="199"/>
      <c r="P13" s="95"/>
      <c r="AV13" s="160"/>
      <c r="AX13" s="199"/>
      <c r="AY13" s="197"/>
      <c r="BA13" s="125"/>
    </row>
    <row r="14" spans="2:65" ht="12" customHeight="1">
      <c r="B14" s="202">
        <v>8</v>
      </c>
      <c r="C14" s="203" t="s">
        <v>64</v>
      </c>
      <c r="D14" s="198" t="str">
        <f>IF(E14&gt;E18,"W","L")</f>
        <v>W</v>
      </c>
      <c r="E14" s="4">
        <f>VLOOKUP(C14,Team_Stats,13,FALSE)</f>
        <v>5.5224127502278568</v>
      </c>
      <c r="K14" s="105"/>
      <c r="P14" s="96"/>
      <c r="AV14" s="161"/>
      <c r="BA14" s="125"/>
      <c r="BG14" s="4">
        <f>VLOOKUP(BI14,Team_Stats,13,FALSE)</f>
        <v>4.7336046625527066</v>
      </c>
      <c r="BH14" s="198" t="str">
        <f t="shared" ref="BH14" si="0">IF(BG14&gt;BG18,"W","L")</f>
        <v>W</v>
      </c>
      <c r="BI14" s="200" t="s">
        <v>56</v>
      </c>
      <c r="BJ14" s="202">
        <v>8</v>
      </c>
    </row>
    <row r="15" spans="2:65" ht="12" customHeight="1">
      <c r="B15" s="202"/>
      <c r="C15" s="204"/>
      <c r="D15" s="199"/>
      <c r="F15" s="95"/>
      <c r="K15" s="105"/>
      <c r="P15" s="96"/>
      <c r="AV15" s="161"/>
      <c r="BA15" s="125"/>
      <c r="BF15" s="116"/>
      <c r="BH15" s="199"/>
      <c r="BI15" s="197"/>
      <c r="BJ15" s="202"/>
    </row>
    <row r="16" spans="2:65" ht="12" customHeight="1">
      <c r="F16" s="96"/>
      <c r="G16" s="98"/>
      <c r="H16" s="203" t="str">
        <f>IF(E14&gt;E18,C14,C18)</f>
        <v>VCU</v>
      </c>
      <c r="I16" s="198" t="str">
        <f>IF(NOT(J8&gt;J16),"W","L")</f>
        <v>L</v>
      </c>
      <c r="J16" s="4">
        <f>VLOOKUP(H16,Team_Stats,13,FALSE)</f>
        <v>5.5224127502278568</v>
      </c>
      <c r="K16" s="106"/>
      <c r="P16" s="96"/>
      <c r="AV16" s="161"/>
      <c r="BA16" s="126"/>
      <c r="BB16" s="4">
        <f>VLOOKUP(BD16,Team_Stats,13,FALSE)</f>
        <v>4.7336046625527066</v>
      </c>
      <c r="BC16" s="198" t="str">
        <f>IF(NOT(BB8&gt;BB16),"W","L")</f>
        <v>L</v>
      </c>
      <c r="BD16" s="200" t="str">
        <f>IF(BG14&gt;BG18,BI14,BI18)</f>
        <v>Ole Miss</v>
      </c>
      <c r="BE16" s="106"/>
      <c r="BF16" s="125"/>
    </row>
    <row r="17" spans="2:62" ht="12" customHeight="1">
      <c r="F17" s="96"/>
      <c r="H17" s="204"/>
      <c r="I17" s="199"/>
      <c r="P17" s="96"/>
      <c r="AV17" s="161"/>
      <c r="BC17" s="199"/>
      <c r="BD17" s="197"/>
      <c r="BF17" s="125"/>
    </row>
    <row r="18" spans="2:62" ht="12" customHeight="1">
      <c r="B18" s="202">
        <v>9</v>
      </c>
      <c r="C18" s="203" t="s">
        <v>67</v>
      </c>
      <c r="D18" s="198" t="str">
        <f>IF(NOT(E14&gt;E18),"W","L")</f>
        <v>L</v>
      </c>
      <c r="E18" s="4">
        <f>VLOOKUP(C18,Team_Stats,13,FALSE)</f>
        <v>5.1347193771193664</v>
      </c>
      <c r="F18" s="97"/>
      <c r="P18" s="96"/>
      <c r="AV18" s="161"/>
      <c r="BF18" s="126"/>
      <c r="BG18" s="4">
        <f>VLOOKUP(BI18,Team_Stats,13,FALSE)</f>
        <v>4.2524757608551731</v>
      </c>
      <c r="BH18" s="198" t="str">
        <f t="shared" ref="BH18" si="1">IF(NOT(BG14&gt;BG18),"W","L")</f>
        <v>L</v>
      </c>
      <c r="BI18" s="200" t="s">
        <v>62</v>
      </c>
      <c r="BJ18" s="202">
        <v>9</v>
      </c>
    </row>
    <row r="19" spans="2:62" ht="12" customHeight="1">
      <c r="B19" s="202"/>
      <c r="C19" s="204"/>
      <c r="D19" s="199"/>
      <c r="P19" s="96"/>
      <c r="AV19" s="161"/>
      <c r="BH19" s="199"/>
      <c r="BI19" s="197"/>
      <c r="BJ19" s="202"/>
    </row>
    <row r="20" spans="2:62" ht="12" customHeight="1">
      <c r="P20" s="96"/>
      <c r="Q20" s="98"/>
      <c r="R20" s="203" t="str">
        <f>IF(O12&gt;O28,M12,M28)</f>
        <v>Duke</v>
      </c>
      <c r="S20" s="198" t="str">
        <f>IF(T20&gt;T52,"W","L")</f>
        <v>W</v>
      </c>
      <c r="T20" s="4">
        <f>VLOOKUP(R20,Team_Stats,13,FALSE)</f>
        <v>7.4643294050380984</v>
      </c>
      <c r="AR20" s="4">
        <f>VLOOKUP(AT20,Team_Stats,13,FALSE)</f>
        <v>7.7917623788823107</v>
      </c>
      <c r="AS20" s="198" t="str">
        <f>IF(AR20&gt;AR52,"W","L")</f>
        <v>W</v>
      </c>
      <c r="AT20" s="200" t="str">
        <f>IF(AW12&gt;AW28,AY12,AY28)</f>
        <v>Virginia</v>
      </c>
      <c r="AU20" s="97"/>
      <c r="AV20" s="161"/>
    </row>
    <row r="21" spans="2:62" ht="12" customHeight="1">
      <c r="P21" s="96"/>
      <c r="R21" s="204"/>
      <c r="S21" s="199"/>
      <c r="U21" s="104"/>
      <c r="AQ21" s="116"/>
      <c r="AS21" s="199"/>
      <c r="AT21" s="197"/>
      <c r="AV21" s="161"/>
    </row>
    <row r="22" spans="2:62" ht="12" customHeight="1">
      <c r="B22" s="202">
        <v>5</v>
      </c>
      <c r="C22" s="203" t="s">
        <v>47</v>
      </c>
      <c r="D22" s="198" t="str">
        <f>IF(E22&gt;E26,"W","L")</f>
        <v>W</v>
      </c>
      <c r="E22" s="4">
        <f>VLOOKUP(C22,Team_Stats,13,FALSE)</f>
        <v>5.677759814149014</v>
      </c>
      <c r="P22" s="96"/>
      <c r="U22" s="105"/>
      <c r="AQ22" s="125"/>
      <c r="AV22" s="161"/>
      <c r="BG22" s="4">
        <f>VLOOKUP(BI22,Team_Stats,13,FALSE)</f>
        <v>5.8079385231872154</v>
      </c>
      <c r="BH22" s="198" t="str">
        <f t="shared" ref="BH22" si="2">IF(BG22&gt;BG26,"W","L")</f>
        <v>W</v>
      </c>
      <c r="BI22" s="200" t="s">
        <v>20</v>
      </c>
      <c r="BJ22" s="202">
        <v>5</v>
      </c>
    </row>
    <row r="23" spans="2:62" ht="12" customHeight="1">
      <c r="B23" s="202"/>
      <c r="C23" s="204"/>
      <c r="D23" s="199"/>
      <c r="F23" s="95"/>
      <c r="P23" s="96"/>
      <c r="U23" s="105"/>
      <c r="AQ23" s="125"/>
      <c r="AV23" s="161"/>
      <c r="BF23" s="116"/>
      <c r="BH23" s="199"/>
      <c r="BI23" s="197"/>
      <c r="BJ23" s="202"/>
    </row>
    <row r="24" spans="2:62" ht="12" customHeight="1">
      <c r="F24" s="96"/>
      <c r="G24" s="98"/>
      <c r="H24" s="203" t="str">
        <f>IF(E22&gt;E26,C22,C26)</f>
        <v>Mississippi St.</v>
      </c>
      <c r="I24" s="198" t="str">
        <f>IF(J24&gt;J32,"W","L")</f>
        <v>L</v>
      </c>
      <c r="J24" s="4">
        <f>VLOOKUP(H24,Team_Stats,13,FALSE)</f>
        <v>5.677759814149014</v>
      </c>
      <c r="P24" s="96"/>
      <c r="U24" s="105"/>
      <c r="AQ24" s="125"/>
      <c r="AV24" s="161"/>
      <c r="BB24" s="4">
        <f>VLOOKUP(BD24,Team_Stats,13,FALSE)</f>
        <v>5.8079385231872154</v>
      </c>
      <c r="BC24" s="198" t="str">
        <f t="shared" ref="BC24" si="3">IF(BB24&gt;BB32,"W","L")</f>
        <v>L</v>
      </c>
      <c r="BD24" s="200" t="str">
        <f>IF(BG22&gt;BG26,BI22,BI26)</f>
        <v>Wisconsin</v>
      </c>
      <c r="BE24" s="106"/>
      <c r="BF24" s="125"/>
    </row>
    <row r="25" spans="2:62" ht="12" customHeight="1">
      <c r="F25" s="96"/>
      <c r="H25" s="204"/>
      <c r="I25" s="199"/>
      <c r="K25" s="104"/>
      <c r="P25" s="96"/>
      <c r="U25" s="105"/>
      <c r="AQ25" s="125"/>
      <c r="AV25" s="161"/>
      <c r="BA25" s="116"/>
      <c r="BC25" s="199"/>
      <c r="BD25" s="197"/>
      <c r="BF25" s="125"/>
    </row>
    <row r="26" spans="2:62" ht="12" customHeight="1">
      <c r="B26" s="202">
        <v>12</v>
      </c>
      <c r="C26" s="203" t="s">
        <v>85</v>
      </c>
      <c r="D26" s="198" t="str">
        <f>IF(NOT(E22&gt;E26),"W","L")</f>
        <v>L</v>
      </c>
      <c r="E26" s="4">
        <f>VLOOKUP(C26,Team_Stats,13,FALSE)</f>
        <v>4.4986409679867574</v>
      </c>
      <c r="F26" s="97"/>
      <c r="K26" s="105"/>
      <c r="P26" s="96"/>
      <c r="U26" s="105"/>
      <c r="AQ26" s="125"/>
      <c r="AV26" s="161"/>
      <c r="BA26" s="125"/>
      <c r="BF26" s="126"/>
      <c r="BG26" s="4">
        <f>VLOOKUP(BI26,Team_Stats,13,FALSE)</f>
        <v>3.8053137244952513</v>
      </c>
      <c r="BH26" s="198" t="str">
        <f t="shared" ref="BH26" si="4">IF(NOT(BG22&gt;BG26),"W","L")</f>
        <v>L</v>
      </c>
      <c r="BI26" s="200" t="s">
        <v>328</v>
      </c>
      <c r="BJ26" s="202">
        <v>12</v>
      </c>
    </row>
    <row r="27" spans="2:62" ht="12" customHeight="1">
      <c r="B27" s="202"/>
      <c r="C27" s="204"/>
      <c r="D27" s="199"/>
      <c r="K27" s="105"/>
      <c r="P27" s="96"/>
      <c r="U27" s="105"/>
      <c r="AQ27" s="125"/>
      <c r="AV27" s="161"/>
      <c r="BA27" s="125"/>
      <c r="BH27" s="199"/>
      <c r="BI27" s="197"/>
      <c r="BJ27" s="202"/>
    </row>
    <row r="28" spans="2:62" ht="12" customHeight="1">
      <c r="K28" s="105"/>
      <c r="L28" s="107"/>
      <c r="M28" s="203" t="str">
        <f>IF(J24&gt;J32,H24,H32)</f>
        <v>Virginia Tech</v>
      </c>
      <c r="N28" s="198" t="str">
        <f>IF(NOT(O12&gt;O28),"W","L")</f>
        <v>L</v>
      </c>
      <c r="O28" s="4">
        <f>VLOOKUP(M28,Team_Stats,13,FALSE)</f>
        <v>6.3352199806118437</v>
      </c>
      <c r="P28" s="97"/>
      <c r="U28" s="105"/>
      <c r="AQ28" s="125"/>
      <c r="AV28" s="162"/>
      <c r="AW28" s="4">
        <f>VLOOKUP(AY28,Team_Stats,13,FALSE)</f>
        <v>6.0984881991073934</v>
      </c>
      <c r="AX28" s="198" t="str">
        <f>IF(NOT(AW12&gt;AW28),"W","L")</f>
        <v>L</v>
      </c>
      <c r="AY28" s="200" t="str">
        <f>IF(BB24&gt;BB32,BD24,BD32)</f>
        <v>Kansas St.</v>
      </c>
      <c r="AZ28" s="106"/>
      <c r="BA28" s="125"/>
    </row>
    <row r="29" spans="2:62" ht="12" customHeight="1">
      <c r="K29" s="105"/>
      <c r="M29" s="204"/>
      <c r="N29" s="199"/>
      <c r="U29" s="105"/>
      <c r="AQ29" s="125"/>
      <c r="AX29" s="199"/>
      <c r="AY29" s="197"/>
      <c r="BA29" s="125"/>
    </row>
    <row r="30" spans="2:62" ht="12" customHeight="1">
      <c r="B30" s="202">
        <v>4</v>
      </c>
      <c r="C30" s="203" t="s">
        <v>26</v>
      </c>
      <c r="D30" s="198" t="str">
        <f>IF(E30&gt;E34,"W","L")</f>
        <v>W</v>
      </c>
      <c r="E30" s="4">
        <f>VLOOKUP(C30,Team_Stats,13,FALSE)</f>
        <v>6.3352199806118437</v>
      </c>
      <c r="K30" s="105"/>
      <c r="U30" s="105"/>
      <c r="AQ30" s="125"/>
      <c r="BA30" s="125"/>
      <c r="BG30" s="4">
        <f>VLOOKUP(BI30,Team_Stats,13,FALSE)</f>
        <v>6.0984881991073934</v>
      </c>
      <c r="BH30" s="198" t="str">
        <f t="shared" ref="BH30" si="5">IF(BG30&gt;BG34,"W","L")</f>
        <v>W</v>
      </c>
      <c r="BI30" s="200" t="s">
        <v>46</v>
      </c>
      <c r="BJ30" s="202">
        <v>4</v>
      </c>
    </row>
    <row r="31" spans="2:62" ht="12" customHeight="1">
      <c r="B31" s="202"/>
      <c r="C31" s="204"/>
      <c r="D31" s="199"/>
      <c r="F31" s="95"/>
      <c r="K31" s="105"/>
      <c r="U31" s="105"/>
      <c r="AQ31" s="125"/>
      <c r="BA31" s="125"/>
      <c r="BF31" s="116"/>
      <c r="BH31" s="199"/>
      <c r="BI31" s="197"/>
      <c r="BJ31" s="202"/>
    </row>
    <row r="32" spans="2:62" ht="12" customHeight="1">
      <c r="F32" s="96"/>
      <c r="G32" s="98"/>
      <c r="H32" s="203" t="str">
        <f>IF(E30&gt;E34,C30,C34)</f>
        <v>Virginia Tech</v>
      </c>
      <c r="I32" s="198" t="str">
        <f>IF(NOT(J24&gt;J32),"W","L")</f>
        <v>W</v>
      </c>
      <c r="J32" s="4">
        <f>VLOOKUP(H32,Team_Stats,13,FALSE)</f>
        <v>6.3352199806118437</v>
      </c>
      <c r="K32" s="106"/>
      <c r="U32" s="105"/>
      <c r="AQ32" s="125"/>
      <c r="BA32" s="126"/>
      <c r="BB32" s="4">
        <f>VLOOKUP(BD32,Team_Stats,13,FALSE)</f>
        <v>6.0984881991073934</v>
      </c>
      <c r="BC32" s="198" t="str">
        <f t="shared" ref="BC32" si="6">IF(NOT(BB24&gt;BB32),"W","L")</f>
        <v>W</v>
      </c>
      <c r="BD32" s="200" t="str">
        <f>IF(BG30&gt;BG34,BI30,BI34)</f>
        <v>Kansas St.</v>
      </c>
      <c r="BE32" s="106"/>
      <c r="BF32" s="125"/>
    </row>
    <row r="33" spans="2:62" ht="12" customHeight="1">
      <c r="F33" s="96"/>
      <c r="H33" s="204"/>
      <c r="I33" s="199"/>
      <c r="U33" s="105"/>
      <c r="AQ33" s="125"/>
      <c r="BC33" s="199"/>
      <c r="BD33" s="197"/>
      <c r="BF33" s="125"/>
    </row>
    <row r="34" spans="2:62" ht="12" customHeight="1">
      <c r="B34" s="202">
        <v>13</v>
      </c>
      <c r="C34" s="203" t="s">
        <v>400</v>
      </c>
      <c r="D34" s="198" t="str">
        <f>IF(NOT(E30&gt;E34),"W","L")</f>
        <v>L</v>
      </c>
      <c r="E34" s="4">
        <f>VLOOKUP(C34,Team_Stats,13,FALSE)</f>
        <v>3.2680021301960815</v>
      </c>
      <c r="F34" s="97"/>
      <c r="U34" s="105"/>
      <c r="W34" s="189" t="str">
        <f>IF(T20&gt;T52,R20,R52)</f>
        <v>Duke</v>
      </c>
      <c r="X34" s="187" t="str">
        <f>IF(Y34&gt;Y98,"W","L")</f>
        <v>L</v>
      </c>
      <c r="Y34" s="4">
        <f>VLOOKUP(W34,Team_Stats,13,FALSE)</f>
        <v>7.4643294050380984</v>
      </c>
      <c r="AM34" s="4">
        <f>VLOOKUP(AO34,Team_Stats,13,FALSE)</f>
        <v>7.7917623788823107</v>
      </c>
      <c r="AN34" s="187" t="str">
        <f>IF(AM34&gt;AM100,"W","L")</f>
        <v>W</v>
      </c>
      <c r="AO34" s="189" t="str">
        <f>IF(AR20&gt;AR52,AT20,AT52)</f>
        <v>Virginia</v>
      </c>
      <c r="AQ34" s="125"/>
      <c r="BF34" s="126"/>
      <c r="BG34" s="4">
        <f>VLOOKUP(BI34,Team_Stats,13,FALSE)</f>
        <v>4.3450992311984367</v>
      </c>
      <c r="BH34" s="198" t="str">
        <f t="shared" ref="BH34" si="7">IF(NOT(BG30&gt;BG34),"W","L")</f>
        <v>L</v>
      </c>
      <c r="BI34" s="200" t="s">
        <v>333</v>
      </c>
      <c r="BJ34" s="202">
        <v>13</v>
      </c>
    </row>
    <row r="35" spans="2:62" ht="12" customHeight="1">
      <c r="B35" s="202"/>
      <c r="C35" s="204"/>
      <c r="D35" s="199"/>
      <c r="U35" s="105"/>
      <c r="W35" s="190"/>
      <c r="X35" s="188"/>
      <c r="AN35" s="188"/>
      <c r="AO35" s="190"/>
      <c r="AQ35" s="125"/>
      <c r="BH35" s="199"/>
      <c r="BI35" s="197"/>
      <c r="BJ35" s="202"/>
    </row>
    <row r="36" spans="2:62" ht="12" customHeight="1">
      <c r="U36" s="105"/>
      <c r="V36" s="108"/>
      <c r="W36" s="190"/>
      <c r="X36" s="188"/>
      <c r="AN36" s="188"/>
      <c r="AO36" s="190"/>
      <c r="AP36" s="106"/>
      <c r="AQ36" s="125"/>
    </row>
    <row r="37" spans="2:62" ht="12" customHeight="1">
      <c r="U37" s="105"/>
      <c r="W37" s="190"/>
      <c r="X37" s="188"/>
      <c r="Z37" s="104"/>
      <c r="AL37" s="160"/>
      <c r="AN37" s="188"/>
      <c r="AO37" s="190"/>
      <c r="AQ37" s="125"/>
    </row>
    <row r="38" spans="2:62" ht="12" customHeight="1">
      <c r="B38" s="202">
        <v>6</v>
      </c>
      <c r="C38" s="203" t="s">
        <v>39</v>
      </c>
      <c r="D38" s="198" t="str">
        <f>IF(E38&gt;E42,"W","L")</f>
        <v>W</v>
      </c>
      <c r="E38" s="4">
        <f>VLOOKUP(C38,Team_Stats,13,FALSE)</f>
        <v>5.5065155376902508</v>
      </c>
      <c r="U38" s="105"/>
      <c r="W38" s="190"/>
      <c r="X38" s="188"/>
      <c r="Z38" s="105"/>
      <c r="AL38" s="161"/>
      <c r="AN38" s="188"/>
      <c r="AO38" s="190"/>
      <c r="AQ38" s="125"/>
      <c r="BG38" s="4">
        <f>VLOOKUP(BI38,Team_Stats,13,FALSE)</f>
        <v>5.5799228336508468</v>
      </c>
      <c r="BH38" s="198" t="str">
        <f t="shared" ref="BH38" si="8">IF(BG38&gt;BG42,"W","L")</f>
        <v>W</v>
      </c>
      <c r="BI38" s="200" t="s">
        <v>32</v>
      </c>
      <c r="BJ38" s="202">
        <v>6</v>
      </c>
    </row>
    <row r="39" spans="2:62" ht="12" customHeight="1">
      <c r="B39" s="202"/>
      <c r="C39" s="204"/>
      <c r="D39" s="199"/>
      <c r="F39" s="95"/>
      <c r="U39" s="105"/>
      <c r="W39" s="190"/>
      <c r="X39" s="188"/>
      <c r="Z39" s="105"/>
      <c r="AL39" s="161"/>
      <c r="AN39" s="188"/>
      <c r="AO39" s="190"/>
      <c r="AQ39" s="125"/>
      <c r="BF39" s="116"/>
      <c r="BH39" s="199"/>
      <c r="BI39" s="197"/>
      <c r="BJ39" s="202"/>
    </row>
    <row r="40" spans="2:62" ht="12" customHeight="1">
      <c r="F40" s="96"/>
      <c r="G40" s="98"/>
      <c r="H40" s="203" t="str">
        <f>IF(E38&gt;E42,C38,C42)</f>
        <v>Maryland</v>
      </c>
      <c r="I40" s="198" t="str">
        <f>IF(J40&gt;J48,"W","L")</f>
        <v>L</v>
      </c>
      <c r="J40" s="4">
        <f>VLOOKUP(H40,Team_Stats,13,FALSE)</f>
        <v>5.5065155376902508</v>
      </c>
      <c r="U40" s="105"/>
      <c r="Z40" s="105"/>
      <c r="AL40" s="161"/>
      <c r="AQ40" s="125"/>
      <c r="BB40" s="4">
        <f>VLOOKUP(BD40,Team_Stats,13,FALSE)</f>
        <v>5.5799228336508468</v>
      </c>
      <c r="BC40" s="198" t="str">
        <f t="shared" ref="BC40" si="9">IF(BB40&gt;BB48,"W","L")</f>
        <v>L</v>
      </c>
      <c r="BD40" s="200" t="str">
        <f>IF(BG38&gt;BG42,BI38,BI42)</f>
        <v>Villanova</v>
      </c>
      <c r="BE40" s="106"/>
      <c r="BF40" s="125"/>
    </row>
    <row r="41" spans="2:62" ht="12" customHeight="1">
      <c r="F41" s="96"/>
      <c r="H41" s="204"/>
      <c r="I41" s="199"/>
      <c r="K41" s="104"/>
      <c r="U41" s="105"/>
      <c r="Z41" s="105"/>
      <c r="AL41" s="161"/>
      <c r="AQ41" s="125"/>
      <c r="BA41" s="116"/>
      <c r="BC41" s="199"/>
      <c r="BD41" s="197"/>
      <c r="BF41" s="125"/>
    </row>
    <row r="42" spans="2:62" ht="12" customHeight="1">
      <c r="B42" s="202">
        <v>11</v>
      </c>
      <c r="C42" s="203" t="str">
        <f>IF(AD122&gt;AD127,AB122,AB127)</f>
        <v>Belmont</v>
      </c>
      <c r="D42" s="198" t="str">
        <f>IF(NOT(E38&gt;E42),"W","L")</f>
        <v>L</v>
      </c>
      <c r="E42" s="4">
        <f>VLOOKUP(C42,Team_Stats,13,FALSE)</f>
        <v>4.961893204939428</v>
      </c>
      <c r="F42" s="97"/>
      <c r="K42" s="105"/>
      <c r="U42" s="105"/>
      <c r="Z42" s="105"/>
      <c r="AL42" s="161"/>
      <c r="AQ42" s="125"/>
      <c r="BA42" s="125"/>
      <c r="BF42" s="126"/>
      <c r="BG42" s="4">
        <f>VLOOKUP(BI42,Team_Stats,13,FALSE)</f>
        <v>4.2927109864581983</v>
      </c>
      <c r="BH42" s="198" t="str">
        <f t="shared" ref="BH42" si="10">IF(NOT(BG38&gt;BG42),"W","L")</f>
        <v>L</v>
      </c>
      <c r="BI42" s="200" t="s">
        <v>71</v>
      </c>
      <c r="BJ42" s="202">
        <v>11</v>
      </c>
    </row>
    <row r="43" spans="2:62" ht="12" customHeight="1">
      <c r="B43" s="202"/>
      <c r="C43" s="204"/>
      <c r="D43" s="199"/>
      <c r="K43" s="105"/>
      <c r="U43" s="105"/>
      <c r="Z43" s="105"/>
      <c r="AL43" s="161"/>
      <c r="AQ43" s="125"/>
      <c r="BA43" s="125"/>
      <c r="BH43" s="199"/>
      <c r="BI43" s="197"/>
      <c r="BJ43" s="202"/>
    </row>
    <row r="44" spans="2:62" ht="12" customHeight="1">
      <c r="K44" s="105"/>
      <c r="L44" s="107"/>
      <c r="M44" s="203" t="str">
        <f>IF(J40&gt;J48,H40,H48)</f>
        <v>LSU</v>
      </c>
      <c r="N44" s="198" t="str">
        <f>IF(O44&gt;O60,"W","L")</f>
        <v>L</v>
      </c>
      <c r="O44" s="4">
        <f>VLOOKUP(M44,Team_Stats,13,FALSE)</f>
        <v>6.618906810964079</v>
      </c>
      <c r="U44" s="105"/>
      <c r="Z44" s="105"/>
      <c r="AL44" s="161"/>
      <c r="AQ44" s="125"/>
      <c r="AW44" s="4">
        <f>VLOOKUP(AY44,Team_Stats,13,FALSE)</f>
        <v>6.3289657290522534</v>
      </c>
      <c r="AX44" s="198" t="str">
        <f>IF(AW44&gt;AW60,"W","L")</f>
        <v>L</v>
      </c>
      <c r="AY44" s="200" t="str">
        <f>IF(BB40&gt;BB48,BD40,BD48)</f>
        <v>Purdue</v>
      </c>
      <c r="AZ44" s="106"/>
      <c r="BA44" s="125"/>
    </row>
    <row r="45" spans="2:62" ht="12" customHeight="1">
      <c r="K45" s="105"/>
      <c r="M45" s="204"/>
      <c r="N45" s="199"/>
      <c r="P45" s="95"/>
      <c r="U45" s="105"/>
      <c r="Z45" s="105"/>
      <c r="AL45" s="161"/>
      <c r="AQ45" s="125"/>
      <c r="AV45" s="160"/>
      <c r="AX45" s="199"/>
      <c r="AY45" s="197"/>
      <c r="BA45" s="125"/>
    </row>
    <row r="46" spans="2:62" ht="12" customHeight="1">
      <c r="B46" s="202">
        <v>3</v>
      </c>
      <c r="C46" s="203" t="s">
        <v>30</v>
      </c>
      <c r="D46" s="198" t="str">
        <f>IF(E46&gt;E50,"W","L")</f>
        <v>W</v>
      </c>
      <c r="E46" s="4">
        <f>VLOOKUP(C46,Team_Stats,13,FALSE)</f>
        <v>6.618906810964079</v>
      </c>
      <c r="K46" s="105"/>
      <c r="P46" s="96"/>
      <c r="U46" s="105"/>
      <c r="Z46" s="105"/>
      <c r="AL46" s="161"/>
      <c r="AQ46" s="125"/>
      <c r="AV46" s="161"/>
      <c r="BA46" s="125"/>
      <c r="BG46" s="4">
        <f>VLOOKUP(BI46,Team_Stats,13,FALSE)</f>
        <v>6.3289657290522534</v>
      </c>
      <c r="BH46" s="198" t="str">
        <f t="shared" ref="BH46" si="11">IF(BG46&gt;BG50,"W","L")</f>
        <v>W</v>
      </c>
      <c r="BI46" s="200" t="s">
        <v>19</v>
      </c>
      <c r="BJ46" s="202">
        <v>3</v>
      </c>
    </row>
    <row r="47" spans="2:62" ht="12" customHeight="1">
      <c r="B47" s="202"/>
      <c r="C47" s="204"/>
      <c r="D47" s="199"/>
      <c r="F47" s="95"/>
      <c r="K47" s="105"/>
      <c r="P47" s="96"/>
      <c r="U47" s="105"/>
      <c r="Z47" s="105"/>
      <c r="AL47" s="161"/>
      <c r="AQ47" s="125"/>
      <c r="AV47" s="161"/>
      <c r="BA47" s="125"/>
      <c r="BF47" s="116"/>
      <c r="BH47" s="199"/>
      <c r="BI47" s="197"/>
      <c r="BJ47" s="202"/>
    </row>
    <row r="48" spans="2:62" ht="12" customHeight="1">
      <c r="F48" s="96"/>
      <c r="G48" s="98"/>
      <c r="H48" s="203" t="str">
        <f>IF(E46&gt;E50,C46,C50)</f>
        <v>LSU</v>
      </c>
      <c r="I48" s="198" t="str">
        <f>IF(NOT(J40&gt;J48),"W","L")</f>
        <v>W</v>
      </c>
      <c r="J48" s="4">
        <f>VLOOKUP(H48,Team_Stats,13,FALSE)</f>
        <v>6.618906810964079</v>
      </c>
      <c r="K48" s="106"/>
      <c r="P48" s="96"/>
      <c r="U48" s="105"/>
      <c r="Z48" s="105"/>
      <c r="AL48" s="161"/>
      <c r="AQ48" s="125"/>
      <c r="AV48" s="161"/>
      <c r="BA48" s="126"/>
      <c r="BB48" s="4">
        <f>VLOOKUP(BD48,Team_Stats,13,FALSE)</f>
        <v>6.3289657290522534</v>
      </c>
      <c r="BC48" s="198" t="str">
        <f t="shared" ref="BC48" si="12">IF(NOT(BB40&gt;BB48),"W","L")</f>
        <v>W</v>
      </c>
      <c r="BD48" s="200" t="str">
        <f>IF(BG46&gt;BG50,BI46,BI50)</f>
        <v>Purdue</v>
      </c>
      <c r="BE48" s="106"/>
      <c r="BF48" s="125"/>
    </row>
    <row r="49" spans="2:62" ht="12" customHeight="1">
      <c r="F49" s="96"/>
      <c r="H49" s="204"/>
      <c r="I49" s="199"/>
      <c r="P49" s="96"/>
      <c r="U49" s="105"/>
      <c r="Z49" s="105"/>
      <c r="AL49" s="161"/>
      <c r="AQ49" s="125"/>
      <c r="AV49" s="161"/>
      <c r="BC49" s="199"/>
      <c r="BD49" s="197"/>
      <c r="BF49" s="125"/>
    </row>
    <row r="50" spans="2:62" ht="12" customHeight="1">
      <c r="B50" s="202">
        <v>14</v>
      </c>
      <c r="C50" s="203" t="s">
        <v>87</v>
      </c>
      <c r="D50" s="198" t="str">
        <f>IF(NOT(E46&gt;E50),"W","L")</f>
        <v>L</v>
      </c>
      <c r="E50" s="4">
        <f>VLOOKUP(C50,Team_Stats,13,FALSE)</f>
        <v>3.7347880419588075</v>
      </c>
      <c r="F50" s="97"/>
      <c r="P50" s="96"/>
      <c r="U50" s="105"/>
      <c r="Z50" s="105"/>
      <c r="AL50" s="161"/>
      <c r="AQ50" s="125"/>
      <c r="AV50" s="161"/>
      <c r="BF50" s="126"/>
      <c r="BG50" s="4">
        <f>VLOOKUP(BI50,Team_Stats,13,FALSE)</f>
        <v>3.6422235503758338</v>
      </c>
      <c r="BH50" s="198" t="str">
        <f t="shared" ref="BH50" si="13">IF(NOT(BG46&gt;BG50),"W","L")</f>
        <v>L</v>
      </c>
      <c r="BI50" s="200" t="s">
        <v>388</v>
      </c>
      <c r="BJ50" s="202">
        <v>14</v>
      </c>
    </row>
    <row r="51" spans="2:62" ht="12" customHeight="1">
      <c r="B51" s="202"/>
      <c r="C51" s="204"/>
      <c r="D51" s="199"/>
      <c r="P51" s="96"/>
      <c r="U51" s="105"/>
      <c r="Z51" s="105"/>
      <c r="AL51" s="161"/>
      <c r="AQ51" s="125"/>
      <c r="AV51" s="161"/>
      <c r="BH51" s="199"/>
      <c r="BI51" s="197"/>
      <c r="BJ51" s="202"/>
    </row>
    <row r="52" spans="2:62" ht="12" customHeight="1">
      <c r="P52" s="96"/>
      <c r="Q52" s="98"/>
      <c r="R52" s="203" t="str">
        <f>IF(O44&gt;O60,M44,M60)</f>
        <v>Michigan St.</v>
      </c>
      <c r="S52" s="198" t="str">
        <f>IF(NOT(T20&gt;T52),"W","L")</f>
        <v>L</v>
      </c>
      <c r="T52" s="4">
        <f>VLOOKUP(R52,Team_Stats,13,FALSE)</f>
        <v>6.9844744890427419</v>
      </c>
      <c r="U52" s="106"/>
      <c r="Z52" s="105"/>
      <c r="AL52" s="161"/>
      <c r="AQ52" s="126"/>
      <c r="AR52" s="4">
        <f>VLOOKUP(AT52,Team_Stats,13,FALSE)</f>
        <v>7.2919655426854586</v>
      </c>
      <c r="AS52" s="198" t="str">
        <f>IF(NOT(AR20&gt;AR52),"W","L")</f>
        <v>L</v>
      </c>
      <c r="AT52" s="200" t="str">
        <f>IF(AW44&gt;AW60,AY44,AY60)</f>
        <v>Tennessee</v>
      </c>
      <c r="AU52" s="97"/>
      <c r="AV52" s="161"/>
    </row>
    <row r="53" spans="2:62" ht="12" customHeight="1">
      <c r="P53" s="96"/>
      <c r="R53" s="204"/>
      <c r="S53" s="199"/>
      <c r="Z53" s="105"/>
      <c r="AL53" s="161"/>
      <c r="AS53" s="199"/>
      <c r="AT53" s="197"/>
      <c r="AV53" s="161"/>
    </row>
    <row r="54" spans="2:62" ht="12" customHeight="1">
      <c r="B54" s="202">
        <v>7</v>
      </c>
      <c r="C54" s="203" t="s">
        <v>27</v>
      </c>
      <c r="D54" s="198" t="str">
        <f>IF(E54&gt;E58,"W","L")</f>
        <v>W</v>
      </c>
      <c r="E54" s="4">
        <f>VLOOKUP(C54,Team_Stats,13,FALSE)</f>
        <v>5.1484897139594503</v>
      </c>
      <c r="P54" s="96"/>
      <c r="Z54" s="105"/>
      <c r="AL54" s="161"/>
      <c r="AV54" s="161"/>
      <c r="BG54" s="4">
        <f>VLOOKUP(BI54,Team_Stats,13,FALSE)</f>
        <v>5.6763977212177075</v>
      </c>
      <c r="BH54" s="198" t="str">
        <f t="shared" ref="BH54" si="14">IF(BG54&gt;BG58,"W","L")</f>
        <v>W</v>
      </c>
      <c r="BI54" s="200" t="s">
        <v>40</v>
      </c>
      <c r="BJ54" s="202">
        <v>7</v>
      </c>
    </row>
    <row r="55" spans="2:62" ht="12" customHeight="1">
      <c r="B55" s="202"/>
      <c r="C55" s="204"/>
      <c r="D55" s="199"/>
      <c r="F55" s="95"/>
      <c r="P55" s="96"/>
      <c r="Z55" s="105"/>
      <c r="AL55" s="161"/>
      <c r="AV55" s="161"/>
      <c r="BF55" s="116"/>
      <c r="BH55" s="199"/>
      <c r="BI55" s="197"/>
      <c r="BJ55" s="202"/>
    </row>
    <row r="56" spans="2:62" ht="12" customHeight="1">
      <c r="F56" s="96"/>
      <c r="G56" s="98"/>
      <c r="H56" s="203" t="str">
        <f>IF(E54&gt;E58,C54,C58)</f>
        <v>Louisville</v>
      </c>
      <c r="I56" s="198" t="str">
        <f>IF(J56&gt;J64,"W","L")</f>
        <v>L</v>
      </c>
      <c r="J56" s="4">
        <f>VLOOKUP(H56,Team_Stats,13,FALSE)</f>
        <v>5.1484897139594503</v>
      </c>
      <c r="P56" s="96"/>
      <c r="Z56" s="105"/>
      <c r="AL56" s="161"/>
      <c r="AV56" s="161"/>
      <c r="BB56" s="4">
        <f>VLOOKUP(BD56,Team_Stats,13,FALSE)</f>
        <v>5.6763977212177075</v>
      </c>
      <c r="BC56" s="198" t="str">
        <f t="shared" ref="BC56" si="15">IF(BB56&gt;BB64,"W","L")</f>
        <v>L</v>
      </c>
      <c r="BD56" s="200" t="str">
        <f>IF(BG54&gt;BG58,BI54,BI58)</f>
        <v>Cincinnati</v>
      </c>
      <c r="BE56" s="106"/>
      <c r="BF56" s="125"/>
    </row>
    <row r="57" spans="2:62" ht="12" customHeight="1">
      <c r="F57" s="96"/>
      <c r="H57" s="204"/>
      <c r="I57" s="199"/>
      <c r="K57" s="104"/>
      <c r="P57" s="96"/>
      <c r="Z57" s="105"/>
      <c r="AL57" s="161"/>
      <c r="AV57" s="161"/>
      <c r="BA57" s="116"/>
      <c r="BC57" s="199"/>
      <c r="BD57" s="197"/>
      <c r="BF57" s="125"/>
    </row>
    <row r="58" spans="2:62" ht="12" customHeight="1">
      <c r="B58" s="202">
        <v>10</v>
      </c>
      <c r="C58" s="203" t="s">
        <v>80</v>
      </c>
      <c r="D58" s="198" t="str">
        <f>IF(NOT(E54&gt;E58),"W","L")</f>
        <v>L</v>
      </c>
      <c r="E58" s="4">
        <f>VLOOKUP(C58,Team_Stats,13,FALSE)</f>
        <v>4.0226990016666493</v>
      </c>
      <c r="F58" s="97"/>
      <c r="K58" s="105"/>
      <c r="P58" s="96"/>
      <c r="Z58" s="105"/>
      <c r="AL58" s="125"/>
      <c r="AN58" s="12"/>
      <c r="AV58" s="161"/>
      <c r="BA58" s="125"/>
      <c r="BF58" s="126"/>
      <c r="BG58" s="4">
        <f>VLOOKUP(BI58,Team_Stats,13,FALSE)</f>
        <v>4.4719405094869833</v>
      </c>
      <c r="BH58" s="198" t="str">
        <f t="shared" ref="BH58" si="16">IF(NOT(BG54&gt;BG58),"W","L")</f>
        <v>L</v>
      </c>
      <c r="BI58" s="200" t="s">
        <v>42</v>
      </c>
      <c r="BJ58" s="202">
        <v>10</v>
      </c>
    </row>
    <row r="59" spans="2:62" ht="12" customHeight="1">
      <c r="B59" s="202"/>
      <c r="C59" s="204"/>
      <c r="D59" s="199"/>
      <c r="K59" s="105"/>
      <c r="P59" s="96"/>
      <c r="Z59" s="105"/>
      <c r="AC59" s="194" t="s">
        <v>452</v>
      </c>
      <c r="AD59" s="195"/>
      <c r="AE59" s="195"/>
      <c r="AF59" s="195"/>
      <c r="AG59" s="195"/>
      <c r="AH59" s="195"/>
      <c r="AI59" s="195"/>
      <c r="AL59" s="125"/>
      <c r="AN59" s="12"/>
      <c r="AV59" s="161"/>
      <c r="BA59" s="125"/>
      <c r="BH59" s="199"/>
      <c r="BI59" s="197"/>
      <c r="BJ59" s="202"/>
    </row>
    <row r="60" spans="2:62" ht="12" customHeight="1">
      <c r="K60" s="105"/>
      <c r="L60" s="107"/>
      <c r="M60" s="203" t="str">
        <f>IF(J56&gt;J64,H56,H64)</f>
        <v>Michigan St.</v>
      </c>
      <c r="N60" s="198" t="str">
        <f>IF(NOT(O44&gt;O60),"W","L")</f>
        <v>W</v>
      </c>
      <c r="O60" s="4">
        <f>VLOOKUP(M60,Team_Stats,13,FALSE)</f>
        <v>6.9844744890427419</v>
      </c>
      <c r="P60" s="97"/>
      <c r="Z60" s="105"/>
      <c r="AB60" s="1"/>
      <c r="AC60" s="195"/>
      <c r="AD60" s="195"/>
      <c r="AE60" s="195"/>
      <c r="AF60" s="195"/>
      <c r="AG60" s="195"/>
      <c r="AH60" s="195"/>
      <c r="AI60" s="195"/>
      <c r="AJ60" s="1"/>
      <c r="AK60" s="1"/>
      <c r="AL60" s="125"/>
      <c r="AN60" s="12"/>
      <c r="AV60" s="162"/>
      <c r="AW60" s="4">
        <f>VLOOKUP(AY60,Team_Stats,13,FALSE)</f>
        <v>7.2919655426854586</v>
      </c>
      <c r="AX60" s="198" t="str">
        <f>IF(NOT(AW44&gt;AW60),"W","L")</f>
        <v>W</v>
      </c>
      <c r="AY60" s="200" t="str">
        <f>IF(BB56&gt;BB64,BD56,BD64)</f>
        <v>Tennessee</v>
      </c>
      <c r="AZ60" s="106"/>
      <c r="BA60" s="125"/>
    </row>
    <row r="61" spans="2:62" ht="12" customHeight="1">
      <c r="K61" s="105"/>
      <c r="M61" s="204"/>
      <c r="N61" s="199"/>
      <c r="Z61" s="105"/>
      <c r="AB61" s="1"/>
      <c r="AC61" s="195"/>
      <c r="AD61" s="195"/>
      <c r="AE61" s="195"/>
      <c r="AF61" s="195"/>
      <c r="AG61" s="195"/>
      <c r="AH61" s="195"/>
      <c r="AI61" s="195"/>
      <c r="AJ61" s="1"/>
      <c r="AK61" s="1"/>
      <c r="AL61" s="125"/>
      <c r="AN61" s="12"/>
      <c r="AX61" s="199"/>
      <c r="AY61" s="197"/>
      <c r="BA61" s="125"/>
    </row>
    <row r="62" spans="2:62" ht="12" customHeight="1">
      <c r="B62" s="202">
        <v>2</v>
      </c>
      <c r="C62" s="203" t="s">
        <v>17</v>
      </c>
      <c r="D62" s="198" t="str">
        <f>IF(E62&gt;E66,"W","L")</f>
        <v>W</v>
      </c>
      <c r="E62" s="4">
        <f>VLOOKUP(C62,Team_Stats,13,FALSE)</f>
        <v>6.9844744890427419</v>
      </c>
      <c r="K62" s="105"/>
      <c r="Z62" s="105"/>
      <c r="AC62" s="195"/>
      <c r="AD62" s="195"/>
      <c r="AE62" s="195"/>
      <c r="AF62" s="195"/>
      <c r="AG62" s="195"/>
      <c r="AH62" s="195"/>
      <c r="AI62" s="195"/>
      <c r="AL62" s="161"/>
      <c r="AN62" s="12"/>
      <c r="BA62" s="125"/>
      <c r="BG62" s="4">
        <f>VLOOKUP(BI62,Team_Stats,13,FALSE)</f>
        <v>7.2919655426854586</v>
      </c>
      <c r="BH62" s="198" t="str">
        <f t="shared" ref="BH62" si="17">IF(BG62&gt;BG66,"W","L")</f>
        <v>W</v>
      </c>
      <c r="BI62" s="200" t="s">
        <v>8</v>
      </c>
      <c r="BJ62" s="202">
        <v>2</v>
      </c>
    </row>
    <row r="63" spans="2:62" ht="12" customHeight="1">
      <c r="B63" s="202"/>
      <c r="C63" s="204"/>
      <c r="D63" s="199"/>
      <c r="F63" s="95"/>
      <c r="K63" s="105"/>
      <c r="Z63" s="105"/>
      <c r="AC63" s="195"/>
      <c r="AD63" s="195"/>
      <c r="AE63" s="195"/>
      <c r="AF63" s="195"/>
      <c r="AG63" s="195"/>
      <c r="AH63" s="195"/>
      <c r="AI63" s="195"/>
      <c r="AL63" s="161"/>
      <c r="AN63" s="12"/>
      <c r="BA63" s="125"/>
      <c r="BF63" s="116"/>
      <c r="BH63" s="199"/>
      <c r="BI63" s="197"/>
      <c r="BJ63" s="202"/>
    </row>
    <row r="64" spans="2:62" ht="12" customHeight="1">
      <c r="F64" s="96"/>
      <c r="G64" s="98"/>
      <c r="H64" s="203" t="str">
        <f>IF(E62&gt;E66,C62,C66)</f>
        <v>Michigan St.</v>
      </c>
      <c r="I64" s="198" t="str">
        <f>IF(NOT(J56&gt;J64),"W","L")</f>
        <v>W</v>
      </c>
      <c r="J64" s="4">
        <f>VLOOKUP(H64,Team_Stats,13,FALSE)</f>
        <v>6.9844744890427419</v>
      </c>
      <c r="K64" s="106"/>
      <c r="Z64" s="134"/>
      <c r="AA64" s="135"/>
      <c r="AB64" s="136"/>
      <c r="AC64" s="137"/>
      <c r="AD64" s="138"/>
      <c r="AE64" s="135"/>
      <c r="AF64" s="139"/>
      <c r="AG64" s="140"/>
      <c r="AH64" s="141"/>
      <c r="AI64" s="142"/>
      <c r="AJ64" s="143"/>
      <c r="AK64" s="143"/>
      <c r="AL64" s="163"/>
      <c r="AN64" s="12"/>
      <c r="BA64" s="126"/>
      <c r="BB64" s="4">
        <f>VLOOKUP(BD64,Team_Stats,13,FALSE)</f>
        <v>7.2919655426854586</v>
      </c>
      <c r="BC64" s="198" t="str">
        <f t="shared" ref="BC64" si="18">IF(NOT(BB56&gt;BB64),"W","L")</f>
        <v>W</v>
      </c>
      <c r="BD64" s="200" t="str">
        <f>IF(BG62&gt;BG66,BI62,BI66)</f>
        <v>Tennessee</v>
      </c>
      <c r="BE64" s="106"/>
      <c r="BF64" s="125"/>
    </row>
    <row r="65" spans="2:62" ht="12" customHeight="1" thickBot="1">
      <c r="F65" s="96"/>
      <c r="H65" s="204"/>
      <c r="I65" s="199"/>
      <c r="Z65" s="144"/>
      <c r="AA65" s="92"/>
      <c r="AB65" s="94"/>
      <c r="AC65" s="17"/>
      <c r="AE65" s="92"/>
      <c r="AF65" s="18"/>
      <c r="AG65" s="6"/>
      <c r="AI65" s="19"/>
      <c r="AJ65" s="20"/>
      <c r="AK65" s="20"/>
      <c r="AL65" s="164"/>
      <c r="AN65" s="12"/>
      <c r="BC65" s="199"/>
      <c r="BD65" s="197"/>
      <c r="BF65" s="125"/>
    </row>
    <row r="66" spans="2:62" ht="12" customHeight="1" thickTop="1">
      <c r="B66" s="202">
        <v>15</v>
      </c>
      <c r="C66" s="203" t="s">
        <v>383</v>
      </c>
      <c r="D66" s="198" t="str">
        <f>IF(NOT(E62&gt;E66),"W","L")</f>
        <v>L</v>
      </c>
      <c r="E66" s="4">
        <f>VLOOKUP(C66,Team_Stats,13,FALSE)</f>
        <v>2.7010087314980029</v>
      </c>
      <c r="F66" s="97"/>
      <c r="W66" s="206"/>
      <c r="X66" s="206"/>
      <c r="Z66" s="144"/>
      <c r="AA66" s="92"/>
      <c r="AB66" s="189" t="str">
        <f>IF(Y34&gt;Y98,W34,W98)</f>
        <v>Gonzaga</v>
      </c>
      <c r="AC66" s="187" t="str">
        <f>IF(AD66&gt;AH66,"W","L")</f>
        <v>L</v>
      </c>
      <c r="AD66" s="4">
        <f>VLOOKUP(AB66,Team_Stats,13,FALSE)</f>
        <v>7.760202645651562</v>
      </c>
      <c r="AE66" s="92"/>
      <c r="AF66" s="191" t="str">
        <f>IF(AD66&gt;AH66,AB66,AJ66)</f>
        <v>Virginia</v>
      </c>
      <c r="AG66" s="6"/>
      <c r="AH66" s="4">
        <f>VLOOKUP(AJ66,Team_Stats,13,FALSE)</f>
        <v>7.7917623788823107</v>
      </c>
      <c r="AI66" s="187" t="str">
        <f>IF(NOT(AD66&gt;AH66),"W","L")</f>
        <v>W</v>
      </c>
      <c r="AJ66" s="189" t="str">
        <f>IF(AM34&gt;AM100,AO34,AO98)</f>
        <v>Virginia</v>
      </c>
      <c r="AK66" s="93"/>
      <c r="AL66" s="164"/>
      <c r="AN66" s="206"/>
      <c r="AO66" s="206"/>
      <c r="BF66" s="126"/>
      <c r="BG66" s="4">
        <f>VLOOKUP(BI66,Team_Stats,13,FALSE)</f>
        <v>3.2503805887774408</v>
      </c>
      <c r="BH66" s="198" t="str">
        <f t="shared" ref="BH66" si="19">IF(NOT(BG62&gt;BG66),"W","L")</f>
        <v>L</v>
      </c>
      <c r="BI66" s="200" t="s">
        <v>266</v>
      </c>
      <c r="BJ66" s="202">
        <v>15</v>
      </c>
    </row>
    <row r="67" spans="2:62" ht="12" customHeight="1">
      <c r="B67" s="202"/>
      <c r="C67" s="204"/>
      <c r="D67" s="199"/>
      <c r="W67" s="206"/>
      <c r="X67" s="206"/>
      <c r="Z67" s="144"/>
      <c r="AA67" s="92"/>
      <c r="AB67" s="190"/>
      <c r="AC67" s="188"/>
      <c r="AE67" s="92"/>
      <c r="AF67" s="192"/>
      <c r="AG67" s="6"/>
      <c r="AH67" s="4"/>
      <c r="AI67" s="188"/>
      <c r="AJ67" s="190"/>
      <c r="AK67" s="93"/>
      <c r="AL67" s="164"/>
      <c r="AN67" s="206"/>
      <c r="AO67" s="206"/>
      <c r="BH67" s="199"/>
      <c r="BI67" s="197"/>
      <c r="BJ67" s="202"/>
    </row>
    <row r="68" spans="2:62" ht="12" customHeight="1">
      <c r="W68" s="206"/>
      <c r="X68" s="206"/>
      <c r="Z68" s="144"/>
      <c r="AA68" s="109"/>
      <c r="AB68" s="190"/>
      <c r="AC68" s="188"/>
      <c r="AE68" s="112"/>
      <c r="AF68" s="192"/>
      <c r="AG68" s="167"/>
      <c r="AI68" s="188"/>
      <c r="AJ68" s="190"/>
      <c r="AK68" s="166"/>
      <c r="AL68" s="164"/>
      <c r="AN68" s="206"/>
      <c r="AO68" s="206"/>
    </row>
    <row r="69" spans="2:62" ht="12" customHeight="1">
      <c r="W69" s="206"/>
      <c r="X69" s="206"/>
      <c r="Z69" s="144"/>
      <c r="AA69" s="92"/>
      <c r="AB69" s="190"/>
      <c r="AC69" s="188"/>
      <c r="AE69" s="92"/>
      <c r="AF69" s="192"/>
      <c r="AG69" s="6"/>
      <c r="AI69" s="188"/>
      <c r="AJ69" s="190"/>
      <c r="AK69" s="93"/>
      <c r="AL69" s="164"/>
      <c r="AN69" s="206"/>
      <c r="AO69" s="206"/>
    </row>
    <row r="70" spans="2:62" ht="12" customHeight="1">
      <c r="B70" s="202">
        <v>1</v>
      </c>
      <c r="C70" s="203" t="s">
        <v>1</v>
      </c>
      <c r="D70" s="198" t="str">
        <f>IF(E70&gt;E74,"W","L")</f>
        <v>W</v>
      </c>
      <c r="E70" s="4">
        <f>VLOOKUP(C70,Team_Stats,13,FALSE)</f>
        <v>7.760202645651562</v>
      </c>
      <c r="W70" s="206"/>
      <c r="X70" s="206"/>
      <c r="Z70" s="144"/>
      <c r="AA70" s="92"/>
      <c r="AB70" s="190"/>
      <c r="AC70" s="188"/>
      <c r="AE70" s="92"/>
      <c r="AF70" s="192"/>
      <c r="AG70" s="6"/>
      <c r="AI70" s="188"/>
      <c r="AJ70" s="190"/>
      <c r="AK70" s="93"/>
      <c r="AL70" s="164"/>
      <c r="AN70" s="206"/>
      <c r="AO70" s="206"/>
      <c r="BG70" s="4">
        <f>VLOOKUP(BI70,Team_Stats,13,FALSE)</f>
        <v>7.2252515322587101</v>
      </c>
      <c r="BH70" s="198" t="str">
        <f t="shared" ref="BH70" si="20">IF(BG70&gt;BG74,"W","L")</f>
        <v>W</v>
      </c>
      <c r="BI70" s="200" t="s">
        <v>18</v>
      </c>
      <c r="BJ70" s="202">
        <v>1</v>
      </c>
    </row>
    <row r="71" spans="2:62" ht="12" customHeight="1" thickBot="1">
      <c r="B71" s="202"/>
      <c r="C71" s="204"/>
      <c r="D71" s="199"/>
      <c r="F71" s="95"/>
      <c r="W71" s="16"/>
      <c r="X71" s="16"/>
      <c r="Z71" s="144"/>
      <c r="AA71" s="92"/>
      <c r="AB71" s="190"/>
      <c r="AC71" s="188"/>
      <c r="AE71" s="92"/>
      <c r="AF71" s="193"/>
      <c r="AG71" s="6"/>
      <c r="AI71" s="188"/>
      <c r="AJ71" s="190"/>
      <c r="AK71" s="93"/>
      <c r="AL71" s="164"/>
      <c r="AN71" s="16"/>
      <c r="AO71" s="16"/>
      <c r="BF71" s="116"/>
      <c r="BH71" s="199"/>
      <c r="BI71" s="197"/>
      <c r="BJ71" s="202"/>
    </row>
    <row r="72" spans="2:62" ht="12" customHeight="1" thickTop="1">
      <c r="F72" s="96"/>
      <c r="G72" s="98"/>
      <c r="H72" s="203" t="str">
        <f>IF(E70&gt;E74,C70,C74)</f>
        <v>Gonzaga</v>
      </c>
      <c r="I72" s="198" t="str">
        <f>IF(J72&gt;J80,"W","L")</f>
        <v>W</v>
      </c>
      <c r="J72" s="4">
        <f>VLOOKUP(H72,Team_Stats,13,FALSE)</f>
        <v>7.760202645651562</v>
      </c>
      <c r="Z72" s="144"/>
      <c r="AA72" s="92"/>
      <c r="AB72" s="94"/>
      <c r="AC72" s="17"/>
      <c r="AE72" s="92"/>
      <c r="AF72" s="92"/>
      <c r="AG72" s="6"/>
      <c r="AI72" s="19"/>
      <c r="AJ72" s="20"/>
      <c r="AK72" s="20"/>
      <c r="AL72" s="164"/>
      <c r="AN72" s="12"/>
      <c r="BB72" s="4">
        <f>VLOOKUP(BD72,Team_Stats,13,FALSE)</f>
        <v>7.2252515322587101</v>
      </c>
      <c r="BC72" s="198" t="str">
        <f t="shared" ref="BC72" si="21">IF(BB72&gt;BB80,"W","L")</f>
        <v>W</v>
      </c>
      <c r="BD72" s="200" t="str">
        <f>IF(BG70&gt;BG74,BI70,BI74)</f>
        <v>North Carolina</v>
      </c>
      <c r="BE72" s="106"/>
      <c r="BF72" s="125"/>
    </row>
    <row r="73" spans="2:62" ht="12" customHeight="1">
      <c r="F73" s="96"/>
      <c r="H73" s="204"/>
      <c r="I73" s="199"/>
      <c r="K73" s="104"/>
      <c r="Z73" s="145"/>
      <c r="AA73" s="146"/>
      <c r="AB73" s="147"/>
      <c r="AC73" s="148"/>
      <c r="AD73" s="149"/>
      <c r="AE73" s="146"/>
      <c r="AF73" s="146"/>
      <c r="AG73" s="150"/>
      <c r="AH73" s="151"/>
      <c r="AI73" s="152"/>
      <c r="AJ73" s="153"/>
      <c r="AK73" s="153"/>
      <c r="AL73" s="165"/>
      <c r="AN73" s="12"/>
      <c r="BA73" s="116"/>
      <c r="BC73" s="199"/>
      <c r="BD73" s="197"/>
      <c r="BF73" s="125"/>
    </row>
    <row r="74" spans="2:62" ht="12" customHeight="1">
      <c r="B74" s="202">
        <v>16</v>
      </c>
      <c r="C74" s="203" t="str">
        <f>IF(Y122&gt;Y127,W122,W127)</f>
        <v>Prairie View</v>
      </c>
      <c r="D74" s="198" t="str">
        <f>IF(NOT(E70&gt;E74),"W","L")</f>
        <v>L</v>
      </c>
      <c r="E74" s="4">
        <f>VLOOKUP(C74,Team_Stats,13,FALSE)</f>
        <v>2.5923070662278684</v>
      </c>
      <c r="F74" s="97"/>
      <c r="K74" s="105"/>
      <c r="Z74" s="105"/>
      <c r="AB74" s="1"/>
      <c r="AC74" s="1"/>
      <c r="AD74" s="1"/>
      <c r="AG74" s="1"/>
      <c r="AH74" s="115"/>
      <c r="AI74" s="1"/>
      <c r="AJ74" s="1"/>
      <c r="AK74" s="1"/>
      <c r="AL74" s="125"/>
      <c r="AN74" s="12"/>
      <c r="BA74" s="125"/>
      <c r="BF74" s="126"/>
      <c r="BG74" s="4">
        <f>VLOOKUP(BI74,Team_Stats,13,FALSE)</f>
        <v>2.3227630995148942</v>
      </c>
      <c r="BH74" s="198" t="str">
        <f t="shared" ref="BH74" si="22">IF(NOT(BG70&gt;BG74),"W","L")</f>
        <v>L</v>
      </c>
      <c r="BI74" s="200" t="s">
        <v>193</v>
      </c>
      <c r="BJ74" s="202">
        <v>16</v>
      </c>
    </row>
    <row r="75" spans="2:62" ht="12" customHeight="1">
      <c r="B75" s="202"/>
      <c r="C75" s="204"/>
      <c r="D75" s="199"/>
      <c r="K75" s="105"/>
      <c r="Z75" s="105"/>
      <c r="AB75" s="1"/>
      <c r="AC75" s="1"/>
      <c r="AD75" s="1"/>
      <c r="AG75" s="1"/>
      <c r="AH75" s="115"/>
      <c r="AI75" s="1"/>
      <c r="AJ75" s="1"/>
      <c r="AK75" s="1"/>
      <c r="AL75" s="125"/>
      <c r="AN75" s="12"/>
      <c r="BA75" s="125"/>
      <c r="BH75" s="199"/>
      <c r="BI75" s="197"/>
      <c r="BJ75" s="202"/>
    </row>
    <row r="76" spans="2:62" ht="12" customHeight="1">
      <c r="K76" s="105"/>
      <c r="L76" s="107"/>
      <c r="M76" s="203" t="str">
        <f>IF(J72&gt;J80,H72,H80)</f>
        <v>Gonzaga</v>
      </c>
      <c r="N76" s="198" t="str">
        <f>IF(O76&gt;O92,"W","L")</f>
        <v>W</v>
      </c>
      <c r="O76" s="4">
        <f>VLOOKUP(M76,Team_Stats,13,FALSE)</f>
        <v>7.760202645651562</v>
      </c>
      <c r="Z76" s="105"/>
      <c r="AB76" s="1"/>
      <c r="AC76" s="1"/>
      <c r="AD76" s="1"/>
      <c r="AG76" s="1"/>
      <c r="AH76" s="115"/>
      <c r="AI76" s="1"/>
      <c r="AJ76" s="1"/>
      <c r="AK76" s="1"/>
      <c r="AL76" s="125"/>
      <c r="AN76" s="12"/>
      <c r="AW76" s="4">
        <f>VLOOKUP(AY76,Team_Stats,13,FALSE)</f>
        <v>7.2252515322587101</v>
      </c>
      <c r="AX76" s="198" t="str">
        <f>IF(AW76&gt;AW92,"W","L")</f>
        <v>W</v>
      </c>
      <c r="AY76" s="200" t="str">
        <f>IF(BB72&gt;BB80,BD72,BD80)</f>
        <v>North Carolina</v>
      </c>
      <c r="AZ76" s="106"/>
      <c r="BA76" s="125"/>
    </row>
    <row r="77" spans="2:62" ht="12" customHeight="1">
      <c r="K77" s="105"/>
      <c r="M77" s="204"/>
      <c r="N77" s="199"/>
      <c r="P77" s="95"/>
      <c r="Z77" s="105"/>
      <c r="AB77" s="1"/>
      <c r="AC77" s="1"/>
      <c r="AD77" s="1"/>
      <c r="AG77" s="1"/>
      <c r="AH77" s="115"/>
      <c r="AI77" s="1"/>
      <c r="AJ77" s="1"/>
      <c r="AK77" s="1"/>
      <c r="AL77" s="125"/>
      <c r="AN77" s="12"/>
      <c r="AV77" s="160"/>
      <c r="AX77" s="199"/>
      <c r="AY77" s="197"/>
      <c r="BA77" s="125"/>
    </row>
    <row r="78" spans="2:62" ht="12" customHeight="1">
      <c r="B78" s="202">
        <v>8</v>
      </c>
      <c r="C78" s="203" t="s">
        <v>69</v>
      </c>
      <c r="D78" s="198" t="str">
        <f>IF(E78&gt;E82,"W","L")</f>
        <v>W</v>
      </c>
      <c r="E78" s="4">
        <f>VLOOKUP(C78,Team_Stats,13,FALSE)</f>
        <v>4.6649873756150875</v>
      </c>
      <c r="K78" s="105"/>
      <c r="P78" s="96"/>
      <c r="Z78" s="105"/>
      <c r="AL78" s="125"/>
      <c r="AN78" s="12"/>
      <c r="AV78" s="161"/>
      <c r="BA78" s="125"/>
      <c r="BG78" s="4">
        <f>VLOOKUP(BI78,Team_Stats,13,FALSE)</f>
        <v>5.4551324465488884</v>
      </c>
      <c r="BH78" s="198" t="str">
        <f t="shared" ref="BH78" si="23">IF(BG78&gt;BG82,"W","L")</f>
        <v>W</v>
      </c>
      <c r="BI78" s="200" t="s">
        <v>59</v>
      </c>
      <c r="BJ78" s="202">
        <v>8</v>
      </c>
    </row>
    <row r="79" spans="2:62" ht="12" customHeight="1">
      <c r="B79" s="202"/>
      <c r="C79" s="204"/>
      <c r="D79" s="199"/>
      <c r="F79" s="95"/>
      <c r="K79" s="105"/>
      <c r="P79" s="96"/>
      <c r="Z79" s="105"/>
      <c r="AL79" s="125"/>
      <c r="AN79" s="12"/>
      <c r="AV79" s="161"/>
      <c r="BA79" s="125"/>
      <c r="BF79" s="116"/>
      <c r="BH79" s="199"/>
      <c r="BI79" s="197"/>
      <c r="BJ79" s="202"/>
    </row>
    <row r="80" spans="2:62" ht="12" customHeight="1">
      <c r="F80" s="96"/>
      <c r="G80" s="98"/>
      <c r="H80" s="203" t="str">
        <f>IF(E78&gt;E82,C78,C82)</f>
        <v>Syracuse</v>
      </c>
      <c r="I80" s="198" t="str">
        <f>IF(NOT(J72&gt;J80),"W","L")</f>
        <v>L</v>
      </c>
      <c r="J80" s="4">
        <f>VLOOKUP(H80,Team_Stats,13,FALSE)</f>
        <v>4.6649873756150875</v>
      </c>
      <c r="K80" s="106"/>
      <c r="P80" s="96"/>
      <c r="Z80" s="105"/>
      <c r="AL80" s="161"/>
      <c r="AV80" s="161"/>
      <c r="BA80" s="126"/>
      <c r="BB80" s="4">
        <f>VLOOKUP(BD80,Team_Stats,13,FALSE)</f>
        <v>5.4551324465488884</v>
      </c>
      <c r="BC80" s="198" t="str">
        <f t="shared" ref="BC80" si="24">IF(NOT(BB72&gt;BB80),"W","L")</f>
        <v>L</v>
      </c>
      <c r="BD80" s="200" t="str">
        <f>IF(BG78&gt;BG82,BI78,BI82)</f>
        <v>Utah St.</v>
      </c>
      <c r="BE80" s="106"/>
      <c r="BF80" s="125"/>
    </row>
    <row r="81" spans="2:62" ht="12" customHeight="1">
      <c r="F81" s="96"/>
      <c r="H81" s="204"/>
      <c r="I81" s="199"/>
      <c r="P81" s="96"/>
      <c r="Z81" s="105"/>
      <c r="AL81" s="161"/>
      <c r="AV81" s="161"/>
      <c r="BC81" s="199"/>
      <c r="BD81" s="197"/>
      <c r="BF81" s="125"/>
    </row>
    <row r="82" spans="2:62" ht="12" customHeight="1">
      <c r="B82" s="202">
        <v>9</v>
      </c>
      <c r="C82" s="203" t="s">
        <v>54</v>
      </c>
      <c r="D82" s="198" t="str">
        <f>IF(NOT(E78&gt;E82),"W","L")</f>
        <v>L</v>
      </c>
      <c r="E82" s="4">
        <f>VLOOKUP(C82,Team_Stats,13,FALSE)</f>
        <v>4.4173838042630873</v>
      </c>
      <c r="F82" s="97"/>
      <c r="P82" s="96"/>
      <c r="Z82" s="105"/>
      <c r="AL82" s="161"/>
      <c r="AV82" s="161"/>
      <c r="BF82" s="126"/>
      <c r="BG82" s="4">
        <f>VLOOKUP(BI82,Team_Stats,13,FALSE)</f>
        <v>5.024917402520928</v>
      </c>
      <c r="BH82" s="198" t="str">
        <f t="shared" ref="BH82" si="25">IF(NOT(BG78&gt;BG82),"W","L")</f>
        <v>L</v>
      </c>
      <c r="BI82" s="200" t="s">
        <v>50</v>
      </c>
      <c r="BJ82" s="202">
        <v>9</v>
      </c>
    </row>
    <row r="83" spans="2:62" ht="12" customHeight="1">
      <c r="B83" s="202"/>
      <c r="C83" s="204"/>
      <c r="D83" s="199"/>
      <c r="P83" s="96"/>
      <c r="Z83" s="105"/>
      <c r="AL83" s="161"/>
      <c r="AV83" s="161"/>
      <c r="BH83" s="199"/>
      <c r="BI83" s="197"/>
      <c r="BJ83" s="202"/>
    </row>
    <row r="84" spans="2:62" ht="12" customHeight="1">
      <c r="P84" s="96"/>
      <c r="Q84" s="98"/>
      <c r="R84" s="203" t="str">
        <f>IF(O76&gt;O92,M76,M92)</f>
        <v>Gonzaga</v>
      </c>
      <c r="S84" s="198" t="str">
        <f>IF(T84&gt;T116,"W","L")</f>
        <v>W</v>
      </c>
      <c r="T84" s="4">
        <f>VLOOKUP(R84,Team_Stats,13,FALSE)</f>
        <v>7.760202645651562</v>
      </c>
      <c r="Z84" s="105"/>
      <c r="AL84" s="161"/>
      <c r="AR84" s="4">
        <f>VLOOKUP(AT84,Team_Stats,13,FALSE)</f>
        <v>7.2252515322587101</v>
      </c>
      <c r="AS84" s="198" t="str">
        <f>IF(AR84&gt;AR116,"W","L")</f>
        <v>L</v>
      </c>
      <c r="AT84" s="200" t="str">
        <f>IF(AW76&gt;AW92,AY76,AY92)</f>
        <v>North Carolina</v>
      </c>
      <c r="AU84" s="97"/>
      <c r="AV84" s="161"/>
    </row>
    <row r="85" spans="2:62" ht="12" customHeight="1">
      <c r="P85" s="96"/>
      <c r="R85" s="204"/>
      <c r="S85" s="199"/>
      <c r="U85" s="104"/>
      <c r="Z85" s="105"/>
      <c r="AL85" s="161"/>
      <c r="AQ85" s="116"/>
      <c r="AS85" s="199"/>
      <c r="AT85" s="197"/>
      <c r="AV85" s="161"/>
    </row>
    <row r="86" spans="2:62" ht="12" customHeight="1">
      <c r="B86" s="202">
        <v>5</v>
      </c>
      <c r="C86" s="203" t="s">
        <v>35</v>
      </c>
      <c r="D86" s="198" t="str">
        <f>IF(E86&gt;E90,"W","L")</f>
        <v>W</v>
      </c>
      <c r="E86" s="4">
        <f>VLOOKUP(C86,Team_Stats,13,FALSE)</f>
        <v>5.8733139486894537</v>
      </c>
      <c r="P86" s="96"/>
      <c r="U86" s="105"/>
      <c r="Z86" s="105"/>
      <c r="AL86" s="161"/>
      <c r="AQ86" s="125"/>
      <c r="AV86" s="161"/>
      <c r="BG86" s="4">
        <f>VLOOKUP(BI86,Team_Stats,13,FALSE)</f>
        <v>5.9210850336108898</v>
      </c>
      <c r="BH86" s="198" t="str">
        <f t="shared" ref="BH86" si="26">IF(BG86&gt;BG90,"W","L")</f>
        <v>W</v>
      </c>
      <c r="BI86" s="200" t="s">
        <v>34</v>
      </c>
      <c r="BJ86" s="202">
        <v>5</v>
      </c>
    </row>
    <row r="87" spans="2:62" ht="12" customHeight="1">
      <c r="B87" s="202"/>
      <c r="C87" s="204"/>
      <c r="D87" s="199"/>
      <c r="F87" s="95"/>
      <c r="P87" s="96"/>
      <c r="U87" s="105"/>
      <c r="Z87" s="105"/>
      <c r="AL87" s="161"/>
      <c r="AQ87" s="125"/>
      <c r="AV87" s="161"/>
      <c r="BF87" s="116"/>
      <c r="BH87" s="199"/>
      <c r="BI87" s="197"/>
      <c r="BJ87" s="202"/>
    </row>
    <row r="88" spans="2:62" ht="12" customHeight="1">
      <c r="F88" s="96"/>
      <c r="G88" s="98"/>
      <c r="H88" s="203" t="str">
        <f>IF(E86&gt;E90,C86,C90)</f>
        <v>Marquette</v>
      </c>
      <c r="I88" s="198" t="str">
        <f t="shared" ref="I88" si="27">IF(J88&gt;J96,"W","L")</f>
        <v>L</v>
      </c>
      <c r="J88" s="4">
        <f>VLOOKUP(H88,Team_Stats,13,FALSE)</f>
        <v>5.8733139486894537</v>
      </c>
      <c r="P88" s="96"/>
      <c r="U88" s="105"/>
      <c r="Z88" s="105"/>
      <c r="AL88" s="161"/>
      <c r="AQ88" s="125"/>
      <c r="AV88" s="161"/>
      <c r="BB88" s="4">
        <f>VLOOKUP(BD88,Team_Stats,13,FALSE)</f>
        <v>5.9210850336108898</v>
      </c>
      <c r="BC88" s="198" t="str">
        <f t="shared" ref="BC88" si="28">IF(BB88&gt;BB96,"W","L")</f>
        <v>L</v>
      </c>
      <c r="BD88" s="200" t="str">
        <f>IF(BG86&gt;BG90,BI86,BI90)</f>
        <v>Auburn</v>
      </c>
      <c r="BE88" s="106"/>
      <c r="BF88" s="125"/>
    </row>
    <row r="89" spans="2:62" ht="12" customHeight="1">
      <c r="F89" s="96"/>
      <c r="H89" s="204"/>
      <c r="I89" s="199"/>
      <c r="K89" s="104"/>
      <c r="P89" s="96"/>
      <c r="U89" s="105"/>
      <c r="Z89" s="105"/>
      <c r="AL89" s="161"/>
      <c r="AQ89" s="125"/>
      <c r="AV89" s="161"/>
      <c r="BA89" s="116"/>
      <c r="BC89" s="199"/>
      <c r="BD89" s="197"/>
      <c r="BF89" s="125"/>
    </row>
    <row r="90" spans="2:62" ht="12" customHeight="1">
      <c r="B90" s="202">
        <v>12</v>
      </c>
      <c r="C90" s="203" t="s">
        <v>90</v>
      </c>
      <c r="D90" s="198" t="str">
        <f>IF(NOT(E86&gt;E90),"W","L")</f>
        <v>L</v>
      </c>
      <c r="E90" s="4">
        <f>VLOOKUP(C90,Team_Stats,13,FALSE)</f>
        <v>4.9617872413794926</v>
      </c>
      <c r="F90" s="97"/>
      <c r="K90" s="105"/>
      <c r="P90" s="96"/>
      <c r="U90" s="105"/>
      <c r="Z90" s="105"/>
      <c r="AL90" s="161"/>
      <c r="AQ90" s="125"/>
      <c r="AV90" s="161"/>
      <c r="BA90" s="125"/>
      <c r="BF90" s="126"/>
      <c r="BG90" s="4">
        <f>VLOOKUP(BI90,Team_Stats,13,FALSE)</f>
        <v>4.7768774113630608</v>
      </c>
      <c r="BH90" s="198" t="str">
        <f t="shared" ref="BH90" si="29">IF(NOT(BG86&gt;BG90),"W","L")</f>
        <v>L</v>
      </c>
      <c r="BI90" s="200" t="s">
        <v>81</v>
      </c>
      <c r="BJ90" s="202">
        <v>12</v>
      </c>
    </row>
    <row r="91" spans="2:62" ht="12" customHeight="1">
      <c r="B91" s="202"/>
      <c r="C91" s="204"/>
      <c r="D91" s="199"/>
      <c r="K91" s="105"/>
      <c r="P91" s="96"/>
      <c r="U91" s="105"/>
      <c r="Z91" s="105"/>
      <c r="AL91" s="161"/>
      <c r="AQ91" s="125"/>
      <c r="AV91" s="161"/>
      <c r="BA91" s="125"/>
      <c r="BH91" s="199"/>
      <c r="BI91" s="197"/>
      <c r="BJ91" s="202"/>
    </row>
    <row r="92" spans="2:62" ht="12" customHeight="1">
      <c r="K92" s="105"/>
      <c r="L92" s="107"/>
      <c r="M92" s="203" t="str">
        <f>IF(J88&gt;J96,H88,H96)</f>
        <v>Florida St.</v>
      </c>
      <c r="N92" s="198" t="str">
        <f>IF(NOT(O76&gt;O92),"W","L")</f>
        <v>L</v>
      </c>
      <c r="O92" s="4">
        <f>VLOOKUP(M92,Team_Stats,13,FALSE)</f>
        <v>6.3559046914002497</v>
      </c>
      <c r="P92" s="97"/>
      <c r="U92" s="105"/>
      <c r="Z92" s="105"/>
      <c r="AL92" s="161"/>
      <c r="AQ92" s="125"/>
      <c r="AV92" s="162"/>
      <c r="AW92" s="4">
        <f>VLOOKUP(AY92,Team_Stats,13,FALSE)</f>
        <v>6.0668505773147023</v>
      </c>
      <c r="AX92" s="198" t="str">
        <f>IF(NOT(AW76&gt;AW92),"W","L")</f>
        <v>L</v>
      </c>
      <c r="AY92" s="200" t="str">
        <f>IF(BB88&gt;BB96,BD88,BD96)</f>
        <v>Kansas</v>
      </c>
      <c r="AZ92" s="106"/>
      <c r="BA92" s="125"/>
    </row>
    <row r="93" spans="2:62" ht="12" customHeight="1">
      <c r="K93" s="105"/>
      <c r="M93" s="204"/>
      <c r="N93" s="199"/>
      <c r="U93" s="105"/>
      <c r="Z93" s="105"/>
      <c r="AL93" s="161"/>
      <c r="AQ93" s="125"/>
      <c r="AX93" s="199"/>
      <c r="AY93" s="197"/>
      <c r="BA93" s="125"/>
    </row>
    <row r="94" spans="2:62" ht="12" customHeight="1">
      <c r="B94" s="202">
        <v>4</v>
      </c>
      <c r="C94" s="203" t="s">
        <v>41</v>
      </c>
      <c r="D94" s="198" t="str">
        <f>IF(E94&gt;E98,"W","L")</f>
        <v>W</v>
      </c>
      <c r="E94" s="4">
        <f>VLOOKUP(C94,Team_Stats,13,FALSE)</f>
        <v>6.3559046914002497</v>
      </c>
      <c r="K94" s="105"/>
      <c r="U94" s="105"/>
      <c r="Z94" s="105"/>
      <c r="AL94" s="161"/>
      <c r="AQ94" s="125"/>
      <c r="BA94" s="125"/>
      <c r="BG94" s="4">
        <f>VLOOKUP(BI94,Team_Stats,13,FALSE)</f>
        <v>6.0668505773147023</v>
      </c>
      <c r="BH94" s="198" t="str">
        <f t="shared" ref="BH94" si="30">IF(BG94&gt;BG98,"W","L")</f>
        <v>W</v>
      </c>
      <c r="BI94" s="200" t="s">
        <v>31</v>
      </c>
      <c r="BJ94" s="202">
        <v>4</v>
      </c>
    </row>
    <row r="95" spans="2:62" ht="12" customHeight="1">
      <c r="B95" s="202"/>
      <c r="C95" s="204"/>
      <c r="D95" s="199"/>
      <c r="F95" s="95"/>
      <c r="K95" s="105"/>
      <c r="U95" s="105"/>
      <c r="Z95" s="105"/>
      <c r="AL95" s="161"/>
      <c r="AQ95" s="125"/>
      <c r="BA95" s="125"/>
      <c r="BF95" s="116"/>
      <c r="BH95" s="199"/>
      <c r="BI95" s="197"/>
      <c r="BJ95" s="202"/>
    </row>
    <row r="96" spans="2:62" ht="12" customHeight="1">
      <c r="F96" s="96"/>
      <c r="G96" s="98"/>
      <c r="H96" s="203" t="str">
        <f>IF(E94&gt;E98,C94,C98)</f>
        <v>Florida St.</v>
      </c>
      <c r="I96" s="198" t="str">
        <f t="shared" ref="I96" si="31">IF(NOT(J88&gt;J96),"W","L")</f>
        <v>W</v>
      </c>
      <c r="J96" s="4">
        <f>VLOOKUP(H96,Team_Stats,13,FALSE)</f>
        <v>6.3559046914002497</v>
      </c>
      <c r="K96" s="106"/>
      <c r="U96" s="105"/>
      <c r="Z96" s="105"/>
      <c r="AL96" s="161"/>
      <c r="AQ96" s="125"/>
      <c r="BA96" s="126"/>
      <c r="BB96" s="4">
        <f>VLOOKUP(BD96,Team_Stats,13,FALSE)</f>
        <v>6.0668505773147023</v>
      </c>
      <c r="BC96" s="198" t="str">
        <f t="shared" ref="BC96" si="32">IF(NOT(BB88&gt;BB96),"W","L")</f>
        <v>W</v>
      </c>
      <c r="BD96" s="200" t="str">
        <f>IF(BG94&gt;BG98,BI94,BI98)</f>
        <v>Kansas</v>
      </c>
      <c r="BE96" s="106"/>
      <c r="BF96" s="125"/>
    </row>
    <row r="97" spans="2:62" ht="12" customHeight="1">
      <c r="F97" s="96"/>
      <c r="H97" s="204"/>
      <c r="I97" s="199"/>
      <c r="U97" s="105"/>
      <c r="Z97" s="105"/>
      <c r="AL97" s="161"/>
      <c r="AQ97" s="125"/>
      <c r="BC97" s="199"/>
      <c r="BD97" s="197"/>
      <c r="BF97" s="125"/>
    </row>
    <row r="98" spans="2:62" ht="12" customHeight="1">
      <c r="B98" s="202">
        <v>13</v>
      </c>
      <c r="C98" s="203" t="s">
        <v>148</v>
      </c>
      <c r="D98" s="198" t="str">
        <f>IF(NOT(E94&gt;E98),"W","L")</f>
        <v>L</v>
      </c>
      <c r="E98" s="4">
        <f>VLOOKUP(C98,Team_Stats,13,FALSE)</f>
        <v>4.25910489001462</v>
      </c>
      <c r="F98" s="97"/>
      <c r="U98" s="105"/>
      <c r="W98" s="189" t="str">
        <f>IF(T84&gt;T116,R84,R116)</f>
        <v>Gonzaga</v>
      </c>
      <c r="X98" s="187" t="str">
        <f>IF(NOT(Y34&gt;Y98),"W","L")</f>
        <v>W</v>
      </c>
      <c r="Y98" s="4">
        <f>VLOOKUP(W98,Team_Stats,13,FALSE)</f>
        <v>7.760202645651562</v>
      </c>
      <c r="Z98" s="105"/>
      <c r="AL98" s="161"/>
      <c r="AN98" s="187" t="str">
        <f>IF(NOT(AM34&gt;AM100),"W","L")</f>
        <v>L</v>
      </c>
      <c r="AO98" s="189" t="str">
        <f>IF(AR84&gt;AR116,AT84,AT116)</f>
        <v>Houston</v>
      </c>
      <c r="AQ98" s="125"/>
      <c r="BF98" s="126"/>
      <c r="BG98" s="4">
        <f>VLOOKUP(BI98,Team_Stats,13,FALSE)</f>
        <v>3.5981834085326185</v>
      </c>
      <c r="BH98" s="198" t="str">
        <f t="shared" ref="BH98" si="33">IF(NOT(BG94&gt;BG98),"W","L")</f>
        <v>L</v>
      </c>
      <c r="BI98" s="200" t="s">
        <v>236</v>
      </c>
      <c r="BJ98" s="202">
        <v>13</v>
      </c>
    </row>
    <row r="99" spans="2:62" ht="12" customHeight="1">
      <c r="B99" s="202"/>
      <c r="C99" s="204"/>
      <c r="D99" s="199"/>
      <c r="U99" s="105"/>
      <c r="W99" s="190"/>
      <c r="X99" s="188"/>
      <c r="Z99" s="105"/>
      <c r="AL99" s="161"/>
      <c r="AN99" s="188"/>
      <c r="AO99" s="190"/>
      <c r="AQ99" s="125"/>
      <c r="BH99" s="199"/>
      <c r="BI99" s="197"/>
      <c r="BJ99" s="202"/>
    </row>
    <row r="100" spans="2:62" ht="12" customHeight="1">
      <c r="U100" s="105"/>
      <c r="V100" s="108"/>
      <c r="W100" s="190"/>
      <c r="X100" s="188" t="str">
        <f>IF(NOT(Y68&gt;Y100),"W","L")</f>
        <v>W</v>
      </c>
      <c r="Z100" s="106"/>
      <c r="AL100" s="162"/>
      <c r="AM100" s="4">
        <f>VLOOKUP(AO98,Team_Stats,13,FALSE)</f>
        <v>7.3285526728886614</v>
      </c>
      <c r="AN100" s="188"/>
      <c r="AO100" s="190"/>
      <c r="AP100" s="106"/>
      <c r="AQ100" s="125"/>
    </row>
    <row r="101" spans="2:62" ht="12" customHeight="1">
      <c r="U101" s="105"/>
      <c r="W101" s="190"/>
      <c r="X101" s="188"/>
      <c r="AN101" s="188"/>
      <c r="AO101" s="190"/>
      <c r="AQ101" s="125"/>
    </row>
    <row r="102" spans="2:62" ht="12" customHeight="1">
      <c r="B102" s="202">
        <v>6</v>
      </c>
      <c r="C102" s="203" t="s">
        <v>37</v>
      </c>
      <c r="D102" s="198" t="str">
        <f>IF(E102&gt;E106,"W","L")</f>
        <v>W</v>
      </c>
      <c r="E102" s="4">
        <f>VLOOKUP(C102,Team_Stats,13,FALSE)</f>
        <v>6.3874874663794037</v>
      </c>
      <c r="U102" s="105"/>
      <c r="W102" s="190"/>
      <c r="X102" s="188" t="str">
        <f t="shared" ref="X102" si="34">IF(NOT(Y70&gt;Y102),"W","L")</f>
        <v>W</v>
      </c>
      <c r="AN102" s="188"/>
      <c r="AO102" s="190"/>
      <c r="AQ102" s="125"/>
      <c r="BG102" s="4">
        <f>VLOOKUP(BI102,Team_Stats,13,FALSE)</f>
        <v>5.3108262935631902</v>
      </c>
      <c r="BH102" s="198" t="str">
        <f t="shared" ref="BH102" si="35">IF(BG102&gt;BG106,"W","L")</f>
        <v>W</v>
      </c>
      <c r="BI102" s="200" t="s">
        <v>29</v>
      </c>
      <c r="BJ102" s="202">
        <v>6</v>
      </c>
    </row>
    <row r="103" spans="2:62" ht="12" customHeight="1">
      <c r="B103" s="202"/>
      <c r="C103" s="204"/>
      <c r="D103" s="199"/>
      <c r="F103" s="95"/>
      <c r="U103" s="105"/>
      <c r="W103" s="190"/>
      <c r="X103" s="188"/>
      <c r="AN103" s="188"/>
      <c r="AO103" s="190"/>
      <c r="AQ103" s="125"/>
      <c r="BF103" s="116"/>
      <c r="BH103" s="199"/>
      <c r="BI103" s="197"/>
      <c r="BJ103" s="202"/>
    </row>
    <row r="104" spans="2:62" ht="12" customHeight="1">
      <c r="F104" s="96"/>
      <c r="G104" s="98"/>
      <c r="H104" s="203" t="str">
        <f>IF(E102&gt;E106,C102,C106)</f>
        <v>Buffalo</v>
      </c>
      <c r="I104" s="198" t="str">
        <f t="shared" ref="I104" si="36">IF(J104&gt;J112,"W","L")</f>
        <v>L</v>
      </c>
      <c r="J104" s="4">
        <f>VLOOKUP(H104,Team_Stats,13,FALSE)</f>
        <v>6.3874874663794037</v>
      </c>
      <c r="U104" s="105"/>
      <c r="AQ104" s="125"/>
      <c r="BB104" s="4">
        <f>VLOOKUP(BD104,Team_Stats,13,FALSE)</f>
        <v>5.3108262935631902</v>
      </c>
      <c r="BC104" s="198" t="str">
        <f t="shared" ref="BC104" si="37">IF(BB104&gt;BB112,"W","L")</f>
        <v>L</v>
      </c>
      <c r="BD104" s="200" t="str">
        <f>IF(BG102&gt;BG106,BI102,BI106)</f>
        <v>Iowa St.</v>
      </c>
      <c r="BE104" s="106"/>
      <c r="BF104" s="125"/>
    </row>
    <row r="105" spans="2:62" ht="12" customHeight="1">
      <c r="F105" s="96"/>
      <c r="H105" s="204"/>
      <c r="I105" s="199"/>
      <c r="K105" s="104"/>
      <c r="U105" s="105"/>
      <c r="AQ105" s="125"/>
      <c r="BA105" s="116"/>
      <c r="BC105" s="199"/>
      <c r="BD105" s="197"/>
      <c r="BF105" s="125"/>
    </row>
    <row r="106" spans="2:62" ht="12" customHeight="1">
      <c r="B106" s="202">
        <v>11</v>
      </c>
      <c r="C106" s="203" t="str">
        <f>IF(AN122&gt;AN127,AO122,AO127)</f>
        <v>Arizona St.</v>
      </c>
      <c r="D106" s="198" t="str">
        <f>IF(NOT(E102&gt;E106),"W","L")</f>
        <v>L</v>
      </c>
      <c r="E106" s="4">
        <f>VLOOKUP(C106,Team_Stats,13,FALSE)</f>
        <v>4.0521845912682357</v>
      </c>
      <c r="F106" s="97"/>
      <c r="K106" s="105"/>
      <c r="U106" s="105"/>
      <c r="AQ106" s="125"/>
      <c r="BA106" s="125"/>
      <c r="BF106" s="126"/>
      <c r="BG106" s="4">
        <f>VLOOKUP(BI106,Team_Stats,13,FALSE)</f>
        <v>3.9049018505600492</v>
      </c>
      <c r="BH106" s="198" t="str">
        <f t="shared" ref="BH106" si="38">IF(NOT(BG102&gt;BG106),"W","L")</f>
        <v>L</v>
      </c>
      <c r="BI106" s="200" t="s">
        <v>58</v>
      </c>
      <c r="BJ106" s="202">
        <v>11</v>
      </c>
    </row>
    <row r="107" spans="2:62" ht="12" customHeight="1">
      <c r="B107" s="202"/>
      <c r="C107" s="204"/>
      <c r="D107" s="199"/>
      <c r="K107" s="105"/>
      <c r="U107" s="105"/>
      <c r="AQ107" s="125"/>
      <c r="BA107" s="125"/>
      <c r="BH107" s="199"/>
      <c r="BI107" s="197"/>
      <c r="BJ107" s="202"/>
    </row>
    <row r="108" spans="2:62" ht="12" customHeight="1">
      <c r="K108" s="105"/>
      <c r="L108" s="107"/>
      <c r="M108" s="203" t="str">
        <f>IF(J104&gt;J112,H104,H112)</f>
        <v>Texas Tech</v>
      </c>
      <c r="N108" s="198" t="str">
        <f>IF(O108&gt;O124,"W","L")</f>
        <v>L</v>
      </c>
      <c r="O108" s="4">
        <f>VLOOKUP(M108,Team_Stats,13,FALSE)</f>
        <v>6.9136576661824405</v>
      </c>
      <c r="U108" s="105"/>
      <c r="AQ108" s="125"/>
      <c r="AW108" s="4">
        <f>VLOOKUP(AY108,Team_Stats,13,FALSE)</f>
        <v>7.3285526728886614</v>
      </c>
      <c r="AX108" s="198" t="str">
        <f>IF(AW108&gt;AW124,"W","L")</f>
        <v>W</v>
      </c>
      <c r="AY108" s="200" t="str">
        <f>IF(BB104&gt;BB112,BD104,BD112)</f>
        <v>Houston</v>
      </c>
      <c r="AZ108" s="106"/>
      <c r="BA108" s="125"/>
    </row>
    <row r="109" spans="2:62" ht="12" customHeight="1">
      <c r="K109" s="105"/>
      <c r="M109" s="204"/>
      <c r="N109" s="199"/>
      <c r="P109" s="95"/>
      <c r="U109" s="105"/>
      <c r="AQ109" s="125"/>
      <c r="AV109" s="160"/>
      <c r="AX109" s="199"/>
      <c r="AY109" s="197"/>
      <c r="BA109" s="125"/>
    </row>
    <row r="110" spans="2:62" ht="12" customHeight="1">
      <c r="B110" s="202">
        <v>3</v>
      </c>
      <c r="C110" s="203" t="s">
        <v>21</v>
      </c>
      <c r="D110" s="198" t="str">
        <f>IF(E110&gt;E114,"W","L")</f>
        <v>W</v>
      </c>
      <c r="E110" s="4">
        <f>VLOOKUP(C110,Team_Stats,13,FALSE)</f>
        <v>6.9136576661824405</v>
      </c>
      <c r="K110" s="105"/>
      <c r="P110" s="96"/>
      <c r="U110" s="105"/>
      <c r="AQ110" s="125"/>
      <c r="AV110" s="161"/>
      <c r="BA110" s="125"/>
      <c r="BG110" s="4">
        <f>VLOOKUP(BI110,Team_Stats,13,FALSE)</f>
        <v>7.3285526728886614</v>
      </c>
      <c r="BH110" s="198" t="str">
        <f t="shared" ref="BH110" si="39">IF(BG110&gt;BG114,"W","L")</f>
        <v>W</v>
      </c>
      <c r="BI110" s="200" t="s">
        <v>14</v>
      </c>
      <c r="BJ110" s="202">
        <v>3</v>
      </c>
    </row>
    <row r="111" spans="2:62" ht="12" customHeight="1">
      <c r="B111" s="202"/>
      <c r="C111" s="204"/>
      <c r="D111" s="199"/>
      <c r="F111" s="95"/>
      <c r="K111" s="105"/>
      <c r="P111" s="96"/>
      <c r="U111" s="105"/>
      <c r="AQ111" s="125"/>
      <c r="AV111" s="161"/>
      <c r="BA111" s="125"/>
      <c r="BF111" s="116"/>
      <c r="BH111" s="199"/>
      <c r="BI111" s="197"/>
      <c r="BJ111" s="202"/>
    </row>
    <row r="112" spans="2:62" ht="12" customHeight="1">
      <c r="F112" s="96"/>
      <c r="G112" s="98"/>
      <c r="H112" s="203" t="str">
        <f>IF(E110&gt;E114,C110,C114)</f>
        <v>Texas Tech</v>
      </c>
      <c r="I112" s="198" t="str">
        <f t="shared" ref="I112" si="40">IF(NOT(J104&gt;J112),"W","L")</f>
        <v>W</v>
      </c>
      <c r="J112" s="4">
        <f>VLOOKUP(H112,Team_Stats,13,FALSE)</f>
        <v>6.9136576661824405</v>
      </c>
      <c r="K112" s="106"/>
      <c r="P112" s="96"/>
      <c r="U112" s="105"/>
      <c r="AQ112" s="125"/>
      <c r="AV112" s="161"/>
      <c r="BA112" s="126"/>
      <c r="BB112" s="4">
        <f>VLOOKUP(BD112,Team_Stats,13,FALSE)</f>
        <v>7.3285526728886614</v>
      </c>
      <c r="BC112" s="198" t="str">
        <f t="shared" ref="BC112" si="41">IF(NOT(BB104&gt;BB112),"W","L")</f>
        <v>W</v>
      </c>
      <c r="BD112" s="200" t="str">
        <f>IF(BG110&gt;BG114,BI110,BI114)</f>
        <v>Houston</v>
      </c>
      <c r="BE112" s="106"/>
      <c r="BF112" s="125"/>
    </row>
    <row r="113" spans="2:62" ht="12" customHeight="1">
      <c r="F113" s="96"/>
      <c r="H113" s="204"/>
      <c r="I113" s="199"/>
      <c r="P113" s="96"/>
      <c r="U113" s="105"/>
      <c r="AQ113" s="125"/>
      <c r="AV113" s="161"/>
      <c r="BC113" s="199"/>
      <c r="BD113" s="197"/>
      <c r="BF113" s="125"/>
    </row>
    <row r="114" spans="2:62" ht="12" customHeight="1">
      <c r="B114" s="202">
        <v>14</v>
      </c>
      <c r="C114" s="203" t="s">
        <v>174</v>
      </c>
      <c r="D114" s="198" t="str">
        <f>IF(NOT(E110&gt;E114),"W","L")</f>
        <v>L</v>
      </c>
      <c r="E114" s="4">
        <f>VLOOKUP(C114,Team_Stats,13,FALSE)</f>
        <v>3.7147504841625194</v>
      </c>
      <c r="F114" s="97"/>
      <c r="P114" s="96"/>
      <c r="U114" s="105"/>
      <c r="AQ114" s="125"/>
      <c r="AV114" s="161"/>
      <c r="BF114" s="126"/>
      <c r="BG114" s="4">
        <f>VLOOKUP(BI114,Team_Stats,13,FALSE)</f>
        <v>3.3724278997238555</v>
      </c>
      <c r="BH114" s="198" t="str">
        <f t="shared" ref="BH114" si="42">IF(NOT(BG110&gt;BG114),"W","L")</f>
        <v>L</v>
      </c>
      <c r="BI114" s="200" t="s">
        <v>215</v>
      </c>
      <c r="BJ114" s="202">
        <v>14</v>
      </c>
    </row>
    <row r="115" spans="2:62" ht="12" customHeight="1">
      <c r="B115" s="202"/>
      <c r="C115" s="204"/>
      <c r="D115" s="199"/>
      <c r="P115" s="96"/>
      <c r="U115" s="105"/>
      <c r="AQ115" s="125"/>
      <c r="AV115" s="161"/>
      <c r="BH115" s="199"/>
      <c r="BI115" s="197"/>
      <c r="BJ115" s="202"/>
    </row>
    <row r="116" spans="2:62" ht="12" customHeight="1">
      <c r="P116" s="96"/>
      <c r="Q116" s="98"/>
      <c r="R116" s="203" t="str">
        <f>IF(O108&gt;O124,M108,M124)</f>
        <v>Michigan</v>
      </c>
      <c r="S116" s="198" t="str">
        <f>IF(NOT(T84&gt;T116),"W","L")</f>
        <v>L</v>
      </c>
      <c r="T116" s="4">
        <f>VLOOKUP(R116,Team_Stats,13,FALSE)</f>
        <v>6.9365489770007995</v>
      </c>
      <c r="U116" s="106"/>
      <c r="AQ116" s="126"/>
      <c r="AR116" s="4">
        <f>VLOOKUP(AT116,Team_Stats,13,FALSE)</f>
        <v>7.3285526728886614</v>
      </c>
      <c r="AS116" s="198" t="str">
        <f>IF(NOT(AR84&gt;AR116),"W","L")</f>
        <v>W</v>
      </c>
      <c r="AT116" s="200" t="str">
        <f>IF(AW108&gt;AW124,AY108,AY124)</f>
        <v>Houston</v>
      </c>
      <c r="AU116" s="97"/>
      <c r="AV116" s="161"/>
    </row>
    <row r="117" spans="2:62" ht="12" customHeight="1">
      <c r="P117" s="96"/>
      <c r="R117" s="204"/>
      <c r="S117" s="199"/>
      <c r="AS117" s="199"/>
      <c r="AT117" s="197"/>
      <c r="AV117" s="161"/>
    </row>
    <row r="118" spans="2:62" ht="12" customHeight="1">
      <c r="B118" s="202">
        <v>7</v>
      </c>
      <c r="C118" s="203" t="s">
        <v>24</v>
      </c>
      <c r="D118" s="198" t="str">
        <f>IF(E118&gt;E122,"W","L")</f>
        <v>W</v>
      </c>
      <c r="E118" s="4">
        <f>VLOOKUP(C118,Team_Stats,13,FALSE)</f>
        <v>6.199524129661893</v>
      </c>
      <c r="P118" s="96"/>
      <c r="AV118" s="161"/>
      <c r="BG118" s="4">
        <f>VLOOKUP(BI118,Team_Stats,13,FALSE)</f>
        <v>6.1954720516038408</v>
      </c>
      <c r="BH118" s="198" t="str">
        <f t="shared" ref="BH118" si="43">IF(BG118&gt;BG122,"W","L")</f>
        <v>W</v>
      </c>
      <c r="BI118" s="200" t="s">
        <v>44</v>
      </c>
      <c r="BJ118" s="202">
        <v>7</v>
      </c>
    </row>
    <row r="119" spans="2:62" ht="12" customHeight="1">
      <c r="B119" s="202"/>
      <c r="C119" s="204"/>
      <c r="D119" s="199"/>
      <c r="F119" s="95"/>
      <c r="P119" s="96"/>
      <c r="AV119" s="161"/>
      <c r="BF119" s="116"/>
      <c r="BH119" s="199"/>
      <c r="BI119" s="197"/>
      <c r="BJ119" s="202"/>
    </row>
    <row r="120" spans="2:62" ht="12" customHeight="1">
      <c r="F120" s="96"/>
      <c r="G120" s="98"/>
      <c r="H120" s="203" t="str">
        <f>IF(E118&gt;E122,C118,C122)</f>
        <v>Nevada</v>
      </c>
      <c r="I120" s="198" t="str">
        <f t="shared" ref="I120" si="44">IF(J120&gt;J128,"W","L")</f>
        <v>L</v>
      </c>
      <c r="J120" s="4">
        <f>VLOOKUP(H120,Team_Stats,13,FALSE)</f>
        <v>6.199524129661893</v>
      </c>
      <c r="P120" s="96"/>
      <c r="U120" s="116"/>
      <c r="V120" s="117"/>
      <c r="W120" s="118"/>
      <c r="X120" s="119"/>
      <c r="Y120" s="120"/>
      <c r="Z120" s="117"/>
      <c r="AA120" s="117"/>
      <c r="AB120" s="118"/>
      <c r="AC120" s="119"/>
      <c r="AD120" s="120"/>
      <c r="AE120" s="117"/>
      <c r="AF120" s="117"/>
      <c r="AG120" s="121"/>
      <c r="AH120" s="122"/>
      <c r="AI120" s="123"/>
      <c r="AJ120" s="124"/>
      <c r="AK120" s="124"/>
      <c r="AL120" s="121"/>
      <c r="AM120" s="120"/>
      <c r="AN120" s="123"/>
      <c r="AO120" s="118"/>
      <c r="AP120" s="117"/>
      <c r="AQ120" s="104"/>
      <c r="AV120" s="161"/>
      <c r="BB120" s="4">
        <f>VLOOKUP(BD120,Team_Stats,13,FALSE)</f>
        <v>6.1954720516038408</v>
      </c>
      <c r="BC120" s="198" t="str">
        <f t="shared" ref="BC120" si="45">IF(BB120&gt;BB128,"W","L")</f>
        <v>L</v>
      </c>
      <c r="BD120" s="200" t="str">
        <f>IF(BG118&gt;BG122,BI118,BI122)</f>
        <v>Wofford</v>
      </c>
      <c r="BE120" s="106"/>
      <c r="BF120" s="125"/>
    </row>
    <row r="121" spans="2:62" ht="12" customHeight="1">
      <c r="F121" s="96"/>
      <c r="H121" s="204"/>
      <c r="I121" s="199"/>
      <c r="K121" s="104"/>
      <c r="P121" s="96"/>
      <c r="U121" s="125"/>
      <c r="AQ121" s="105"/>
      <c r="AV121" s="161"/>
      <c r="BA121" s="116"/>
      <c r="BC121" s="199"/>
      <c r="BD121" s="197"/>
      <c r="BF121" s="125"/>
    </row>
    <row r="122" spans="2:62" ht="12" customHeight="1">
      <c r="B122" s="202">
        <v>10</v>
      </c>
      <c r="C122" s="203" t="s">
        <v>61</v>
      </c>
      <c r="D122" s="198" t="str">
        <f>IF(NOT(E118&gt;E122),"W","L")</f>
        <v>L</v>
      </c>
      <c r="E122" s="4">
        <f>VLOOKUP(C122,Team_Stats,13,FALSE)</f>
        <v>4.0073146597042379</v>
      </c>
      <c r="F122" s="97"/>
      <c r="K122" s="105"/>
      <c r="P122" s="96"/>
      <c r="U122" s="125"/>
      <c r="W122" s="196" t="s">
        <v>237</v>
      </c>
      <c r="X122" s="198" t="str">
        <f>IF(Y122&gt;Y127,"W","L")</f>
        <v>L</v>
      </c>
      <c r="Y122" s="4">
        <f>VLOOKUP(W122,Team_Stats,13,FALSE)</f>
        <v>2.5499054344093346</v>
      </c>
      <c r="AB122" s="196" t="s">
        <v>83</v>
      </c>
      <c r="AC122" s="198" t="str">
        <f>IF(AD122&gt;AD129,"W","L")</f>
        <v>W</v>
      </c>
      <c r="AD122" s="4">
        <f>VLOOKUP(AB122,Team_Stats,13,FALSE)</f>
        <v>4.961893204939428</v>
      </c>
      <c r="AF122" s="201" t="s">
        <v>146</v>
      </c>
      <c r="AH122" s="4">
        <f>VLOOKUP(AJ122,Team_Stats,13,FALSE)</f>
        <v>2.1940826230550026</v>
      </c>
      <c r="AI122" s="198" t="str">
        <f>IF(AH122&gt;AH127,"W","L")</f>
        <v>L</v>
      </c>
      <c r="AJ122" s="200" t="s">
        <v>271</v>
      </c>
      <c r="AM122" s="4">
        <f>VLOOKUP(AO122,Team_Stats,13,FALSE)</f>
        <v>4.0521845912682357</v>
      </c>
      <c r="AN122" s="198" t="str">
        <f>IF(AM122&gt;AM127,"W","L")</f>
        <v>W</v>
      </c>
      <c r="AO122" s="200" t="s">
        <v>181</v>
      </c>
      <c r="AQ122" s="105"/>
      <c r="AV122" s="161"/>
      <c r="BA122" s="125"/>
      <c r="BF122" s="126"/>
      <c r="BG122" s="4">
        <f>VLOOKUP(BI122,Team_Stats,13,FALSE)</f>
        <v>4.0334870678943036</v>
      </c>
      <c r="BH122" s="198" t="str">
        <f t="shared" ref="BH122" si="46">IF(NOT(BG118&gt;BG122),"W","L")</f>
        <v>L</v>
      </c>
      <c r="BI122" s="200" t="s">
        <v>147</v>
      </c>
      <c r="BJ122" s="202">
        <v>10</v>
      </c>
    </row>
    <row r="123" spans="2:62" ht="12" customHeight="1">
      <c r="B123" s="202"/>
      <c r="C123" s="204"/>
      <c r="D123" s="199"/>
      <c r="K123" s="105"/>
      <c r="P123" s="96"/>
      <c r="U123" s="125"/>
      <c r="W123" s="197"/>
      <c r="X123" s="199"/>
      <c r="AB123" s="197"/>
      <c r="AC123" s="199"/>
      <c r="AF123" s="201"/>
      <c r="AI123" s="199"/>
      <c r="AJ123" s="197"/>
      <c r="AK123" s="8"/>
      <c r="AM123" s="8"/>
      <c r="AN123" s="199"/>
      <c r="AO123" s="197"/>
      <c r="AQ123" s="105"/>
      <c r="AV123" s="161"/>
      <c r="BA123" s="125"/>
      <c r="BH123" s="199"/>
      <c r="BI123" s="197"/>
      <c r="BJ123" s="202"/>
    </row>
    <row r="124" spans="2:62" ht="12" customHeight="1">
      <c r="K124" s="105"/>
      <c r="L124" s="107"/>
      <c r="M124" s="203" t="str">
        <f>IF(J120&gt;J128,H120,H128)</f>
        <v>Michigan</v>
      </c>
      <c r="N124" s="198" t="str">
        <f>IF(NOT(O108&gt;O124),"W","L")</f>
        <v>W</v>
      </c>
      <c r="O124" s="4">
        <f>VLOOKUP(M124,Team_Stats,13,FALSE)</f>
        <v>6.9365489770007995</v>
      </c>
      <c r="P124" s="97"/>
      <c r="U124" s="125"/>
      <c r="W124" s="197"/>
      <c r="X124" s="199"/>
      <c r="Y124" s="110"/>
      <c r="AB124" s="197"/>
      <c r="AC124" s="199"/>
      <c r="AF124" s="201"/>
      <c r="AI124" s="199"/>
      <c r="AJ124" s="197"/>
      <c r="AL124" s="8"/>
      <c r="AM124" s="8"/>
      <c r="AN124" s="199"/>
      <c r="AO124" s="197"/>
      <c r="AQ124" s="105"/>
      <c r="AV124" s="162"/>
      <c r="AW124" s="4">
        <f>VLOOKUP(AY124,Team_Stats,13,FALSE)</f>
        <v>6.998123068063717</v>
      </c>
      <c r="AX124" s="198" t="str">
        <f>IF(NOT(AW108&gt;AW124),"W","L")</f>
        <v>L</v>
      </c>
      <c r="AY124" s="200" t="str">
        <f>IF(BB120&gt;BB128,BD120,BD128)</f>
        <v>Kentucky</v>
      </c>
      <c r="AZ124" s="106"/>
      <c r="BA124" s="125"/>
    </row>
    <row r="125" spans="2:62" ht="12" customHeight="1">
      <c r="K125" s="105"/>
      <c r="M125" s="204"/>
      <c r="N125" s="199"/>
      <c r="U125" s="125"/>
      <c r="W125" s="197"/>
      <c r="X125" s="199"/>
      <c r="Y125" s="110"/>
      <c r="AB125" s="197"/>
      <c r="AC125" s="199"/>
      <c r="AF125" s="201"/>
      <c r="AI125" s="199"/>
      <c r="AJ125" s="197"/>
      <c r="AK125" s="8"/>
      <c r="AM125" s="110"/>
      <c r="AN125" s="199"/>
      <c r="AO125" s="197"/>
      <c r="AQ125" s="105"/>
      <c r="AX125" s="199"/>
      <c r="AY125" s="197"/>
      <c r="BA125" s="125"/>
    </row>
    <row r="126" spans="2:62" ht="12" customHeight="1">
      <c r="B126" s="202">
        <v>2</v>
      </c>
      <c r="C126" s="203" t="s">
        <v>12</v>
      </c>
      <c r="D126" s="198" t="str">
        <f>IF(E126&gt;E130,"W","L")</f>
        <v>W</v>
      </c>
      <c r="E126" s="4">
        <f>VLOOKUP(C126,Team_Stats,13,FALSE)</f>
        <v>6.9365489770007995</v>
      </c>
      <c r="K126" s="105"/>
      <c r="U126" s="125"/>
      <c r="AF126" s="201"/>
      <c r="AK126" s="8"/>
      <c r="AL126" s="8"/>
      <c r="AQ126" s="105"/>
      <c r="BA126" s="125"/>
      <c r="BG126" s="4">
        <f>VLOOKUP(BI126,Team_Stats,13,FALSE)</f>
        <v>6.998123068063717</v>
      </c>
      <c r="BH126" s="198" t="str">
        <f t="shared" ref="BH126" si="47">IF(BG126&gt;BG130,"W","L")</f>
        <v>W</v>
      </c>
      <c r="BI126" s="200" t="s">
        <v>11</v>
      </c>
      <c r="BJ126" s="202">
        <v>2</v>
      </c>
    </row>
    <row r="127" spans="2:62" ht="12" customHeight="1">
      <c r="B127" s="202"/>
      <c r="C127" s="204"/>
      <c r="D127" s="199"/>
      <c r="F127" s="95"/>
      <c r="K127" s="105"/>
      <c r="U127" s="125"/>
      <c r="W127" s="196" t="s">
        <v>296</v>
      </c>
      <c r="X127" s="198" t="str">
        <f>IF(NOT(Y122&gt;Y127),"W","L")</f>
        <v>W</v>
      </c>
      <c r="Y127" s="4">
        <f>VLOOKUP(W127,Team_Stats,13,FALSE)</f>
        <v>2.5923070662278684</v>
      </c>
      <c r="AB127" s="196" t="s">
        <v>77</v>
      </c>
      <c r="AC127" s="198" t="str">
        <f>IF(NOT(AD122&gt;AD127),"W","L")</f>
        <v>L</v>
      </c>
      <c r="AF127" s="201"/>
      <c r="AH127" s="4">
        <f>VLOOKUP(AJ127,Team_Stats,13,FALSE)</f>
        <v>2.1991160365164992</v>
      </c>
      <c r="AI127" s="198" t="str">
        <f>IF(NOT(AH122&gt;AH127),"W","L")</f>
        <v>W</v>
      </c>
      <c r="AJ127" s="200" t="s">
        <v>326</v>
      </c>
      <c r="AK127" s="8"/>
      <c r="AL127" s="8"/>
      <c r="AM127" s="4">
        <f>VLOOKUP(AO127,Team_Stats,13,FALSE)</f>
        <v>3.7484085186695797</v>
      </c>
      <c r="AN127" s="198" t="str">
        <f>IF(NOT(AM122&gt;AM127),"W","L")</f>
        <v>L</v>
      </c>
      <c r="AO127" s="200" t="s">
        <v>70</v>
      </c>
      <c r="AQ127" s="105"/>
      <c r="BA127" s="125"/>
      <c r="BF127" s="116"/>
      <c r="BH127" s="199"/>
      <c r="BI127" s="197"/>
      <c r="BJ127" s="202"/>
    </row>
    <row r="128" spans="2:62" ht="12" customHeight="1">
      <c r="F128" s="96"/>
      <c r="G128" s="98"/>
      <c r="H128" s="203" t="str">
        <f>IF(E126&gt;E130,C126,C130)</f>
        <v>Michigan</v>
      </c>
      <c r="I128" s="198" t="str">
        <f t="shared" ref="I128" si="48">IF(NOT(J120&gt;J128),"W","L")</f>
        <v>W</v>
      </c>
      <c r="J128" s="4">
        <f>VLOOKUP(H128,Team_Stats,13,FALSE)</f>
        <v>6.9365489770007995</v>
      </c>
      <c r="K128" s="106"/>
      <c r="U128" s="125"/>
      <c r="W128" s="197"/>
      <c r="X128" s="199"/>
      <c r="AB128" s="197"/>
      <c r="AC128" s="199"/>
      <c r="AF128" s="201"/>
      <c r="AI128" s="199"/>
      <c r="AJ128" s="197"/>
      <c r="AK128" s="8"/>
      <c r="AL128" s="8"/>
      <c r="AM128" s="8"/>
      <c r="AN128" s="199"/>
      <c r="AO128" s="197"/>
      <c r="AQ128" s="105"/>
      <c r="BA128" s="126"/>
      <c r="BB128" s="4">
        <f>VLOOKUP(BD128,Team_Stats,13,FALSE)</f>
        <v>6.998123068063717</v>
      </c>
      <c r="BC128" s="198" t="str">
        <f t="shared" ref="BC128" si="49">IF(NOT(BB120&gt;BB128),"W","L")</f>
        <v>W</v>
      </c>
      <c r="BD128" s="200" t="str">
        <f>IF(BG126&gt;BG130,BI126,BI130)</f>
        <v>Kentucky</v>
      </c>
      <c r="BE128" s="106"/>
      <c r="BF128" s="125"/>
    </row>
    <row r="129" spans="2:62" ht="12" customHeight="1">
      <c r="F129" s="96"/>
      <c r="H129" s="204"/>
      <c r="I129" s="199"/>
      <c r="U129" s="125"/>
      <c r="W129" s="197"/>
      <c r="X129" s="199"/>
      <c r="AB129" s="197"/>
      <c r="AC129" s="199"/>
      <c r="AD129" s="4">
        <f>VLOOKUP(AB127,Team_Stats,13,FALSE)</f>
        <v>4.305389020348394</v>
      </c>
      <c r="AF129" s="201"/>
      <c r="AI129" s="199"/>
      <c r="AJ129" s="197"/>
      <c r="AK129" s="8"/>
      <c r="AL129" s="8"/>
      <c r="AN129" s="199"/>
      <c r="AO129" s="197"/>
      <c r="AQ129" s="105"/>
      <c r="BC129" s="199"/>
      <c r="BD129" s="197"/>
      <c r="BF129" s="125"/>
    </row>
    <row r="130" spans="2:62" ht="12" customHeight="1">
      <c r="B130" s="202">
        <v>15</v>
      </c>
      <c r="C130" s="203" t="s">
        <v>206</v>
      </c>
      <c r="D130" s="198" t="str">
        <f>IF(NOT(E126&gt;E130),"W","L")</f>
        <v>L</v>
      </c>
      <c r="E130" s="4">
        <f>VLOOKUP(C130,Team_Stats,13,FALSE)</f>
        <v>3.5023620162425306</v>
      </c>
      <c r="F130" s="97"/>
      <c r="U130" s="125"/>
      <c r="W130" s="197"/>
      <c r="X130" s="199"/>
      <c r="AB130" s="197"/>
      <c r="AC130" s="199"/>
      <c r="AF130" s="201"/>
      <c r="AI130" s="199"/>
      <c r="AJ130" s="197"/>
      <c r="AK130" s="8"/>
      <c r="AL130" s="8"/>
      <c r="AN130" s="199"/>
      <c r="AO130" s="197"/>
      <c r="AQ130" s="105"/>
      <c r="BF130" s="126"/>
      <c r="BG130" s="4">
        <f>VLOOKUP(BI130,Team_Stats,13,FALSE)</f>
        <v>3.6601858798581657</v>
      </c>
      <c r="BH130" s="198" t="str">
        <f t="shared" ref="BH130" si="50">IF(NOT(BG126&gt;BG130),"W","L")</f>
        <v>L</v>
      </c>
      <c r="BI130" s="200" t="s">
        <v>225</v>
      </c>
      <c r="BJ130" s="202">
        <v>15</v>
      </c>
    </row>
    <row r="131" spans="2:62" ht="12" customHeight="1">
      <c r="B131" s="202"/>
      <c r="C131" s="204"/>
      <c r="D131" s="199"/>
      <c r="U131" s="125"/>
      <c r="X131" s="8"/>
      <c r="AC131" s="8"/>
      <c r="AF131" s="111"/>
      <c r="AI131" s="8"/>
      <c r="AJ131" s="8"/>
      <c r="AK131" s="8"/>
      <c r="AL131" s="8"/>
      <c r="AM131" s="8"/>
      <c r="AN131" s="8"/>
      <c r="AQ131" s="105"/>
      <c r="BH131" s="199"/>
      <c r="BI131" s="197"/>
      <c r="BJ131" s="202"/>
    </row>
    <row r="132" spans="2:62" ht="12" customHeight="1">
      <c r="U132" s="126"/>
      <c r="V132" s="127"/>
      <c r="W132" s="128"/>
      <c r="X132" s="129"/>
      <c r="Y132" s="130"/>
      <c r="Z132" s="127"/>
      <c r="AA132" s="127"/>
      <c r="AB132" s="128"/>
      <c r="AC132" s="128"/>
      <c r="AD132" s="130"/>
      <c r="AE132" s="127"/>
      <c r="AF132" s="131"/>
      <c r="AG132" s="132"/>
      <c r="AH132" s="133"/>
      <c r="AI132" s="128"/>
      <c r="AJ132" s="128"/>
      <c r="AK132" s="128"/>
      <c r="AL132" s="128"/>
      <c r="AM132" s="128"/>
      <c r="AN132" s="128"/>
      <c r="AO132" s="128"/>
      <c r="AP132" s="127"/>
      <c r="AQ132" s="106"/>
    </row>
    <row r="133" spans="2:62" ht="12" customHeight="1">
      <c r="AC133" s="8"/>
      <c r="AI133" s="8"/>
      <c r="AJ133" s="8"/>
      <c r="AK133" s="8"/>
      <c r="AL133" s="8"/>
      <c r="AM133" s="8"/>
      <c r="AN133" s="8"/>
    </row>
    <row r="134" spans="2:62" ht="24" customHeight="1">
      <c r="AC134" s="8"/>
      <c r="AI134" s="8"/>
      <c r="AJ134" s="8"/>
      <c r="AK134" s="8"/>
      <c r="AL134" s="8"/>
      <c r="AM134" s="8"/>
      <c r="AN134" s="8"/>
    </row>
    <row r="135" spans="2:62" ht="24" customHeight="1">
      <c r="AC135" s="8"/>
    </row>
  </sheetData>
  <sheetProtection sheet="1" selectLockedCells="1"/>
  <mergeCells count="347">
    <mergeCell ref="AS4:AT4"/>
    <mergeCell ref="AX4:AY4"/>
    <mergeCell ref="BC4:BD4"/>
    <mergeCell ref="BH4:BI4"/>
    <mergeCell ref="W66:X70"/>
    <mergeCell ref="AN66:AO70"/>
    <mergeCell ref="W4:X4"/>
    <mergeCell ref="AN4:AO4"/>
    <mergeCell ref="BH26:BH27"/>
    <mergeCell ref="BI26:BI27"/>
    <mergeCell ref="BH38:BH39"/>
    <mergeCell ref="BI38:BI39"/>
    <mergeCell ref="BH50:BH51"/>
    <mergeCell ref="BI50:BI51"/>
    <mergeCell ref="BH18:BH19"/>
    <mergeCell ref="BI18:BI19"/>
    <mergeCell ref="BI66:BI67"/>
    <mergeCell ref="BC32:BC33"/>
    <mergeCell ref="BD32:BD33"/>
    <mergeCell ref="BC40:BC41"/>
    <mergeCell ref="BD40:BD41"/>
    <mergeCell ref="BC48:BC49"/>
    <mergeCell ref="BD48:BD49"/>
    <mergeCell ref="BC8:BC9"/>
    <mergeCell ref="C4:D4"/>
    <mergeCell ref="H4:I4"/>
    <mergeCell ref="M4:N4"/>
    <mergeCell ref="R4:S4"/>
    <mergeCell ref="H8:H9"/>
    <mergeCell ref="I8:I9"/>
    <mergeCell ref="C14:C15"/>
    <mergeCell ref="D14:D15"/>
    <mergeCell ref="C18:C19"/>
    <mergeCell ref="D18:D19"/>
    <mergeCell ref="M12:M13"/>
    <mergeCell ref="N12:N13"/>
    <mergeCell ref="B6:B7"/>
    <mergeCell ref="C6:C7"/>
    <mergeCell ref="D6:D7"/>
    <mergeCell ref="C10:C11"/>
    <mergeCell ref="D10:D11"/>
    <mergeCell ref="B10:B11"/>
    <mergeCell ref="W34:W39"/>
    <mergeCell ref="X34:X39"/>
    <mergeCell ref="W98:W103"/>
    <mergeCell ref="X98:X103"/>
    <mergeCell ref="C22:C23"/>
    <mergeCell ref="D22:D23"/>
    <mergeCell ref="C26:C27"/>
    <mergeCell ref="D26:D27"/>
    <mergeCell ref="C30:C31"/>
    <mergeCell ref="C42:C43"/>
    <mergeCell ref="D42:D43"/>
    <mergeCell ref="C46:C47"/>
    <mergeCell ref="D46:D47"/>
    <mergeCell ref="C50:C51"/>
    <mergeCell ref="D50:D51"/>
    <mergeCell ref="D30:D31"/>
    <mergeCell ref="C34:C35"/>
    <mergeCell ref="D34:D35"/>
    <mergeCell ref="C38:C39"/>
    <mergeCell ref="D38:D39"/>
    <mergeCell ref="D66:D67"/>
    <mergeCell ref="C70:C71"/>
    <mergeCell ref="D70:D71"/>
    <mergeCell ref="C74:C75"/>
    <mergeCell ref="D74:D75"/>
    <mergeCell ref="C54:C55"/>
    <mergeCell ref="D54:D55"/>
    <mergeCell ref="C58:C59"/>
    <mergeCell ref="D58:D59"/>
    <mergeCell ref="C62:C63"/>
    <mergeCell ref="D62:D63"/>
    <mergeCell ref="C130:C131"/>
    <mergeCell ref="D130:D131"/>
    <mergeCell ref="B14:B15"/>
    <mergeCell ref="B18:B19"/>
    <mergeCell ref="B22:B23"/>
    <mergeCell ref="B26:B27"/>
    <mergeCell ref="B30:B31"/>
    <mergeCell ref="B34:B35"/>
    <mergeCell ref="B38:B39"/>
    <mergeCell ref="B42:B43"/>
    <mergeCell ref="B46:B47"/>
    <mergeCell ref="B50:B51"/>
    <mergeCell ref="B54:B55"/>
    <mergeCell ref="B58:B59"/>
    <mergeCell ref="C114:C115"/>
    <mergeCell ref="D114:D115"/>
    <mergeCell ref="C118:C119"/>
    <mergeCell ref="D118:D119"/>
    <mergeCell ref="C122:C123"/>
    <mergeCell ref="D122:D123"/>
    <mergeCell ref="C102:C103"/>
    <mergeCell ref="D102:D103"/>
    <mergeCell ref="C106:C107"/>
    <mergeCell ref="D106:D107"/>
    <mergeCell ref="B94:B95"/>
    <mergeCell ref="B98:B99"/>
    <mergeCell ref="B62:B63"/>
    <mergeCell ref="B66:B67"/>
    <mergeCell ref="B70:B71"/>
    <mergeCell ref="B74:B75"/>
    <mergeCell ref="B78:B79"/>
    <mergeCell ref="C126:C127"/>
    <mergeCell ref="D126:D127"/>
    <mergeCell ref="C110:C111"/>
    <mergeCell ref="D110:D111"/>
    <mergeCell ref="C90:C91"/>
    <mergeCell ref="D90:D91"/>
    <mergeCell ref="C94:C95"/>
    <mergeCell ref="D94:D95"/>
    <mergeCell ref="C98:C99"/>
    <mergeCell ref="D98:D99"/>
    <mergeCell ref="C78:C79"/>
    <mergeCell ref="D78:D79"/>
    <mergeCell ref="C82:C83"/>
    <mergeCell ref="D82:D83"/>
    <mergeCell ref="C86:C87"/>
    <mergeCell ref="D86:D87"/>
    <mergeCell ref="C66:C67"/>
    <mergeCell ref="B122:B123"/>
    <mergeCell ref="B126:B127"/>
    <mergeCell ref="B130:B131"/>
    <mergeCell ref="H16:H17"/>
    <mergeCell ref="I16:I17"/>
    <mergeCell ref="H24:H25"/>
    <mergeCell ref="I24:I25"/>
    <mergeCell ref="H32:H33"/>
    <mergeCell ref="I32:I33"/>
    <mergeCell ref="H40:H41"/>
    <mergeCell ref="I40:I41"/>
    <mergeCell ref="H48:H49"/>
    <mergeCell ref="I48:I49"/>
    <mergeCell ref="H56:H57"/>
    <mergeCell ref="I56:I57"/>
    <mergeCell ref="H64:H65"/>
    <mergeCell ref="B102:B103"/>
    <mergeCell ref="B106:B107"/>
    <mergeCell ref="B110:B111"/>
    <mergeCell ref="B114:B115"/>
    <mergeCell ref="B118:B119"/>
    <mergeCell ref="B82:B83"/>
    <mergeCell ref="B86:B87"/>
    <mergeCell ref="B90:B91"/>
    <mergeCell ref="H112:H113"/>
    <mergeCell ref="I112:I113"/>
    <mergeCell ref="H120:H121"/>
    <mergeCell ref="I120:I121"/>
    <mergeCell ref="R52:R53"/>
    <mergeCell ref="H128:H129"/>
    <mergeCell ref="I128:I129"/>
    <mergeCell ref="H88:H89"/>
    <mergeCell ref="I88:I89"/>
    <mergeCell ref="H96:H97"/>
    <mergeCell ref="I96:I97"/>
    <mergeCell ref="H104:H105"/>
    <mergeCell ref="I104:I105"/>
    <mergeCell ref="I64:I65"/>
    <mergeCell ref="H72:H73"/>
    <mergeCell ref="I72:I73"/>
    <mergeCell ref="H80:H81"/>
    <mergeCell ref="I80:I81"/>
    <mergeCell ref="S52:S53"/>
    <mergeCell ref="R84:R85"/>
    <mergeCell ref="S84:S85"/>
    <mergeCell ref="M108:M109"/>
    <mergeCell ref="N108:N109"/>
    <mergeCell ref="M124:M125"/>
    <mergeCell ref="N124:N125"/>
    <mergeCell ref="R20:R21"/>
    <mergeCell ref="R116:R117"/>
    <mergeCell ref="M60:M61"/>
    <mergeCell ref="N60:N61"/>
    <mergeCell ref="M76:M77"/>
    <mergeCell ref="N76:N77"/>
    <mergeCell ref="M92:M93"/>
    <mergeCell ref="N92:N93"/>
    <mergeCell ref="S116:S117"/>
    <mergeCell ref="M28:M29"/>
    <mergeCell ref="N28:N29"/>
    <mergeCell ref="M44:M45"/>
    <mergeCell ref="N44:N45"/>
    <mergeCell ref="BJ6:BJ7"/>
    <mergeCell ref="BI6:BI7"/>
    <mergeCell ref="BH6:BH7"/>
    <mergeCell ref="BH10:BH11"/>
    <mergeCell ref="BI10:BI11"/>
    <mergeCell ref="BJ10:BJ11"/>
    <mergeCell ref="BH14:BH15"/>
    <mergeCell ref="BI14:BI15"/>
    <mergeCell ref="BJ14:BJ15"/>
    <mergeCell ref="BJ18:BJ19"/>
    <mergeCell ref="BH22:BH23"/>
    <mergeCell ref="BI22:BI23"/>
    <mergeCell ref="BJ22:BJ23"/>
    <mergeCell ref="S20:S21"/>
    <mergeCell ref="AB66:AB71"/>
    <mergeCell ref="BJ38:BJ39"/>
    <mergeCell ref="BH42:BH43"/>
    <mergeCell ref="BI42:BI43"/>
    <mergeCell ref="BJ42:BJ43"/>
    <mergeCell ref="BH46:BH47"/>
    <mergeCell ref="BI46:BI47"/>
    <mergeCell ref="BJ46:BJ47"/>
    <mergeCell ref="BJ26:BJ27"/>
    <mergeCell ref="BH30:BH31"/>
    <mergeCell ref="BI30:BI31"/>
    <mergeCell ref="BJ30:BJ31"/>
    <mergeCell ref="BH34:BH35"/>
    <mergeCell ref="BI34:BI35"/>
    <mergeCell ref="BJ34:BJ35"/>
    <mergeCell ref="BH62:BH63"/>
    <mergeCell ref="BI62:BI63"/>
    <mergeCell ref="BJ62:BJ63"/>
    <mergeCell ref="BH66:BH67"/>
    <mergeCell ref="BJ66:BJ67"/>
    <mergeCell ref="BJ50:BJ51"/>
    <mergeCell ref="BH54:BH55"/>
    <mergeCell ref="BI54:BI55"/>
    <mergeCell ref="BJ54:BJ55"/>
    <mergeCell ref="BH58:BH59"/>
    <mergeCell ref="BI58:BI59"/>
    <mergeCell ref="BJ58:BJ59"/>
    <mergeCell ref="BH78:BH79"/>
    <mergeCell ref="BI78:BI79"/>
    <mergeCell ref="BJ78:BJ79"/>
    <mergeCell ref="BH82:BH83"/>
    <mergeCell ref="BI82:BI83"/>
    <mergeCell ref="BJ82:BJ83"/>
    <mergeCell ref="BH70:BH71"/>
    <mergeCell ref="BI70:BI71"/>
    <mergeCell ref="BJ70:BJ71"/>
    <mergeCell ref="BH74:BH75"/>
    <mergeCell ref="BI74:BI75"/>
    <mergeCell ref="BJ74:BJ75"/>
    <mergeCell ref="BH94:BH95"/>
    <mergeCell ref="BI94:BI95"/>
    <mergeCell ref="BJ94:BJ95"/>
    <mergeCell ref="BH98:BH99"/>
    <mergeCell ref="BI98:BI99"/>
    <mergeCell ref="BJ98:BJ99"/>
    <mergeCell ref="BH86:BH87"/>
    <mergeCell ref="BI86:BI87"/>
    <mergeCell ref="BJ86:BJ87"/>
    <mergeCell ref="BH90:BH91"/>
    <mergeCell ref="BI90:BI91"/>
    <mergeCell ref="BJ90:BJ91"/>
    <mergeCell ref="BH110:BH111"/>
    <mergeCell ref="BI110:BI111"/>
    <mergeCell ref="BJ110:BJ111"/>
    <mergeCell ref="BH114:BH115"/>
    <mergeCell ref="BI114:BI115"/>
    <mergeCell ref="BJ114:BJ115"/>
    <mergeCell ref="BH102:BH103"/>
    <mergeCell ref="BI102:BI103"/>
    <mergeCell ref="BJ102:BJ103"/>
    <mergeCell ref="BH106:BH107"/>
    <mergeCell ref="BI106:BI107"/>
    <mergeCell ref="BJ106:BJ107"/>
    <mergeCell ref="BH126:BH127"/>
    <mergeCell ref="BI126:BI127"/>
    <mergeCell ref="BJ126:BJ127"/>
    <mergeCell ref="BH130:BH131"/>
    <mergeCell ref="BI130:BI131"/>
    <mergeCell ref="BJ130:BJ131"/>
    <mergeCell ref="BH118:BH119"/>
    <mergeCell ref="BI118:BI119"/>
    <mergeCell ref="BJ118:BJ119"/>
    <mergeCell ref="BH122:BH123"/>
    <mergeCell ref="BI122:BI123"/>
    <mergeCell ref="BJ122:BJ123"/>
    <mergeCell ref="BD8:BD9"/>
    <mergeCell ref="BC16:BC17"/>
    <mergeCell ref="BD16:BD17"/>
    <mergeCell ref="BC24:BC25"/>
    <mergeCell ref="BD24:BD25"/>
    <mergeCell ref="BC88:BC89"/>
    <mergeCell ref="BD88:BD89"/>
    <mergeCell ref="BC96:BC97"/>
    <mergeCell ref="BD96:BD97"/>
    <mergeCell ref="BC56:BC57"/>
    <mergeCell ref="BD56:BD57"/>
    <mergeCell ref="BC64:BC65"/>
    <mergeCell ref="BD64:BD65"/>
    <mergeCell ref="BC72:BC73"/>
    <mergeCell ref="BD72:BD73"/>
    <mergeCell ref="BC128:BC129"/>
    <mergeCell ref="BD128:BD129"/>
    <mergeCell ref="AX12:AX13"/>
    <mergeCell ref="AY12:AY13"/>
    <mergeCell ref="AX28:AX29"/>
    <mergeCell ref="AY28:AY29"/>
    <mergeCell ref="AX44:AX45"/>
    <mergeCell ref="AY44:AY45"/>
    <mergeCell ref="AX60:AX61"/>
    <mergeCell ref="AY60:AY61"/>
    <mergeCell ref="AX76:AX77"/>
    <mergeCell ref="AY76:AY77"/>
    <mergeCell ref="AX92:AX93"/>
    <mergeCell ref="AY92:AY93"/>
    <mergeCell ref="AX108:AX109"/>
    <mergeCell ref="AY108:AY109"/>
    <mergeCell ref="BC104:BC105"/>
    <mergeCell ref="BD104:BD105"/>
    <mergeCell ref="BC112:BC113"/>
    <mergeCell ref="BD112:BD113"/>
    <mergeCell ref="BC120:BC121"/>
    <mergeCell ref="BD120:BD121"/>
    <mergeCell ref="BC80:BC81"/>
    <mergeCell ref="BD80:BD81"/>
    <mergeCell ref="AX124:AX125"/>
    <mergeCell ref="AY124:AY125"/>
    <mergeCell ref="AS20:AS21"/>
    <mergeCell ref="AT20:AT21"/>
    <mergeCell ref="AS52:AS53"/>
    <mergeCell ref="AT52:AT53"/>
    <mergeCell ref="AS84:AS85"/>
    <mergeCell ref="AT84:AT85"/>
    <mergeCell ref="AS116:AS117"/>
    <mergeCell ref="AT116:AT117"/>
    <mergeCell ref="W127:W130"/>
    <mergeCell ref="X127:X130"/>
    <mergeCell ref="AI127:AI130"/>
    <mergeCell ref="AJ127:AJ130"/>
    <mergeCell ref="AI122:AI125"/>
    <mergeCell ref="AJ122:AJ125"/>
    <mergeCell ref="AN122:AN125"/>
    <mergeCell ref="AO122:AO125"/>
    <mergeCell ref="AN127:AN130"/>
    <mergeCell ref="AO127:AO130"/>
    <mergeCell ref="AF122:AF130"/>
    <mergeCell ref="AB127:AB130"/>
    <mergeCell ref="AC127:AC130"/>
    <mergeCell ref="AB122:AB125"/>
    <mergeCell ref="AC122:AC125"/>
    <mergeCell ref="W122:W125"/>
    <mergeCell ref="X122:X125"/>
    <mergeCell ref="AN34:AN39"/>
    <mergeCell ref="AO34:AO39"/>
    <mergeCell ref="AN98:AN103"/>
    <mergeCell ref="AO98:AO103"/>
    <mergeCell ref="AC66:AC71"/>
    <mergeCell ref="AF66:AF71"/>
    <mergeCell ref="AI66:AI71"/>
    <mergeCell ref="AJ66:AJ71"/>
    <mergeCell ref="AC59:AI63"/>
  </mergeCells>
  <conditionalFormatting sqref="BH6:BH7">
    <cfRule type="cellIs" dxfId="241" priority="553" operator="equal">
      <formula>"W"</formula>
    </cfRule>
    <cfRule type="cellIs" dxfId="240" priority="554" operator="equal">
      <formula>"L"</formula>
    </cfRule>
  </conditionalFormatting>
  <conditionalFormatting sqref="BI6:BI7">
    <cfRule type="expression" dxfId="239" priority="551">
      <formula>BH6="L"</formula>
    </cfRule>
    <cfRule type="expression" dxfId="238" priority="552">
      <formula>BH6="W"</formula>
    </cfRule>
  </conditionalFormatting>
  <conditionalFormatting sqref="X34:X39">
    <cfRule type="cellIs" dxfId="237" priority="631" operator="equal">
      <formula>"W"</formula>
    </cfRule>
    <cfRule type="cellIs" dxfId="236" priority="632" operator="equal">
      <formula>"L"</formula>
    </cfRule>
  </conditionalFormatting>
  <conditionalFormatting sqref="W34:W39">
    <cfRule type="expression" dxfId="235" priority="615">
      <formula>X34="L"</formula>
    </cfRule>
    <cfRule type="expression" dxfId="234" priority="616">
      <formula>X34="W"</formula>
    </cfRule>
  </conditionalFormatting>
  <conditionalFormatting sqref="AK66:AK71">
    <cfRule type="expression" dxfId="233" priority="714">
      <formula>AJ66="L"</formula>
    </cfRule>
    <cfRule type="expression" dxfId="232" priority="715">
      <formula>AJ66="W"</formula>
    </cfRule>
  </conditionalFormatting>
  <conditionalFormatting sqref="AN34:AN39">
    <cfRule type="cellIs" dxfId="231" priority="311" operator="equal">
      <formula>"W"</formula>
    </cfRule>
    <cfRule type="cellIs" dxfId="230" priority="312" operator="equal">
      <formula>"L"</formula>
    </cfRule>
  </conditionalFormatting>
  <conditionalFormatting sqref="AO34:AO39">
    <cfRule type="expression" dxfId="229" priority="313">
      <formula>AN34="L"</formula>
    </cfRule>
    <cfRule type="expression" dxfId="228" priority="314">
      <formula>AN34="W"</formula>
    </cfRule>
  </conditionalFormatting>
  <conditionalFormatting sqref="AC131">
    <cfRule type="cellIs" dxfId="227" priority="301" operator="equal">
      <formula>"W"</formula>
    </cfRule>
    <cfRule type="cellIs" dxfId="226" priority="302" operator="equal">
      <formula>"L"</formula>
    </cfRule>
  </conditionalFormatting>
  <conditionalFormatting sqref="AB131">
    <cfRule type="expression" dxfId="225" priority="299">
      <formula>AC131="L"</formula>
    </cfRule>
    <cfRule type="expression" dxfId="224" priority="300">
      <formula>AC131="W"</formula>
    </cfRule>
  </conditionalFormatting>
  <conditionalFormatting sqref="D10:D11">
    <cfRule type="cellIs" dxfId="223" priority="223" operator="equal">
      <formula>"W"</formula>
    </cfRule>
    <cfRule type="cellIs" dxfId="222" priority="224" operator="equal">
      <formula>"L"</formula>
    </cfRule>
  </conditionalFormatting>
  <conditionalFormatting sqref="C6:C7">
    <cfRule type="expression" dxfId="221" priority="219">
      <formula>D6="L"</formula>
    </cfRule>
    <cfRule type="expression" dxfId="220" priority="220">
      <formula>D6="W"</formula>
    </cfRule>
  </conditionalFormatting>
  <conditionalFormatting sqref="D6:D7">
    <cfRule type="cellIs" dxfId="219" priority="217" operator="equal">
      <formula>"W"</formula>
    </cfRule>
    <cfRule type="cellIs" dxfId="218" priority="218" operator="equal">
      <formula>"L"</formula>
    </cfRule>
  </conditionalFormatting>
  <conditionalFormatting sqref="C14:C15 C18:C19 C22:C23 C26:C27 C30:C31 C34:C35 C38:C39 C46:C47 C50:C51 C54:C55 C58:C59 C62:C63 C66:C67 C70:C71 C78:C79 C82:C83 C86:C87 C90:C91 C94:C95 C98:C99 C102:C103 C110:C111 C114:C115 C118:C119 C122:C123 C126:C127 C130:C131 C42:C43 C74:C75 C106:C107">
    <cfRule type="expression" dxfId="217" priority="215">
      <formula>D14="L"</formula>
    </cfRule>
    <cfRule type="expression" dxfId="216" priority="216">
      <formula>D14="W"</formula>
    </cfRule>
  </conditionalFormatting>
  <conditionalFormatting sqref="D14:D15 D18:D19 D22:D23 D26:D27 D30:D31 D34:D35 D38:D39 D42:D43 D46:D47 D50:D51 D54:D55 D58:D59 D62:D63 D66:D67 D70:D71 D74:D75 D78:D79 D82:D83 D86:D87 D90:D91 D94:D95 D98:D99 D102:D103 D106:D107 D110:D111 D114:D115 D118:D119 D122:D123 D126:D127 D130:D131">
    <cfRule type="cellIs" dxfId="215" priority="213" operator="equal">
      <formula>"W"</formula>
    </cfRule>
    <cfRule type="cellIs" dxfId="214" priority="214" operator="equal">
      <formula>"L"</formula>
    </cfRule>
  </conditionalFormatting>
  <conditionalFormatting sqref="H8:H9">
    <cfRule type="expression" dxfId="213" priority="211">
      <formula>I8="L"</formula>
    </cfRule>
    <cfRule type="expression" dxfId="212" priority="212">
      <formula>I8="W"</formula>
    </cfRule>
  </conditionalFormatting>
  <conditionalFormatting sqref="I8:I9">
    <cfRule type="cellIs" dxfId="211" priority="209" operator="equal">
      <formula>"W"</formula>
    </cfRule>
    <cfRule type="cellIs" dxfId="210" priority="210" operator="equal">
      <formula>"L"</formula>
    </cfRule>
  </conditionalFormatting>
  <conditionalFormatting sqref="H16:H17">
    <cfRule type="expression" dxfId="209" priority="207">
      <formula>I16="L"</formula>
    </cfRule>
    <cfRule type="expression" dxfId="208" priority="208">
      <formula>I16="W"</formula>
    </cfRule>
  </conditionalFormatting>
  <conditionalFormatting sqref="I16:I17">
    <cfRule type="cellIs" dxfId="207" priority="205" operator="equal">
      <formula>"W"</formula>
    </cfRule>
    <cfRule type="cellIs" dxfId="206" priority="206" operator="equal">
      <formula>"L"</formula>
    </cfRule>
  </conditionalFormatting>
  <conditionalFormatting sqref="H24:H25 H32:H33 H40:H41 H48:H49 H56:H57 H64:H65 H72:H73 H80:H81 H88:H89 H96:H97 H104:H105 H112:H113 H120:H121 H128:H129">
    <cfRule type="expression" dxfId="205" priority="203">
      <formula>I24="L"</formula>
    </cfRule>
    <cfRule type="expression" dxfId="204" priority="204">
      <formula>I24="W"</formula>
    </cfRule>
  </conditionalFormatting>
  <conditionalFormatting sqref="I24:I25 I32:I33 I40:I41 I48:I49 I56:I57 I64:I65 I72:I73 I80:I81 I88:I89 I96:I97 I104:I105 I112:I113 I120:I121 I128:I129">
    <cfRule type="cellIs" dxfId="203" priority="201" operator="equal">
      <formula>"W"</formula>
    </cfRule>
    <cfRule type="cellIs" dxfId="202" priority="202" operator="equal">
      <formula>"L"</formula>
    </cfRule>
  </conditionalFormatting>
  <conditionalFormatting sqref="M12:M13">
    <cfRule type="expression" dxfId="201" priority="199">
      <formula>N12="L"</formula>
    </cfRule>
    <cfRule type="expression" dxfId="200" priority="200">
      <formula>N12="W"</formula>
    </cfRule>
  </conditionalFormatting>
  <conditionalFormatting sqref="N12:N13">
    <cfRule type="cellIs" dxfId="199" priority="197" operator="equal">
      <formula>"W"</formula>
    </cfRule>
    <cfRule type="cellIs" dxfId="198" priority="198" operator="equal">
      <formula>"L"</formula>
    </cfRule>
  </conditionalFormatting>
  <conditionalFormatting sqref="M28:M29">
    <cfRule type="expression" dxfId="197" priority="195">
      <formula>N28="L"</formula>
    </cfRule>
    <cfRule type="expression" dxfId="196" priority="196">
      <formula>N28="W"</formula>
    </cfRule>
  </conditionalFormatting>
  <conditionalFormatting sqref="N28:N29">
    <cfRule type="cellIs" dxfId="195" priority="193" operator="equal">
      <formula>"W"</formula>
    </cfRule>
    <cfRule type="cellIs" dxfId="194" priority="194" operator="equal">
      <formula>"L"</formula>
    </cfRule>
  </conditionalFormatting>
  <conditionalFormatting sqref="M44:M45">
    <cfRule type="expression" dxfId="193" priority="191">
      <formula>N44="L"</formula>
    </cfRule>
    <cfRule type="expression" dxfId="192" priority="192">
      <formula>N44="W"</formula>
    </cfRule>
  </conditionalFormatting>
  <conditionalFormatting sqref="N44:N45">
    <cfRule type="cellIs" dxfId="191" priority="189" operator="equal">
      <formula>"W"</formula>
    </cfRule>
    <cfRule type="cellIs" dxfId="190" priority="190" operator="equal">
      <formula>"L"</formula>
    </cfRule>
  </conditionalFormatting>
  <conditionalFormatting sqref="M60:M61">
    <cfRule type="expression" dxfId="189" priority="187">
      <formula>N60="L"</formula>
    </cfRule>
    <cfRule type="expression" dxfId="188" priority="188">
      <formula>N60="W"</formula>
    </cfRule>
  </conditionalFormatting>
  <conditionalFormatting sqref="N60:N61">
    <cfRule type="cellIs" dxfId="187" priority="185" operator="equal">
      <formula>"W"</formula>
    </cfRule>
    <cfRule type="cellIs" dxfId="186" priority="186" operator="equal">
      <formula>"L"</formula>
    </cfRule>
  </conditionalFormatting>
  <conditionalFormatting sqref="M76:M77">
    <cfRule type="expression" dxfId="185" priority="179">
      <formula>N76="L"</formula>
    </cfRule>
    <cfRule type="expression" dxfId="184" priority="180">
      <formula>N76="W"</formula>
    </cfRule>
  </conditionalFormatting>
  <conditionalFormatting sqref="N76:N77">
    <cfRule type="cellIs" dxfId="183" priority="177" operator="equal">
      <formula>"W"</formula>
    </cfRule>
    <cfRule type="cellIs" dxfId="182" priority="178" operator="equal">
      <formula>"L"</formula>
    </cfRule>
  </conditionalFormatting>
  <conditionalFormatting sqref="M92:M93">
    <cfRule type="expression" dxfId="181" priority="175">
      <formula>N92="L"</formula>
    </cfRule>
    <cfRule type="expression" dxfId="180" priority="176">
      <formula>N92="W"</formula>
    </cfRule>
  </conditionalFormatting>
  <conditionalFormatting sqref="N92:N93">
    <cfRule type="cellIs" dxfId="179" priority="173" operator="equal">
      <formula>"W"</formula>
    </cfRule>
    <cfRule type="cellIs" dxfId="178" priority="174" operator="equal">
      <formula>"L"</formula>
    </cfRule>
  </conditionalFormatting>
  <conditionalFormatting sqref="M108:M109">
    <cfRule type="expression" dxfId="177" priority="171">
      <formula>N108="L"</formula>
    </cfRule>
    <cfRule type="expression" dxfId="176" priority="172">
      <formula>N108="W"</formula>
    </cfRule>
  </conditionalFormatting>
  <conditionalFormatting sqref="N108:N109">
    <cfRule type="cellIs" dxfId="175" priority="169" operator="equal">
      <formula>"W"</formula>
    </cfRule>
    <cfRule type="cellIs" dxfId="174" priority="170" operator="equal">
      <formula>"L"</formula>
    </cfRule>
  </conditionalFormatting>
  <conditionalFormatting sqref="M124:M125">
    <cfRule type="expression" dxfId="173" priority="167">
      <formula>N124="L"</formula>
    </cfRule>
    <cfRule type="expression" dxfId="172" priority="168">
      <formula>N124="W"</formula>
    </cfRule>
  </conditionalFormatting>
  <conditionalFormatting sqref="N124:N125">
    <cfRule type="cellIs" dxfId="171" priority="165" operator="equal">
      <formula>"W"</formula>
    </cfRule>
    <cfRule type="cellIs" dxfId="170" priority="166" operator="equal">
      <formula>"L"</formula>
    </cfRule>
  </conditionalFormatting>
  <conditionalFormatting sqref="R20:R21">
    <cfRule type="expression" dxfId="169" priority="163">
      <formula>S20="L"</formula>
    </cfRule>
    <cfRule type="expression" dxfId="168" priority="164">
      <formula>S20="W"</formula>
    </cfRule>
  </conditionalFormatting>
  <conditionalFormatting sqref="S20:S21">
    <cfRule type="cellIs" dxfId="167" priority="161" operator="equal">
      <formula>"W"</formula>
    </cfRule>
    <cfRule type="cellIs" dxfId="166" priority="162" operator="equal">
      <formula>"L"</formula>
    </cfRule>
  </conditionalFormatting>
  <conditionalFormatting sqref="R52:R53">
    <cfRule type="expression" dxfId="165" priority="159">
      <formula>S52="L"</formula>
    </cfRule>
    <cfRule type="expression" dxfId="164" priority="160">
      <formula>S52="W"</formula>
    </cfRule>
  </conditionalFormatting>
  <conditionalFormatting sqref="S52:S53">
    <cfRule type="cellIs" dxfId="163" priority="157" operator="equal">
      <formula>"W"</formula>
    </cfRule>
    <cfRule type="cellIs" dxfId="162" priority="158" operator="equal">
      <formula>"L"</formula>
    </cfRule>
  </conditionalFormatting>
  <conditionalFormatting sqref="R84:R85">
    <cfRule type="expression" dxfId="161" priority="155">
      <formula>S84="L"</formula>
    </cfRule>
    <cfRule type="expression" dxfId="160" priority="156">
      <formula>S84="W"</formula>
    </cfRule>
  </conditionalFormatting>
  <conditionalFormatting sqref="S84:S85">
    <cfRule type="cellIs" dxfId="159" priority="153" operator="equal">
      <formula>"W"</formula>
    </cfRule>
    <cfRule type="cellIs" dxfId="158" priority="154" operator="equal">
      <formula>"L"</formula>
    </cfRule>
  </conditionalFormatting>
  <conditionalFormatting sqref="R116:R117">
    <cfRule type="expression" dxfId="157" priority="151">
      <formula>S116="L"</formula>
    </cfRule>
    <cfRule type="expression" dxfId="156" priority="152">
      <formula>S116="W"</formula>
    </cfRule>
  </conditionalFormatting>
  <conditionalFormatting sqref="S116:S117">
    <cfRule type="cellIs" dxfId="155" priority="149" operator="equal">
      <formula>"W"</formula>
    </cfRule>
    <cfRule type="cellIs" dxfId="154" priority="150" operator="equal">
      <formula>"L"</formula>
    </cfRule>
  </conditionalFormatting>
  <conditionalFormatting sqref="AC66:AC71">
    <cfRule type="cellIs" dxfId="153" priority="147" operator="equal">
      <formula>"W"</formula>
    </cfRule>
    <cfRule type="cellIs" dxfId="152" priority="148" operator="equal">
      <formula>"L"</formula>
    </cfRule>
  </conditionalFormatting>
  <conditionalFormatting sqref="AB66:AB71">
    <cfRule type="expression" dxfId="151" priority="145">
      <formula>AC66="L"</formula>
    </cfRule>
    <cfRule type="expression" dxfId="150" priority="146">
      <formula>AC66="W"</formula>
    </cfRule>
  </conditionalFormatting>
  <conditionalFormatting sqref="X98:X103">
    <cfRule type="cellIs" dxfId="149" priority="143" operator="equal">
      <formula>"W"</formula>
    </cfRule>
    <cfRule type="cellIs" dxfId="148" priority="144" operator="equal">
      <formula>"L"</formula>
    </cfRule>
  </conditionalFormatting>
  <conditionalFormatting sqref="W98:W103">
    <cfRule type="expression" dxfId="147" priority="141">
      <formula>X98="L"</formula>
    </cfRule>
    <cfRule type="expression" dxfId="146" priority="142">
      <formula>X98="W"</formula>
    </cfRule>
  </conditionalFormatting>
  <conditionalFormatting sqref="BH10:BH11">
    <cfRule type="cellIs" dxfId="145" priority="139" operator="equal">
      <formula>"W"</formula>
    </cfRule>
    <cfRule type="cellIs" dxfId="144" priority="140" operator="equal">
      <formula>"L"</formula>
    </cfRule>
  </conditionalFormatting>
  <conditionalFormatting sqref="BI10:BI11">
    <cfRule type="expression" dxfId="143" priority="137">
      <formula>BH10="L"</formula>
    </cfRule>
    <cfRule type="expression" dxfId="142" priority="138">
      <formula>BH10="W"</formula>
    </cfRule>
  </conditionalFormatting>
  <conditionalFormatting sqref="BH14:BH15 BH18:BH19 BH22:BH23 BH26:BH27 BH30:BH31 BH34:BH35 BH38:BH39 BH42:BH43 BH46:BH47 BH50:BH51 BH54:BH55 BH58:BH59 BH62:BH63 BH66:BH67 BH70:BH71 BH74:BH75 BH78:BH79 BH82:BH83 BH86:BH87 BH90:BH91 BH94:BH95 BH98:BH99 BH102:BH103 BH106:BH107 BH110:BH111 BH114:BH115 BH118:BH119 BH122:BH123 BH126:BH127 BH130:BH131">
    <cfRule type="cellIs" dxfId="141" priority="135" operator="equal">
      <formula>"W"</formula>
    </cfRule>
    <cfRule type="cellIs" dxfId="140" priority="136" operator="equal">
      <formula>"L"</formula>
    </cfRule>
  </conditionalFormatting>
  <conditionalFormatting sqref="BI14:BI15 BI18:BI19 BI22:BI23 BI26:BI27 BI30:BI31 BI34:BI35 BI38:BI39 BI42:BI43 BI46:BI47 BI50:BI51 BI54:BI55 BI58:BI59 BI62:BI63 BI66:BI67 BI70:BI71 BI74:BI75 BI78:BI79 BI82:BI83 BI86:BI87 BI90:BI91 BI94:BI95 BI98:BI99 BI102:BI103 BI106:BI107 BI110:BI111 BI114:BI115 BI118:BI119 BI122:BI123 BI126:BI127 BI130:BI131">
    <cfRule type="expression" dxfId="139" priority="133">
      <formula>BH14="L"</formula>
    </cfRule>
    <cfRule type="expression" dxfId="138" priority="134">
      <formula>BH14="W"</formula>
    </cfRule>
  </conditionalFormatting>
  <conditionalFormatting sqref="BC8:BC9">
    <cfRule type="cellIs" dxfId="137" priority="127" operator="equal">
      <formula>"W"</formula>
    </cfRule>
    <cfRule type="cellIs" dxfId="136" priority="128" operator="equal">
      <formula>"L"</formula>
    </cfRule>
  </conditionalFormatting>
  <conditionalFormatting sqref="BD8:BD9">
    <cfRule type="expression" dxfId="135" priority="125">
      <formula>BC8="L"</formula>
    </cfRule>
    <cfRule type="expression" dxfId="134" priority="126">
      <formula>BC8="W"</formula>
    </cfRule>
  </conditionalFormatting>
  <conditionalFormatting sqref="BC24:BC25 BC32:BC33 BC40:BC41 BC48:BC49 BC56:BC57 BC64:BC65 BC72:BC73 BC80:BC81 BC88:BC89 BC96:BC97 BC104:BC105 BC112:BC113 BC120:BC121 BC128:BC129">
    <cfRule type="cellIs" dxfId="133" priority="123" operator="equal">
      <formula>"W"</formula>
    </cfRule>
    <cfRule type="cellIs" dxfId="132" priority="124" operator="equal">
      <formula>"L"</formula>
    </cfRule>
  </conditionalFormatting>
  <conditionalFormatting sqref="BD24:BD25 BD32:BD33 BD40:BD41 BD48:BD49 BD56:BD57 BD64:BD65 BD72:BD73 BD80:BD81 BD88:BD89 BD96:BD97 BD104:BD105 BD112:BD113 BD120:BD121 BD128:BD129">
    <cfRule type="expression" dxfId="131" priority="121">
      <formula>BC24="L"</formula>
    </cfRule>
    <cfRule type="expression" dxfId="130" priority="122">
      <formula>BC24="W"</formula>
    </cfRule>
  </conditionalFormatting>
  <conditionalFormatting sqref="BC16:BC17">
    <cfRule type="cellIs" dxfId="129" priority="117" operator="equal">
      <formula>"W"</formula>
    </cfRule>
    <cfRule type="cellIs" dxfId="128" priority="118" operator="equal">
      <formula>"L"</formula>
    </cfRule>
  </conditionalFormatting>
  <conditionalFormatting sqref="BD16:BD17">
    <cfRule type="expression" dxfId="127" priority="115">
      <formula>BC16="L"</formula>
    </cfRule>
    <cfRule type="expression" dxfId="126" priority="116">
      <formula>BC16="W"</formula>
    </cfRule>
  </conditionalFormatting>
  <conditionalFormatting sqref="AX12:AX13">
    <cfRule type="cellIs" dxfId="125" priority="113" operator="equal">
      <formula>"W"</formula>
    </cfRule>
    <cfRule type="cellIs" dxfId="124" priority="114" operator="equal">
      <formula>"L"</formula>
    </cfRule>
  </conditionalFormatting>
  <conditionalFormatting sqref="AY12:AY13">
    <cfRule type="expression" dxfId="123" priority="111">
      <formula>AX12="L"</formula>
    </cfRule>
    <cfRule type="expression" dxfId="122" priority="112">
      <formula>AX12="W"</formula>
    </cfRule>
  </conditionalFormatting>
  <conditionalFormatting sqref="AX28:AX29">
    <cfRule type="cellIs" dxfId="121" priority="109" operator="equal">
      <formula>"W"</formula>
    </cfRule>
    <cfRule type="cellIs" dxfId="120" priority="110" operator="equal">
      <formula>"L"</formula>
    </cfRule>
  </conditionalFormatting>
  <conditionalFormatting sqref="AY28:AY29">
    <cfRule type="expression" dxfId="119" priority="107">
      <formula>AX28="L"</formula>
    </cfRule>
    <cfRule type="expression" dxfId="118" priority="108">
      <formula>AX28="W"</formula>
    </cfRule>
  </conditionalFormatting>
  <conditionalFormatting sqref="AX44:AX45">
    <cfRule type="cellIs" dxfId="117" priority="105" operator="equal">
      <formula>"W"</formula>
    </cfRule>
    <cfRule type="cellIs" dxfId="116" priority="106" operator="equal">
      <formula>"L"</formula>
    </cfRule>
  </conditionalFormatting>
  <conditionalFormatting sqref="AY44:AY45">
    <cfRule type="expression" dxfId="115" priority="103">
      <formula>AX44="L"</formula>
    </cfRule>
    <cfRule type="expression" dxfId="114" priority="104">
      <formula>AX44="W"</formula>
    </cfRule>
  </conditionalFormatting>
  <conditionalFormatting sqref="AX60:AX61">
    <cfRule type="cellIs" dxfId="113" priority="101" operator="equal">
      <formula>"W"</formula>
    </cfRule>
    <cfRule type="cellIs" dxfId="112" priority="102" operator="equal">
      <formula>"L"</formula>
    </cfRule>
  </conditionalFormatting>
  <conditionalFormatting sqref="AY60:AY61">
    <cfRule type="expression" dxfId="111" priority="99">
      <formula>AX60="L"</formula>
    </cfRule>
    <cfRule type="expression" dxfId="110" priority="100">
      <formula>AX60="W"</formula>
    </cfRule>
  </conditionalFormatting>
  <conditionalFormatting sqref="AX76:AX77">
    <cfRule type="cellIs" dxfId="109" priority="97" operator="equal">
      <formula>"W"</formula>
    </cfRule>
    <cfRule type="cellIs" dxfId="108" priority="98" operator="equal">
      <formula>"L"</formula>
    </cfRule>
  </conditionalFormatting>
  <conditionalFormatting sqref="AY76:AY77">
    <cfRule type="expression" dxfId="107" priority="95">
      <formula>AX76="L"</formula>
    </cfRule>
    <cfRule type="expression" dxfId="106" priority="96">
      <formula>AX76="W"</formula>
    </cfRule>
  </conditionalFormatting>
  <conditionalFormatting sqref="AX92:AX93">
    <cfRule type="cellIs" dxfId="105" priority="93" operator="equal">
      <formula>"W"</formula>
    </cfRule>
    <cfRule type="cellIs" dxfId="104" priority="94" operator="equal">
      <formula>"L"</formula>
    </cfRule>
  </conditionalFormatting>
  <conditionalFormatting sqref="AY92:AY93">
    <cfRule type="expression" dxfId="103" priority="91">
      <formula>AX92="L"</formula>
    </cfRule>
    <cfRule type="expression" dxfId="102" priority="92">
      <formula>AX92="W"</formula>
    </cfRule>
  </conditionalFormatting>
  <conditionalFormatting sqref="AX108:AX109">
    <cfRule type="cellIs" dxfId="101" priority="89" operator="equal">
      <formula>"W"</formula>
    </cfRule>
    <cfRule type="cellIs" dxfId="100" priority="90" operator="equal">
      <formula>"L"</formula>
    </cfRule>
  </conditionalFormatting>
  <conditionalFormatting sqref="AY108:AY109">
    <cfRule type="expression" dxfId="99" priority="87">
      <formula>AX108="L"</formula>
    </cfRule>
    <cfRule type="expression" dxfId="98" priority="88">
      <formula>AX108="W"</formula>
    </cfRule>
  </conditionalFormatting>
  <conditionalFormatting sqref="AX124:AX125">
    <cfRule type="cellIs" dxfId="97" priority="85" operator="equal">
      <formula>"W"</formula>
    </cfRule>
    <cfRule type="cellIs" dxfId="96" priority="86" operator="equal">
      <formula>"L"</formula>
    </cfRule>
  </conditionalFormatting>
  <conditionalFormatting sqref="AY124:AY125">
    <cfRule type="expression" dxfId="95" priority="83">
      <formula>AX124="L"</formula>
    </cfRule>
    <cfRule type="expression" dxfId="94" priority="84">
      <formula>AX124="W"</formula>
    </cfRule>
  </conditionalFormatting>
  <conditionalFormatting sqref="AS20:AS21">
    <cfRule type="cellIs" dxfId="93" priority="81" operator="equal">
      <formula>"W"</formula>
    </cfRule>
    <cfRule type="cellIs" dxfId="92" priority="82" operator="equal">
      <formula>"L"</formula>
    </cfRule>
  </conditionalFormatting>
  <conditionalFormatting sqref="AT20:AT21">
    <cfRule type="expression" dxfId="91" priority="79">
      <formula>AS20="L"</formula>
    </cfRule>
    <cfRule type="expression" dxfId="90" priority="80">
      <formula>AS20="W"</formula>
    </cfRule>
  </conditionalFormatting>
  <conditionalFormatting sqref="AS52:AS53">
    <cfRule type="cellIs" dxfId="89" priority="77" operator="equal">
      <formula>"W"</formula>
    </cfRule>
    <cfRule type="cellIs" dxfId="88" priority="78" operator="equal">
      <formula>"L"</formula>
    </cfRule>
  </conditionalFormatting>
  <conditionalFormatting sqref="AT52:AT53">
    <cfRule type="expression" dxfId="87" priority="75">
      <formula>AS52="L"</formula>
    </cfRule>
    <cfRule type="expression" dxfId="86" priority="76">
      <formula>AS52="W"</formula>
    </cfRule>
  </conditionalFormatting>
  <conditionalFormatting sqref="AS84:AS85">
    <cfRule type="cellIs" dxfId="85" priority="73" operator="equal">
      <formula>"W"</formula>
    </cfRule>
    <cfRule type="cellIs" dxfId="84" priority="74" operator="equal">
      <formula>"L"</formula>
    </cfRule>
  </conditionalFormatting>
  <conditionalFormatting sqref="AT84:AT85">
    <cfRule type="expression" dxfId="83" priority="71">
      <formula>AS84="L"</formula>
    </cfRule>
    <cfRule type="expression" dxfId="82" priority="72">
      <formula>AS84="W"</formula>
    </cfRule>
  </conditionalFormatting>
  <conditionalFormatting sqref="AS116:AS117">
    <cfRule type="cellIs" dxfId="81" priority="69" operator="equal">
      <formula>"W"</formula>
    </cfRule>
    <cfRule type="cellIs" dxfId="80" priority="70" operator="equal">
      <formula>"L"</formula>
    </cfRule>
  </conditionalFormatting>
  <conditionalFormatting sqref="AT116:AT117">
    <cfRule type="expression" dxfId="79" priority="67">
      <formula>AS116="L"</formula>
    </cfRule>
    <cfRule type="expression" dxfId="78" priority="68">
      <formula>AS116="W"</formula>
    </cfRule>
  </conditionalFormatting>
  <conditionalFormatting sqref="AI66:AI71">
    <cfRule type="cellIs" dxfId="77" priority="63" operator="equal">
      <formula>"W"</formula>
    </cfRule>
    <cfRule type="cellIs" dxfId="76" priority="64" operator="equal">
      <formula>"L"</formula>
    </cfRule>
  </conditionalFormatting>
  <conditionalFormatting sqref="AJ66:AJ71">
    <cfRule type="expression" dxfId="75" priority="65">
      <formula>AI66="L"</formula>
    </cfRule>
    <cfRule type="expression" dxfId="74" priority="66">
      <formula>AI66="W"</formula>
    </cfRule>
  </conditionalFormatting>
  <conditionalFormatting sqref="AN98:AN103">
    <cfRule type="cellIs" dxfId="73" priority="59" operator="equal">
      <formula>"W"</formula>
    </cfRule>
    <cfRule type="cellIs" dxfId="72" priority="60" operator="equal">
      <formula>"L"</formula>
    </cfRule>
  </conditionalFormatting>
  <conditionalFormatting sqref="AO98:AO103">
    <cfRule type="expression" dxfId="71" priority="61">
      <formula>AN98="L"</formula>
    </cfRule>
    <cfRule type="expression" dxfId="70" priority="62">
      <formula>AN98="W"</formula>
    </cfRule>
  </conditionalFormatting>
  <conditionalFormatting sqref="AB127:AB130">
    <cfRule type="expression" dxfId="69" priority="45">
      <formula>AC127="L"</formula>
    </cfRule>
    <cfRule type="expression" dxfId="68" priority="46">
      <formula>AC127="W"</formula>
    </cfRule>
  </conditionalFormatting>
  <conditionalFormatting sqref="AC127:AC130">
    <cfRule type="cellIs" dxfId="67" priority="43" operator="equal">
      <formula>"W"</formula>
    </cfRule>
    <cfRule type="cellIs" dxfId="66" priority="44" operator="equal">
      <formula>"L"</formula>
    </cfRule>
  </conditionalFormatting>
  <conditionalFormatting sqref="AI127:AI130">
    <cfRule type="cellIs" dxfId="65" priority="37" operator="equal">
      <formula>"W"</formula>
    </cfRule>
    <cfRule type="cellIs" dxfId="64" priority="38" operator="equal">
      <formula>"L"</formula>
    </cfRule>
  </conditionalFormatting>
  <conditionalFormatting sqref="AJ127:AJ130">
    <cfRule type="expression" dxfId="63" priority="35">
      <formula>AI127="L"</formula>
    </cfRule>
    <cfRule type="expression" dxfId="62" priority="36">
      <formula>AI127="W"</formula>
    </cfRule>
  </conditionalFormatting>
  <conditionalFormatting sqref="AC122:AC125">
    <cfRule type="cellIs" dxfId="61" priority="23" operator="equal">
      <formula>"W"</formula>
    </cfRule>
    <cfRule type="cellIs" dxfId="60" priority="24" operator="equal">
      <formula>"L"</formula>
    </cfRule>
  </conditionalFormatting>
  <conditionalFormatting sqref="AB122:AB125">
    <cfRule type="expression" dxfId="59" priority="25">
      <formula>AC122="L"</formula>
    </cfRule>
    <cfRule type="expression" dxfId="58" priority="26">
      <formula>AC122="W"</formula>
    </cfRule>
  </conditionalFormatting>
  <conditionalFormatting sqref="W122:W125">
    <cfRule type="expression" dxfId="57" priority="21">
      <formula>X122="L"</formula>
    </cfRule>
    <cfRule type="expression" dxfId="56" priority="22">
      <formula>X122="W"</formula>
    </cfRule>
  </conditionalFormatting>
  <conditionalFormatting sqref="X122:X125">
    <cfRule type="cellIs" dxfId="55" priority="19" operator="equal">
      <formula>"W"</formula>
    </cfRule>
    <cfRule type="cellIs" dxfId="54" priority="20" operator="equal">
      <formula>"L"</formula>
    </cfRule>
  </conditionalFormatting>
  <conditionalFormatting sqref="W127:W130">
    <cfRule type="expression" dxfId="53" priority="17">
      <formula>X127="L"</formula>
    </cfRule>
    <cfRule type="expression" dxfId="52" priority="18">
      <formula>X127="W"</formula>
    </cfRule>
  </conditionalFormatting>
  <conditionalFormatting sqref="X127:X130">
    <cfRule type="cellIs" dxfId="51" priority="15" operator="equal">
      <formula>"W"</formula>
    </cfRule>
    <cfRule type="cellIs" dxfId="50" priority="16" operator="equal">
      <formula>"L"</formula>
    </cfRule>
  </conditionalFormatting>
  <conditionalFormatting sqref="AI122:AI125">
    <cfRule type="cellIs" dxfId="49" priority="13" operator="equal">
      <formula>"W"</formula>
    </cfRule>
    <cfRule type="cellIs" dxfId="48" priority="14" operator="equal">
      <formula>"L"</formula>
    </cfRule>
  </conditionalFormatting>
  <conditionalFormatting sqref="AJ122:AJ125">
    <cfRule type="expression" dxfId="47" priority="11">
      <formula>AI122="L"</formula>
    </cfRule>
    <cfRule type="expression" dxfId="46" priority="12">
      <formula>AI122="W"</formula>
    </cfRule>
  </conditionalFormatting>
  <conditionalFormatting sqref="AN122:AN125">
    <cfRule type="cellIs" dxfId="45" priority="9" operator="equal">
      <formula>"W"</formula>
    </cfRule>
    <cfRule type="cellIs" dxfId="44" priority="10" operator="equal">
      <formula>"L"</formula>
    </cfRule>
  </conditionalFormatting>
  <conditionalFormatting sqref="AO122:AO125">
    <cfRule type="expression" dxfId="43" priority="7">
      <formula>AN122="L"</formula>
    </cfRule>
    <cfRule type="expression" dxfId="42" priority="8">
      <formula>AN122="W"</formula>
    </cfRule>
  </conditionalFormatting>
  <conditionalFormatting sqref="AN127:AN130">
    <cfRule type="cellIs" dxfId="41" priority="5" operator="equal">
      <formula>"W"</formula>
    </cfRule>
    <cfRule type="cellIs" dxfId="40" priority="6" operator="equal">
      <formula>"L"</formula>
    </cfRule>
  </conditionalFormatting>
  <conditionalFormatting sqref="AO127:AO130">
    <cfRule type="expression" dxfId="39" priority="3">
      <formula>AN127="L"</formula>
    </cfRule>
    <cfRule type="expression" dxfId="38" priority="4">
      <formula>AN127="W"</formula>
    </cfRule>
  </conditionalFormatting>
  <conditionalFormatting sqref="C10:C11">
    <cfRule type="expression" dxfId="37" priority="1">
      <formula>D10="L"</formula>
    </cfRule>
    <cfRule type="expression" dxfId="36" priority="2">
      <formula>D10="W"</formula>
    </cfRule>
  </conditionalFormatting>
  <printOptions horizontalCentered="1" verticalCentered="1"/>
  <pageMargins left="0.3" right="0.3" top="0.3" bottom="0.3" header="0.3" footer="0.3"/>
  <pageSetup scale="2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E358"/>
  <sheetViews>
    <sheetView showGridLines="0" showRowColHeaders="0" zoomScaleNormal="100" workbookViewId="0">
      <pane ySplit="5" topLeftCell="A6" activePane="bottomLeft" state="frozen"/>
      <selection pane="bottomLeft" activeCell="B6" sqref="B6"/>
    </sheetView>
  </sheetViews>
  <sheetFormatPr defaultColWidth="8.77734375" defaultRowHeight="21" customHeight="1"/>
  <cols>
    <col min="1" max="1" width="1.77734375" style="11" customWidth="1"/>
    <col min="2" max="3" width="10.77734375" style="10" customWidth="1"/>
    <col min="4" max="4" width="16.77734375" style="15" customWidth="1"/>
    <col min="5" max="5" width="16.77734375" style="10" customWidth="1"/>
    <col min="6" max="6" width="10.77734375" style="10" customWidth="1"/>
    <col min="7" max="10" width="10.77734375" style="42" customWidth="1"/>
    <col min="11" max="11" width="1.77734375" style="11" customWidth="1"/>
    <col min="12" max="12" width="0" style="11" hidden="1" customWidth="1"/>
    <col min="13" max="16384" width="8.77734375" style="11"/>
  </cols>
  <sheetData>
    <row r="1" spans="2:31" ht="28.5" customHeight="1">
      <c r="C1" s="15"/>
      <c r="D1" s="10"/>
      <c r="G1" s="10"/>
      <c r="H1" s="10"/>
      <c r="I1" s="10"/>
      <c r="J1" s="10"/>
      <c r="K1" s="10" t="s">
        <v>447</v>
      </c>
      <c r="L1" s="10"/>
      <c r="M1" s="10"/>
      <c r="N1" s="10"/>
      <c r="O1" s="10"/>
      <c r="P1" s="10"/>
      <c r="Q1" s="10"/>
      <c r="R1" s="10"/>
      <c r="S1" s="10"/>
      <c r="T1" s="10"/>
      <c r="U1" s="10"/>
      <c r="V1" s="10"/>
      <c r="W1" s="10"/>
      <c r="X1" s="10"/>
      <c r="Y1" s="10"/>
      <c r="Z1" s="10"/>
      <c r="AA1" s="10"/>
      <c r="AB1" s="10"/>
      <c r="AC1" s="10"/>
      <c r="AD1" s="10"/>
      <c r="AE1" s="10"/>
    </row>
    <row r="2" spans="2:31" s="29" customFormat="1" ht="56.25" customHeight="1">
      <c r="B2" s="25"/>
      <c r="C2" s="26"/>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row>
    <row r="3" spans="2:31" ht="31.5" customHeight="1">
      <c r="B3" s="159" t="s">
        <v>720</v>
      </c>
      <c r="C3" s="15"/>
      <c r="D3" s="10"/>
      <c r="G3" s="10"/>
      <c r="H3" s="10"/>
      <c r="I3" s="10"/>
      <c r="J3" s="10"/>
      <c r="K3" s="10"/>
      <c r="L3" s="31"/>
      <c r="M3" s="10"/>
      <c r="N3" s="10"/>
      <c r="O3" s="10"/>
      <c r="P3" s="10"/>
      <c r="Q3" s="10"/>
      <c r="R3" s="10"/>
      <c r="S3" s="10"/>
      <c r="T3" s="10"/>
      <c r="U3" s="10"/>
      <c r="V3" s="10"/>
      <c r="W3" s="10"/>
      <c r="X3" s="10"/>
      <c r="Y3" s="10"/>
      <c r="Z3" s="10"/>
      <c r="AA3" s="10"/>
      <c r="AB3" s="10"/>
      <c r="AC3" s="10"/>
      <c r="AD3" s="10"/>
      <c r="AE3" s="10"/>
    </row>
    <row r="5" spans="2:31" ht="30" customHeight="1">
      <c r="B5" s="78" t="s">
        <v>458</v>
      </c>
      <c r="C5" s="79" t="s">
        <v>459</v>
      </c>
      <c r="D5" s="79" t="s">
        <v>460</v>
      </c>
      <c r="E5" s="79" t="s">
        <v>461</v>
      </c>
      <c r="F5" s="79" t="s">
        <v>462</v>
      </c>
      <c r="G5" s="80" t="s">
        <v>463</v>
      </c>
      <c r="H5" s="80" t="s">
        <v>464</v>
      </c>
      <c r="I5" s="80" t="s">
        <v>465</v>
      </c>
      <c r="J5" s="81" t="s">
        <v>466</v>
      </c>
      <c r="L5" s="11" t="s">
        <v>458</v>
      </c>
    </row>
    <row r="6" spans="2:31" ht="21" customHeight="1">
      <c r="B6" s="43">
        <v>1</v>
      </c>
      <c r="C6" s="43">
        <v>1</v>
      </c>
      <c r="D6" s="45" t="s">
        <v>7</v>
      </c>
      <c r="E6" s="45" t="s">
        <v>6</v>
      </c>
      <c r="F6" s="44" t="s">
        <v>470</v>
      </c>
      <c r="G6" s="44" t="s">
        <v>121</v>
      </c>
      <c r="H6" s="44" t="s">
        <v>94</v>
      </c>
      <c r="I6" s="44" t="s">
        <v>36</v>
      </c>
      <c r="J6" s="44" t="s">
        <v>4</v>
      </c>
      <c r="L6" s="11">
        <f>+Table_NCAA_Rankings[[#This Row],[Rank]]</f>
        <v>1</v>
      </c>
    </row>
    <row r="7" spans="2:31" ht="21" customHeight="1">
      <c r="B7" s="43">
        <v>2</v>
      </c>
      <c r="C7" s="43">
        <v>2</v>
      </c>
      <c r="D7" s="45" t="s">
        <v>1</v>
      </c>
      <c r="E7" s="45" t="s">
        <v>2</v>
      </c>
      <c r="F7" s="44" t="s">
        <v>471</v>
      </c>
      <c r="G7" s="44" t="s">
        <v>125</v>
      </c>
      <c r="H7" s="44" t="s">
        <v>118</v>
      </c>
      <c r="I7" s="44" t="s">
        <v>16</v>
      </c>
      <c r="J7" s="44" t="s">
        <v>4</v>
      </c>
      <c r="L7" s="11">
        <f>+Table_NCAA_Rankings[[#This Row],[Rank]]</f>
        <v>2</v>
      </c>
    </row>
    <row r="8" spans="2:31" ht="21" customHeight="1">
      <c r="B8" s="43">
        <v>3</v>
      </c>
      <c r="C8" s="43">
        <v>3</v>
      </c>
      <c r="D8" s="45" t="s">
        <v>5</v>
      </c>
      <c r="E8" s="45" t="s">
        <v>6</v>
      </c>
      <c r="F8" s="44" t="s">
        <v>472</v>
      </c>
      <c r="G8" s="44" t="s">
        <v>139</v>
      </c>
      <c r="H8" s="44" t="s">
        <v>105</v>
      </c>
      <c r="I8" s="44" t="s">
        <v>473</v>
      </c>
      <c r="J8" s="44" t="s">
        <v>4</v>
      </c>
      <c r="L8" s="11">
        <f>+Table_NCAA_Rankings[[#This Row],[Rank]]</f>
        <v>3</v>
      </c>
    </row>
    <row r="9" spans="2:31" ht="21" customHeight="1">
      <c r="B9" s="43">
        <v>4</v>
      </c>
      <c r="C9" s="43">
        <v>4</v>
      </c>
      <c r="D9" s="45" t="s">
        <v>14</v>
      </c>
      <c r="E9" s="45" t="s">
        <v>15</v>
      </c>
      <c r="F9" s="44" t="s">
        <v>486</v>
      </c>
      <c r="G9" s="44" t="s">
        <v>98</v>
      </c>
      <c r="H9" s="44" t="s">
        <v>119</v>
      </c>
      <c r="I9" s="44" t="s">
        <v>474</v>
      </c>
      <c r="J9" s="44" t="s">
        <v>4</v>
      </c>
      <c r="L9" s="11">
        <f>+Table_NCAA_Rankings[[#This Row],[Rank]]</f>
        <v>4</v>
      </c>
    </row>
    <row r="10" spans="2:31" ht="21" customHeight="1">
      <c r="B10" s="43">
        <v>5</v>
      </c>
      <c r="C10" s="43">
        <v>5</v>
      </c>
      <c r="D10" s="45" t="s">
        <v>8</v>
      </c>
      <c r="E10" s="45" t="s">
        <v>9</v>
      </c>
      <c r="F10" s="44" t="s">
        <v>472</v>
      </c>
      <c r="G10" s="44" t="s">
        <v>141</v>
      </c>
      <c r="H10" s="44" t="s">
        <v>118</v>
      </c>
      <c r="I10" s="44" t="s">
        <v>16</v>
      </c>
      <c r="J10" s="44" t="s">
        <v>100</v>
      </c>
      <c r="L10" s="11">
        <f>+Table_NCAA_Rankings[[#This Row],[Rank]]</f>
        <v>5</v>
      </c>
    </row>
    <row r="11" spans="2:31" ht="21" customHeight="1">
      <c r="B11" s="43">
        <v>6</v>
      </c>
      <c r="C11" s="43">
        <v>6</v>
      </c>
      <c r="D11" s="45" t="s">
        <v>11</v>
      </c>
      <c r="E11" s="45" t="s">
        <v>9</v>
      </c>
      <c r="F11" s="44" t="s">
        <v>476</v>
      </c>
      <c r="G11" s="44" t="s">
        <v>138</v>
      </c>
      <c r="H11" s="44" t="s">
        <v>477</v>
      </c>
      <c r="I11" s="44" t="s">
        <v>478</v>
      </c>
      <c r="J11" s="44" t="s">
        <v>4</v>
      </c>
      <c r="L11" s="11">
        <f>+Table_NCAA_Rankings[[#This Row],[Rank]]</f>
        <v>6</v>
      </c>
    </row>
    <row r="12" spans="2:31" ht="21" customHeight="1">
      <c r="B12" s="43">
        <v>7</v>
      </c>
      <c r="C12" s="43">
        <v>7</v>
      </c>
      <c r="D12" s="45" t="s">
        <v>18</v>
      </c>
      <c r="E12" s="45" t="s">
        <v>6</v>
      </c>
      <c r="F12" s="44" t="s">
        <v>476</v>
      </c>
      <c r="G12" s="44" t="s">
        <v>98</v>
      </c>
      <c r="H12" s="44" t="s">
        <v>477</v>
      </c>
      <c r="I12" s="44" t="s">
        <v>479</v>
      </c>
      <c r="J12" s="44" t="s">
        <v>4</v>
      </c>
      <c r="L12" s="11">
        <f>+Table_NCAA_Rankings[[#This Row],[Rank]]</f>
        <v>7</v>
      </c>
    </row>
    <row r="13" spans="2:31" ht="21" customHeight="1">
      <c r="B13" s="43">
        <v>8</v>
      </c>
      <c r="C13" s="43">
        <v>8</v>
      </c>
      <c r="D13" s="45" t="s">
        <v>17</v>
      </c>
      <c r="E13" s="45" t="s">
        <v>13</v>
      </c>
      <c r="F13" s="44" t="s">
        <v>507</v>
      </c>
      <c r="G13" s="44" t="s">
        <v>130</v>
      </c>
      <c r="H13" s="44" t="s">
        <v>91</v>
      </c>
      <c r="I13" s="44" t="s">
        <v>36</v>
      </c>
      <c r="J13" s="44" t="s">
        <v>4</v>
      </c>
      <c r="L13" s="11">
        <f>+Table_NCAA_Rankings[[#This Row],[Rank]]</f>
        <v>8</v>
      </c>
    </row>
    <row r="14" spans="2:31" ht="21" customHeight="1">
      <c r="B14" s="43">
        <v>9</v>
      </c>
      <c r="C14" s="43">
        <v>9</v>
      </c>
      <c r="D14" s="45" t="s">
        <v>12</v>
      </c>
      <c r="E14" s="45" t="s">
        <v>13</v>
      </c>
      <c r="F14" s="44" t="s">
        <v>507</v>
      </c>
      <c r="G14" s="44" t="s">
        <v>132</v>
      </c>
      <c r="H14" s="44" t="s">
        <v>94</v>
      </c>
      <c r="I14" s="44" t="s">
        <v>478</v>
      </c>
      <c r="J14" s="44" t="s">
        <v>4</v>
      </c>
      <c r="L14" s="11">
        <f>+Table_NCAA_Rankings[[#This Row],[Rank]]</f>
        <v>9</v>
      </c>
    </row>
    <row r="15" spans="2:31" ht="21" customHeight="1">
      <c r="B15" s="43">
        <v>10</v>
      </c>
      <c r="C15" s="43">
        <v>10</v>
      </c>
      <c r="D15" s="45" t="s">
        <v>21</v>
      </c>
      <c r="E15" s="45" t="s">
        <v>22</v>
      </c>
      <c r="F15" s="44" t="s">
        <v>480</v>
      </c>
      <c r="G15" s="44" t="s">
        <v>104</v>
      </c>
      <c r="H15" s="44" t="s">
        <v>131</v>
      </c>
      <c r="I15" s="44" t="s">
        <v>478</v>
      </c>
      <c r="J15" s="44" t="s">
        <v>4</v>
      </c>
      <c r="L15" s="11">
        <f>+Table_NCAA_Rankings[[#This Row],[Rank]]</f>
        <v>10</v>
      </c>
    </row>
    <row r="16" spans="2:31" ht="21" customHeight="1">
      <c r="B16" s="43">
        <v>11</v>
      </c>
      <c r="C16" s="43">
        <v>11</v>
      </c>
      <c r="D16" s="45" t="s">
        <v>26</v>
      </c>
      <c r="E16" s="45" t="s">
        <v>6</v>
      </c>
      <c r="F16" s="44" t="s">
        <v>481</v>
      </c>
      <c r="G16" s="44" t="s">
        <v>482</v>
      </c>
      <c r="H16" s="44" t="s">
        <v>91</v>
      </c>
      <c r="I16" s="44" t="s">
        <v>479</v>
      </c>
      <c r="J16" s="44" t="s">
        <v>4</v>
      </c>
      <c r="L16" s="11">
        <f>+Table_NCAA_Rankings[[#This Row],[Rank]]</f>
        <v>11</v>
      </c>
    </row>
    <row r="17" spans="2:12" ht="21" customHeight="1">
      <c r="B17" s="43">
        <v>12</v>
      </c>
      <c r="C17" s="43">
        <v>12</v>
      </c>
      <c r="D17" s="45" t="s">
        <v>19</v>
      </c>
      <c r="E17" s="45" t="s">
        <v>13</v>
      </c>
      <c r="F17" s="44" t="s">
        <v>483</v>
      </c>
      <c r="G17" s="44" t="s">
        <v>484</v>
      </c>
      <c r="H17" s="44" t="s">
        <v>477</v>
      </c>
      <c r="I17" s="44" t="s">
        <v>3</v>
      </c>
      <c r="J17" s="44" t="s">
        <v>4</v>
      </c>
      <c r="L17" s="11">
        <f>+Table_NCAA_Rankings[[#This Row],[Rank]]</f>
        <v>12</v>
      </c>
    </row>
    <row r="18" spans="2:12" ht="21" customHeight="1">
      <c r="B18" s="43">
        <v>13</v>
      </c>
      <c r="C18" s="43">
        <v>13</v>
      </c>
      <c r="D18" s="45" t="s">
        <v>44</v>
      </c>
      <c r="E18" s="45" t="s">
        <v>45</v>
      </c>
      <c r="F18" s="44" t="s">
        <v>475</v>
      </c>
      <c r="G18" s="44" t="s">
        <v>485</v>
      </c>
      <c r="H18" s="44" t="s">
        <v>97</v>
      </c>
      <c r="I18" s="44" t="s">
        <v>95</v>
      </c>
      <c r="J18" s="44" t="s">
        <v>97</v>
      </c>
      <c r="L18" s="11">
        <f>+Table_NCAA_Rankings[[#This Row],[Rank]]</f>
        <v>13</v>
      </c>
    </row>
    <row r="19" spans="2:12" ht="21" customHeight="1">
      <c r="B19" s="43">
        <v>14</v>
      </c>
      <c r="C19" s="43">
        <v>14</v>
      </c>
      <c r="D19" s="45" t="s">
        <v>30</v>
      </c>
      <c r="E19" s="45" t="s">
        <v>9</v>
      </c>
      <c r="F19" s="44" t="s">
        <v>480</v>
      </c>
      <c r="G19" s="44" t="s">
        <v>125</v>
      </c>
      <c r="H19" s="44" t="s">
        <v>477</v>
      </c>
      <c r="I19" s="44" t="s">
        <v>473</v>
      </c>
      <c r="J19" s="44" t="s">
        <v>4</v>
      </c>
      <c r="L19" s="11">
        <f>+Table_NCAA_Rankings[[#This Row],[Rank]]</f>
        <v>14</v>
      </c>
    </row>
    <row r="20" spans="2:12" ht="21" customHeight="1">
      <c r="B20" s="43">
        <v>15</v>
      </c>
      <c r="C20" s="43">
        <v>15</v>
      </c>
      <c r="D20" s="45" t="s">
        <v>37</v>
      </c>
      <c r="E20" s="45" t="s">
        <v>38</v>
      </c>
      <c r="F20" s="44" t="s">
        <v>486</v>
      </c>
      <c r="G20" s="44" t="s">
        <v>128</v>
      </c>
      <c r="H20" s="44" t="s">
        <v>93</v>
      </c>
      <c r="I20" s="44" t="s">
        <v>10</v>
      </c>
      <c r="J20" s="44" t="s">
        <v>100</v>
      </c>
      <c r="L20" s="11">
        <f>+Table_NCAA_Rankings[[#This Row],[Rank]]</f>
        <v>15</v>
      </c>
    </row>
    <row r="21" spans="2:12" ht="21" customHeight="1">
      <c r="B21" s="43">
        <v>16</v>
      </c>
      <c r="C21" s="43">
        <v>16</v>
      </c>
      <c r="D21" s="45" t="s">
        <v>41</v>
      </c>
      <c r="E21" s="45" t="s">
        <v>6</v>
      </c>
      <c r="F21" s="44" t="s">
        <v>487</v>
      </c>
      <c r="G21" s="44" t="s">
        <v>108</v>
      </c>
      <c r="H21" s="44" t="s">
        <v>488</v>
      </c>
      <c r="I21" s="44" t="s">
        <v>36</v>
      </c>
      <c r="J21" s="44" t="s">
        <v>4</v>
      </c>
      <c r="L21" s="11">
        <f>+Table_NCAA_Rankings[[#This Row],[Rank]]</f>
        <v>16</v>
      </c>
    </row>
    <row r="22" spans="2:12" ht="21" customHeight="1">
      <c r="B22" s="43">
        <v>17</v>
      </c>
      <c r="C22" s="43">
        <v>17</v>
      </c>
      <c r="D22" s="45" t="s">
        <v>20</v>
      </c>
      <c r="E22" s="45" t="s">
        <v>13</v>
      </c>
      <c r="F22" s="44" t="s">
        <v>489</v>
      </c>
      <c r="G22" s="44" t="s">
        <v>490</v>
      </c>
      <c r="H22" s="44" t="s">
        <v>131</v>
      </c>
      <c r="I22" s="44" t="s">
        <v>128</v>
      </c>
      <c r="J22" s="44" t="s">
        <v>4</v>
      </c>
      <c r="L22" s="11">
        <f>+Table_NCAA_Rankings[[#This Row],[Rank]]</f>
        <v>17</v>
      </c>
    </row>
    <row r="23" spans="2:12" ht="21" customHeight="1">
      <c r="B23" s="43">
        <v>18</v>
      </c>
      <c r="C23" s="43">
        <v>18</v>
      </c>
      <c r="D23" s="45" t="s">
        <v>34</v>
      </c>
      <c r="E23" s="45" t="s">
        <v>9</v>
      </c>
      <c r="F23" s="44" t="s">
        <v>717</v>
      </c>
      <c r="G23" s="44" t="s">
        <v>492</v>
      </c>
      <c r="H23" s="44" t="s">
        <v>105</v>
      </c>
      <c r="I23" s="44" t="s">
        <v>479</v>
      </c>
      <c r="J23" s="44" t="s">
        <v>100</v>
      </c>
      <c r="L23" s="11">
        <f>+Table_NCAA_Rankings[[#This Row],[Rank]]</f>
        <v>18</v>
      </c>
    </row>
    <row r="24" spans="2:12" ht="21" customHeight="1">
      <c r="B24" s="43">
        <v>19</v>
      </c>
      <c r="C24" s="43">
        <v>19</v>
      </c>
      <c r="D24" s="45" t="s">
        <v>47</v>
      </c>
      <c r="E24" s="45" t="s">
        <v>9</v>
      </c>
      <c r="F24" s="44" t="s">
        <v>489</v>
      </c>
      <c r="G24" s="44" t="s">
        <v>482</v>
      </c>
      <c r="H24" s="44" t="s">
        <v>118</v>
      </c>
      <c r="I24" s="44" t="s">
        <v>493</v>
      </c>
      <c r="J24" s="44" t="s">
        <v>4</v>
      </c>
      <c r="L24" s="11">
        <f>+Table_NCAA_Rankings[[#This Row],[Rank]]</f>
        <v>19</v>
      </c>
    </row>
    <row r="25" spans="2:12" ht="21" customHeight="1">
      <c r="B25" s="43">
        <v>20</v>
      </c>
      <c r="C25" s="43">
        <v>20</v>
      </c>
      <c r="D25" s="45" t="s">
        <v>31</v>
      </c>
      <c r="E25" s="45" t="s">
        <v>22</v>
      </c>
      <c r="F25" s="44" t="s">
        <v>491</v>
      </c>
      <c r="G25" s="44" t="s">
        <v>494</v>
      </c>
      <c r="H25" s="44" t="s">
        <v>91</v>
      </c>
      <c r="I25" s="44" t="s">
        <v>16</v>
      </c>
      <c r="J25" s="44" t="s">
        <v>4</v>
      </c>
      <c r="L25" s="11">
        <f>+Table_NCAA_Rankings[[#This Row],[Rank]]</f>
        <v>20</v>
      </c>
    </row>
    <row r="26" spans="2:12" ht="21" customHeight="1">
      <c r="B26" s="43">
        <v>21</v>
      </c>
      <c r="C26" s="43">
        <v>21</v>
      </c>
      <c r="D26" s="45" t="s">
        <v>29</v>
      </c>
      <c r="E26" s="45" t="s">
        <v>22</v>
      </c>
      <c r="F26" s="44" t="s">
        <v>495</v>
      </c>
      <c r="G26" s="44" t="s">
        <v>496</v>
      </c>
      <c r="H26" s="44" t="s">
        <v>96</v>
      </c>
      <c r="I26" s="44" t="s">
        <v>134</v>
      </c>
      <c r="J26" s="44" t="s">
        <v>4</v>
      </c>
      <c r="L26" s="11">
        <f>+Table_NCAA_Rankings[[#This Row],[Rank]]</f>
        <v>21</v>
      </c>
    </row>
    <row r="27" spans="2:12" ht="21" customHeight="1">
      <c r="B27" s="43">
        <v>22</v>
      </c>
      <c r="C27" s="43">
        <v>22</v>
      </c>
      <c r="D27" s="45" t="s">
        <v>27</v>
      </c>
      <c r="E27" s="45" t="s">
        <v>6</v>
      </c>
      <c r="F27" s="44" t="s">
        <v>497</v>
      </c>
      <c r="G27" s="44" t="s">
        <v>496</v>
      </c>
      <c r="H27" s="44" t="s">
        <v>135</v>
      </c>
      <c r="I27" s="44" t="s">
        <v>498</v>
      </c>
      <c r="J27" s="44" t="s">
        <v>4</v>
      </c>
      <c r="L27" s="11">
        <f>+Table_NCAA_Rankings[[#This Row],[Rank]]</f>
        <v>22</v>
      </c>
    </row>
    <row r="28" spans="2:12" ht="21" customHeight="1">
      <c r="B28" s="43">
        <v>23</v>
      </c>
      <c r="C28" s="43">
        <v>23</v>
      </c>
      <c r="D28" s="45" t="s">
        <v>24</v>
      </c>
      <c r="E28" s="45" t="s">
        <v>25</v>
      </c>
      <c r="F28" s="44" t="s">
        <v>475</v>
      </c>
      <c r="G28" s="44" t="s">
        <v>124</v>
      </c>
      <c r="H28" s="44" t="s">
        <v>91</v>
      </c>
      <c r="I28" s="44" t="s">
        <v>3</v>
      </c>
      <c r="J28" s="44" t="s">
        <v>4</v>
      </c>
      <c r="L28" s="11">
        <f>+Table_NCAA_Rankings[[#This Row],[Rank]]</f>
        <v>23</v>
      </c>
    </row>
    <row r="29" spans="2:12" ht="21" customHeight="1">
      <c r="B29" s="43">
        <v>24</v>
      </c>
      <c r="C29" s="43">
        <v>24</v>
      </c>
      <c r="D29" s="45" t="s">
        <v>46</v>
      </c>
      <c r="E29" s="45" t="s">
        <v>22</v>
      </c>
      <c r="F29" s="44" t="s">
        <v>499</v>
      </c>
      <c r="G29" s="44" t="s">
        <v>137</v>
      </c>
      <c r="H29" s="44" t="s">
        <v>94</v>
      </c>
      <c r="I29" s="44" t="s">
        <v>479</v>
      </c>
      <c r="J29" s="44" t="s">
        <v>4</v>
      </c>
      <c r="L29" s="11">
        <f>+Table_NCAA_Rankings[[#This Row],[Rank]]</f>
        <v>24</v>
      </c>
    </row>
    <row r="30" spans="2:12" ht="21" customHeight="1">
      <c r="B30" s="43">
        <v>25</v>
      </c>
      <c r="C30" s="43">
        <v>25</v>
      </c>
      <c r="D30" s="45" t="s">
        <v>40</v>
      </c>
      <c r="E30" s="45" t="s">
        <v>15</v>
      </c>
      <c r="F30" s="44" t="s">
        <v>507</v>
      </c>
      <c r="G30" s="44" t="s">
        <v>132</v>
      </c>
      <c r="H30" s="44" t="s">
        <v>93</v>
      </c>
      <c r="I30" s="44" t="s">
        <v>500</v>
      </c>
      <c r="J30" s="44" t="s">
        <v>4</v>
      </c>
      <c r="L30" s="11">
        <f>+Table_NCAA_Rankings[[#This Row],[Rank]]</f>
        <v>25</v>
      </c>
    </row>
    <row r="31" spans="2:12" ht="21" customHeight="1">
      <c r="B31" s="43">
        <v>26</v>
      </c>
      <c r="C31" s="43">
        <v>26</v>
      </c>
      <c r="D31" s="45" t="s">
        <v>32</v>
      </c>
      <c r="E31" s="45" t="s">
        <v>33</v>
      </c>
      <c r="F31" s="44" t="s">
        <v>491</v>
      </c>
      <c r="G31" s="44" t="s">
        <v>501</v>
      </c>
      <c r="H31" s="44" t="s">
        <v>140</v>
      </c>
      <c r="I31" s="44" t="s">
        <v>43</v>
      </c>
      <c r="J31" s="44" t="s">
        <v>4</v>
      </c>
      <c r="L31" s="11">
        <f>+Table_NCAA_Rankings[[#This Row],[Rank]]</f>
        <v>26</v>
      </c>
    </row>
    <row r="32" spans="2:12" ht="21" customHeight="1">
      <c r="B32" s="43">
        <v>27</v>
      </c>
      <c r="C32" s="43">
        <v>27</v>
      </c>
      <c r="D32" s="45" t="s">
        <v>39</v>
      </c>
      <c r="E32" s="45" t="s">
        <v>13</v>
      </c>
      <c r="F32" s="44" t="s">
        <v>502</v>
      </c>
      <c r="G32" s="44" t="s">
        <v>503</v>
      </c>
      <c r="H32" s="44" t="s">
        <v>101</v>
      </c>
      <c r="I32" s="44" t="s">
        <v>504</v>
      </c>
      <c r="J32" s="44" t="s">
        <v>4</v>
      </c>
      <c r="L32" s="11">
        <f>+Table_NCAA_Rankings[[#This Row],[Rank]]</f>
        <v>27</v>
      </c>
    </row>
    <row r="33" spans="2:12" ht="21" customHeight="1">
      <c r="B33" s="43">
        <v>28</v>
      </c>
      <c r="C33" s="43">
        <v>28</v>
      </c>
      <c r="D33" s="45" t="s">
        <v>35</v>
      </c>
      <c r="E33" s="45" t="s">
        <v>33</v>
      </c>
      <c r="F33" s="44" t="s">
        <v>505</v>
      </c>
      <c r="G33" s="44" t="s">
        <v>132</v>
      </c>
      <c r="H33" s="44" t="s">
        <v>101</v>
      </c>
      <c r="I33" s="44" t="s">
        <v>506</v>
      </c>
      <c r="J33" s="44" t="s">
        <v>4</v>
      </c>
      <c r="L33" s="11">
        <f>+Table_NCAA_Rankings[[#This Row],[Rank]]</f>
        <v>28</v>
      </c>
    </row>
    <row r="34" spans="2:12" ht="21" customHeight="1">
      <c r="B34" s="43">
        <v>29</v>
      </c>
      <c r="C34" s="43">
        <v>29</v>
      </c>
      <c r="D34" s="45" t="s">
        <v>59</v>
      </c>
      <c r="E34" s="45" t="s">
        <v>25</v>
      </c>
      <c r="F34" s="44" t="s">
        <v>507</v>
      </c>
      <c r="G34" s="44" t="s">
        <v>136</v>
      </c>
      <c r="H34" s="44" t="s">
        <v>91</v>
      </c>
      <c r="I34" s="44" t="s">
        <v>23</v>
      </c>
      <c r="J34" s="44" t="s">
        <v>100</v>
      </c>
      <c r="L34" s="11">
        <f>+Table_NCAA_Rankings[[#This Row],[Rank]]</f>
        <v>29</v>
      </c>
    </row>
    <row r="35" spans="2:12" ht="21" customHeight="1">
      <c r="B35" s="43">
        <v>30</v>
      </c>
      <c r="C35" s="43">
        <v>30</v>
      </c>
      <c r="D35" s="45" t="s">
        <v>67</v>
      </c>
      <c r="E35" s="45" t="s">
        <v>15</v>
      </c>
      <c r="F35" s="44" t="s">
        <v>508</v>
      </c>
      <c r="G35" s="44" t="s">
        <v>496</v>
      </c>
      <c r="H35" s="44" t="s">
        <v>97</v>
      </c>
      <c r="I35" s="44" t="s">
        <v>473</v>
      </c>
      <c r="J35" s="44" t="s">
        <v>4</v>
      </c>
      <c r="L35" s="11">
        <f>+Table_NCAA_Rankings[[#This Row],[Rank]]</f>
        <v>30</v>
      </c>
    </row>
    <row r="36" spans="2:12" ht="21" customHeight="1">
      <c r="B36" s="43">
        <v>31</v>
      </c>
      <c r="C36" s="43">
        <v>31</v>
      </c>
      <c r="D36" s="45" t="s">
        <v>61</v>
      </c>
      <c r="E36" s="45" t="s">
        <v>9</v>
      </c>
      <c r="F36" s="44" t="s">
        <v>509</v>
      </c>
      <c r="G36" s="44" t="s">
        <v>496</v>
      </c>
      <c r="H36" s="44" t="s">
        <v>112</v>
      </c>
      <c r="I36" s="44" t="s">
        <v>510</v>
      </c>
      <c r="J36" s="44" t="s">
        <v>4</v>
      </c>
      <c r="L36" s="11">
        <f>+Table_NCAA_Rankings[[#This Row],[Rank]]</f>
        <v>31</v>
      </c>
    </row>
    <row r="37" spans="2:12" ht="21" customHeight="1">
      <c r="B37" s="43">
        <v>32</v>
      </c>
      <c r="C37" s="43">
        <v>32</v>
      </c>
      <c r="D37" s="45" t="s">
        <v>71</v>
      </c>
      <c r="E37" s="45" t="s">
        <v>2</v>
      </c>
      <c r="F37" s="44" t="s">
        <v>511</v>
      </c>
      <c r="G37" s="44" t="s">
        <v>482</v>
      </c>
      <c r="H37" s="44" t="s">
        <v>110</v>
      </c>
      <c r="I37" s="44" t="s">
        <v>493</v>
      </c>
      <c r="J37" s="44" t="s">
        <v>4</v>
      </c>
      <c r="L37" s="11">
        <f>+Table_NCAA_Rankings[[#This Row],[Rank]]</f>
        <v>32</v>
      </c>
    </row>
    <row r="38" spans="2:12" ht="21" customHeight="1">
      <c r="B38" s="43">
        <v>33</v>
      </c>
      <c r="C38" s="43">
        <v>33</v>
      </c>
      <c r="D38" s="45" t="s">
        <v>55</v>
      </c>
      <c r="E38" s="45" t="s">
        <v>6</v>
      </c>
      <c r="F38" s="44" t="s">
        <v>511</v>
      </c>
      <c r="G38" s="44" t="s">
        <v>492</v>
      </c>
      <c r="H38" s="44" t="s">
        <v>92</v>
      </c>
      <c r="I38" s="44" t="s">
        <v>89</v>
      </c>
      <c r="J38" s="44" t="s">
        <v>4</v>
      </c>
      <c r="L38" s="11">
        <f>+Table_NCAA_Rankings[[#This Row],[Rank]]</f>
        <v>33</v>
      </c>
    </row>
    <row r="39" spans="2:12" ht="21" customHeight="1">
      <c r="B39" s="43">
        <v>34</v>
      </c>
      <c r="C39" s="43">
        <v>34</v>
      </c>
      <c r="D39" s="45" t="s">
        <v>64</v>
      </c>
      <c r="E39" s="45" t="s">
        <v>65</v>
      </c>
      <c r="F39" s="44" t="s">
        <v>512</v>
      </c>
      <c r="G39" s="44" t="s">
        <v>130</v>
      </c>
      <c r="H39" s="44" t="s">
        <v>101</v>
      </c>
      <c r="I39" s="44" t="s">
        <v>513</v>
      </c>
      <c r="J39" s="44" t="s">
        <v>4</v>
      </c>
      <c r="L39" s="11">
        <f>+Table_NCAA_Rankings[[#This Row],[Rank]]</f>
        <v>34</v>
      </c>
    </row>
    <row r="40" spans="2:12" ht="21" customHeight="1">
      <c r="B40" s="43">
        <v>35</v>
      </c>
      <c r="C40" s="43">
        <v>35</v>
      </c>
      <c r="D40" s="45" t="s">
        <v>57</v>
      </c>
      <c r="E40" s="45" t="s">
        <v>6</v>
      </c>
      <c r="F40" s="44" t="s">
        <v>514</v>
      </c>
      <c r="G40" s="44" t="s">
        <v>492</v>
      </c>
      <c r="H40" s="44" t="s">
        <v>477</v>
      </c>
      <c r="I40" s="44" t="s">
        <v>515</v>
      </c>
      <c r="J40" s="44" t="s">
        <v>4</v>
      </c>
      <c r="L40" s="11">
        <f>+Table_NCAA_Rankings[[#This Row],[Rank]]</f>
        <v>35</v>
      </c>
    </row>
    <row r="41" spans="2:12" ht="21" customHeight="1">
      <c r="B41" s="43">
        <v>36</v>
      </c>
      <c r="C41" s="43">
        <v>36</v>
      </c>
      <c r="D41" s="45" t="s">
        <v>56</v>
      </c>
      <c r="E41" s="45" t="s">
        <v>9</v>
      </c>
      <c r="F41" s="44" t="s">
        <v>516</v>
      </c>
      <c r="G41" s="44" t="s">
        <v>503</v>
      </c>
      <c r="H41" s="44" t="s">
        <v>131</v>
      </c>
      <c r="I41" s="44" t="s">
        <v>517</v>
      </c>
      <c r="J41" s="44" t="s">
        <v>4</v>
      </c>
      <c r="L41" s="11">
        <f>+Table_NCAA_Rankings[[#This Row],[Rank]]</f>
        <v>36</v>
      </c>
    </row>
    <row r="42" spans="2:12" ht="21" customHeight="1">
      <c r="B42" s="43">
        <v>37</v>
      </c>
      <c r="C42" s="43">
        <v>37</v>
      </c>
      <c r="D42" s="45" t="s">
        <v>62</v>
      </c>
      <c r="E42" s="45" t="s">
        <v>22</v>
      </c>
      <c r="F42" s="44" t="s">
        <v>514</v>
      </c>
      <c r="G42" s="44" t="s">
        <v>501</v>
      </c>
      <c r="H42" s="44" t="s">
        <v>131</v>
      </c>
      <c r="I42" s="44" t="s">
        <v>518</v>
      </c>
      <c r="J42" s="44" t="s">
        <v>4</v>
      </c>
      <c r="L42" s="11">
        <f>+Table_NCAA_Rankings[[#This Row],[Rank]]</f>
        <v>37</v>
      </c>
    </row>
    <row r="43" spans="2:12" ht="21" customHeight="1">
      <c r="B43" s="43">
        <v>38</v>
      </c>
      <c r="C43" s="43">
        <v>38</v>
      </c>
      <c r="D43" s="45" t="s">
        <v>53</v>
      </c>
      <c r="E43" s="45" t="s">
        <v>22</v>
      </c>
      <c r="F43" s="44" t="s">
        <v>519</v>
      </c>
      <c r="G43" s="44" t="s">
        <v>520</v>
      </c>
      <c r="H43" s="44" t="s">
        <v>107</v>
      </c>
      <c r="I43" s="44" t="s">
        <v>521</v>
      </c>
      <c r="J43" s="44" t="s">
        <v>4</v>
      </c>
      <c r="L43" s="11">
        <f>+Table_NCAA_Rankings[[#This Row],[Rank]]</f>
        <v>38</v>
      </c>
    </row>
    <row r="44" spans="2:12" ht="21" customHeight="1">
      <c r="B44" s="43">
        <v>39</v>
      </c>
      <c r="C44" s="43">
        <v>39</v>
      </c>
      <c r="D44" s="45" t="s">
        <v>54</v>
      </c>
      <c r="E44" s="45" t="s">
        <v>22</v>
      </c>
      <c r="F44" s="44" t="s">
        <v>514</v>
      </c>
      <c r="G44" s="44" t="s">
        <v>496</v>
      </c>
      <c r="H44" s="44" t="s">
        <v>101</v>
      </c>
      <c r="I44" s="44" t="s">
        <v>522</v>
      </c>
      <c r="J44" s="44" t="s">
        <v>4</v>
      </c>
      <c r="L44" s="11">
        <f>+Table_NCAA_Rankings[[#This Row],[Rank]]</f>
        <v>39</v>
      </c>
    </row>
    <row r="45" spans="2:12" ht="21" customHeight="1">
      <c r="B45" s="43">
        <v>40</v>
      </c>
      <c r="C45" s="43">
        <v>40</v>
      </c>
      <c r="D45" s="45" t="s">
        <v>81</v>
      </c>
      <c r="E45" s="45" t="s">
        <v>82</v>
      </c>
      <c r="F45" s="44" t="s">
        <v>523</v>
      </c>
      <c r="G45" s="44" t="s">
        <v>117</v>
      </c>
      <c r="H45" s="44" t="s">
        <v>94</v>
      </c>
      <c r="I45" s="44" t="s">
        <v>524</v>
      </c>
      <c r="J45" s="44" t="s">
        <v>103</v>
      </c>
      <c r="L45" s="11">
        <f>+Table_NCAA_Rankings[[#This Row],[Rank]]</f>
        <v>40</v>
      </c>
    </row>
    <row r="46" spans="2:12" ht="21" customHeight="1">
      <c r="B46" s="43">
        <v>41</v>
      </c>
      <c r="C46" s="43">
        <v>41</v>
      </c>
      <c r="D46" s="45" t="s">
        <v>78</v>
      </c>
      <c r="E46" s="45" t="s">
        <v>45</v>
      </c>
      <c r="F46" s="44" t="s">
        <v>512</v>
      </c>
      <c r="G46" s="44" t="s">
        <v>518</v>
      </c>
      <c r="H46" s="44" t="s">
        <v>119</v>
      </c>
      <c r="I46" s="44" t="s">
        <v>117</v>
      </c>
      <c r="J46" s="44" t="s">
        <v>97</v>
      </c>
      <c r="L46" s="11">
        <f>+Table_NCAA_Rankings[[#This Row],[Rank]]</f>
        <v>41</v>
      </c>
    </row>
    <row r="47" spans="2:12" ht="21" customHeight="1">
      <c r="B47" s="43">
        <v>42</v>
      </c>
      <c r="C47" s="43">
        <v>42</v>
      </c>
      <c r="D47" s="45" t="s">
        <v>69</v>
      </c>
      <c r="E47" s="45" t="s">
        <v>6</v>
      </c>
      <c r="F47" s="44" t="s">
        <v>497</v>
      </c>
      <c r="G47" s="44" t="s">
        <v>108</v>
      </c>
      <c r="H47" s="44" t="s">
        <v>135</v>
      </c>
      <c r="I47" s="44" t="s">
        <v>525</v>
      </c>
      <c r="J47" s="44" t="s">
        <v>4</v>
      </c>
      <c r="L47" s="11">
        <f>+Table_NCAA_Rankings[[#This Row],[Rank]]</f>
        <v>42</v>
      </c>
    </row>
    <row r="48" spans="2:12" ht="21" customHeight="1">
      <c r="B48" s="43">
        <v>43</v>
      </c>
      <c r="C48" s="43">
        <v>43</v>
      </c>
      <c r="D48" s="45" t="s">
        <v>42</v>
      </c>
      <c r="E48" s="45" t="s">
        <v>13</v>
      </c>
      <c r="F48" s="44" t="s">
        <v>511</v>
      </c>
      <c r="G48" s="44" t="s">
        <v>492</v>
      </c>
      <c r="H48" s="44" t="s">
        <v>94</v>
      </c>
      <c r="I48" s="44" t="s">
        <v>498</v>
      </c>
      <c r="J48" s="44" t="s">
        <v>4</v>
      </c>
      <c r="L48" s="11">
        <f>+Table_NCAA_Rankings[[#This Row],[Rank]]</f>
        <v>43</v>
      </c>
    </row>
    <row r="49" spans="2:12" ht="21" customHeight="1">
      <c r="B49" s="43">
        <v>44</v>
      </c>
      <c r="C49" s="43">
        <v>44</v>
      </c>
      <c r="D49" s="45" t="s">
        <v>90</v>
      </c>
      <c r="E49" s="45" t="s">
        <v>84</v>
      </c>
      <c r="F49" s="44" t="s">
        <v>526</v>
      </c>
      <c r="G49" s="44" t="s">
        <v>123</v>
      </c>
      <c r="H49" s="44" t="s">
        <v>103</v>
      </c>
      <c r="I49" s="44" t="s">
        <v>23</v>
      </c>
      <c r="J49" s="44" t="s">
        <v>103</v>
      </c>
      <c r="L49" s="11">
        <f>+Table_NCAA_Rankings[[#This Row],[Rank]]</f>
        <v>44</v>
      </c>
    </row>
    <row r="50" spans="2:12" ht="21" customHeight="1">
      <c r="B50" s="43">
        <v>45</v>
      </c>
      <c r="C50" s="43">
        <v>45</v>
      </c>
      <c r="D50" s="45" t="s">
        <v>50</v>
      </c>
      <c r="E50" s="45" t="s">
        <v>51</v>
      </c>
      <c r="F50" s="44" t="s">
        <v>527</v>
      </c>
      <c r="G50" s="44" t="s">
        <v>132</v>
      </c>
      <c r="H50" s="44" t="s">
        <v>114</v>
      </c>
      <c r="I50" s="44" t="s">
        <v>36</v>
      </c>
      <c r="J50" s="44" t="s">
        <v>4</v>
      </c>
      <c r="L50" s="11">
        <f>+Table_NCAA_Rankings[[#This Row],[Rank]]</f>
        <v>45</v>
      </c>
    </row>
    <row r="51" spans="2:12" ht="21" customHeight="1">
      <c r="B51" s="43">
        <v>46</v>
      </c>
      <c r="C51" s="43">
        <v>46</v>
      </c>
      <c r="D51" s="45" t="s">
        <v>151</v>
      </c>
      <c r="E51" s="45" t="s">
        <v>15</v>
      </c>
      <c r="F51" s="44" t="s">
        <v>528</v>
      </c>
      <c r="G51" s="44" t="s">
        <v>529</v>
      </c>
      <c r="H51" s="44" t="s">
        <v>135</v>
      </c>
      <c r="I51" s="44" t="s">
        <v>530</v>
      </c>
      <c r="J51" s="44" t="s">
        <v>4</v>
      </c>
      <c r="L51" s="11">
        <f>+Table_NCAA_Rankings[[#This Row],[Rank]]</f>
        <v>46</v>
      </c>
    </row>
    <row r="52" spans="2:12" ht="21" customHeight="1">
      <c r="B52" s="43">
        <v>47</v>
      </c>
      <c r="C52" s="43">
        <v>47</v>
      </c>
      <c r="D52" s="45" t="s">
        <v>83</v>
      </c>
      <c r="E52" s="45" t="s">
        <v>84</v>
      </c>
      <c r="F52" s="44" t="s">
        <v>531</v>
      </c>
      <c r="G52" s="44" t="s">
        <v>128</v>
      </c>
      <c r="H52" s="44" t="s">
        <v>119</v>
      </c>
      <c r="I52" s="44" t="s">
        <v>95</v>
      </c>
      <c r="J52" s="44" t="s">
        <v>100</v>
      </c>
      <c r="L52" s="11">
        <f>+Table_NCAA_Rankings[[#This Row],[Rank]]</f>
        <v>47</v>
      </c>
    </row>
    <row r="53" spans="2:12" ht="21" customHeight="1">
      <c r="B53" s="43">
        <v>48</v>
      </c>
      <c r="C53" s="43">
        <v>48</v>
      </c>
      <c r="D53" s="45" t="s">
        <v>60</v>
      </c>
      <c r="E53" s="45" t="s">
        <v>13</v>
      </c>
      <c r="F53" s="44" t="s">
        <v>532</v>
      </c>
      <c r="G53" s="44" t="s">
        <v>533</v>
      </c>
      <c r="H53" s="44" t="s">
        <v>118</v>
      </c>
      <c r="I53" s="44" t="s">
        <v>517</v>
      </c>
      <c r="J53" s="44" t="s">
        <v>100</v>
      </c>
      <c r="L53" s="11">
        <f>+Table_NCAA_Rankings[[#This Row],[Rank]]</f>
        <v>48</v>
      </c>
    </row>
    <row r="54" spans="2:12" ht="21" customHeight="1">
      <c r="B54" s="43">
        <v>49</v>
      </c>
      <c r="C54" s="43">
        <v>49</v>
      </c>
      <c r="D54" s="45" t="s">
        <v>48</v>
      </c>
      <c r="E54" s="45" t="s">
        <v>49</v>
      </c>
      <c r="F54" s="44" t="s">
        <v>512</v>
      </c>
      <c r="G54" s="44" t="s">
        <v>518</v>
      </c>
      <c r="H54" s="44" t="s">
        <v>4</v>
      </c>
      <c r="I54" s="44" t="s">
        <v>128</v>
      </c>
      <c r="J54" s="44" t="s">
        <v>103</v>
      </c>
      <c r="L54" s="11">
        <f>+Table_NCAA_Rankings[[#This Row],[Rank]]</f>
        <v>49</v>
      </c>
    </row>
    <row r="55" spans="2:12" ht="21" customHeight="1">
      <c r="B55" s="43">
        <v>50</v>
      </c>
      <c r="C55" s="43">
        <v>50</v>
      </c>
      <c r="D55" s="45" t="s">
        <v>379</v>
      </c>
      <c r="E55" s="45" t="s">
        <v>13</v>
      </c>
      <c r="F55" s="44" t="s">
        <v>534</v>
      </c>
      <c r="G55" s="44" t="s">
        <v>535</v>
      </c>
      <c r="H55" s="44" t="s">
        <v>135</v>
      </c>
      <c r="I55" s="44" t="s">
        <v>510</v>
      </c>
      <c r="J55" s="44" t="s">
        <v>4</v>
      </c>
      <c r="L55" s="11">
        <f>+Table_NCAA_Rankings[[#This Row],[Rank]]</f>
        <v>50</v>
      </c>
    </row>
    <row r="56" spans="2:12" ht="21" customHeight="1">
      <c r="B56" s="43">
        <v>51</v>
      </c>
      <c r="C56" s="43">
        <v>51</v>
      </c>
      <c r="D56" s="45" t="s">
        <v>328</v>
      </c>
      <c r="E56" s="45" t="s">
        <v>51</v>
      </c>
      <c r="F56" s="44" t="s">
        <v>536</v>
      </c>
      <c r="G56" s="44" t="s">
        <v>501</v>
      </c>
      <c r="H56" s="44" t="s">
        <v>91</v>
      </c>
      <c r="I56" s="44" t="s">
        <v>515</v>
      </c>
      <c r="J56" s="44" t="s">
        <v>4</v>
      </c>
      <c r="L56" s="11">
        <f>+Table_NCAA_Rankings[[#This Row],[Rank]]</f>
        <v>51</v>
      </c>
    </row>
    <row r="57" spans="2:12" ht="21" customHeight="1">
      <c r="B57" s="43">
        <v>52</v>
      </c>
      <c r="C57" s="43">
        <v>52</v>
      </c>
      <c r="D57" s="45" t="s">
        <v>52</v>
      </c>
      <c r="E57" s="45" t="s">
        <v>22</v>
      </c>
      <c r="F57" s="44" t="s">
        <v>497</v>
      </c>
      <c r="G57" s="44" t="s">
        <v>529</v>
      </c>
      <c r="H57" s="44" t="s">
        <v>91</v>
      </c>
      <c r="I57" s="44" t="s">
        <v>537</v>
      </c>
      <c r="J57" s="44" t="s">
        <v>4</v>
      </c>
      <c r="L57" s="11">
        <f>+Table_NCAA_Rankings[[#This Row],[Rank]]</f>
        <v>52</v>
      </c>
    </row>
    <row r="58" spans="2:12" ht="21" customHeight="1">
      <c r="B58" s="43">
        <v>53</v>
      </c>
      <c r="C58" s="43">
        <v>53</v>
      </c>
      <c r="D58" s="45" t="s">
        <v>79</v>
      </c>
      <c r="E58" s="45" t="s">
        <v>33</v>
      </c>
      <c r="F58" s="44" t="s">
        <v>538</v>
      </c>
      <c r="G58" s="44" t="s">
        <v>539</v>
      </c>
      <c r="H58" s="44" t="s">
        <v>92</v>
      </c>
      <c r="I58" s="44" t="s">
        <v>540</v>
      </c>
      <c r="J58" s="44" t="s">
        <v>100</v>
      </c>
      <c r="L58" s="11">
        <f>+Table_NCAA_Rankings[[#This Row],[Rank]]</f>
        <v>53</v>
      </c>
    </row>
    <row r="59" spans="2:12" ht="21" customHeight="1">
      <c r="B59" s="43">
        <v>54</v>
      </c>
      <c r="C59" s="43">
        <v>54</v>
      </c>
      <c r="D59" s="45" t="s">
        <v>68</v>
      </c>
      <c r="E59" s="45" t="s">
        <v>13</v>
      </c>
      <c r="F59" s="44" t="s">
        <v>541</v>
      </c>
      <c r="G59" s="44" t="s">
        <v>542</v>
      </c>
      <c r="H59" s="44" t="s">
        <v>119</v>
      </c>
      <c r="I59" s="44" t="s">
        <v>522</v>
      </c>
      <c r="J59" s="44" t="s">
        <v>4</v>
      </c>
      <c r="L59" s="11">
        <f>+Table_NCAA_Rankings[[#This Row],[Rank]]</f>
        <v>54</v>
      </c>
    </row>
    <row r="60" spans="2:12" ht="21" customHeight="1">
      <c r="B60" s="43">
        <v>55</v>
      </c>
      <c r="C60" s="43">
        <v>55</v>
      </c>
      <c r="D60" s="45" t="s">
        <v>58</v>
      </c>
      <c r="E60" s="45" t="s">
        <v>13</v>
      </c>
      <c r="F60" s="44" t="s">
        <v>543</v>
      </c>
      <c r="G60" s="44" t="s">
        <v>501</v>
      </c>
      <c r="H60" s="44" t="s">
        <v>99</v>
      </c>
      <c r="I60" s="44" t="s">
        <v>521</v>
      </c>
      <c r="J60" s="44" t="s">
        <v>4</v>
      </c>
      <c r="L60" s="11">
        <f>+Table_NCAA_Rankings[[#This Row],[Rank]]</f>
        <v>55</v>
      </c>
    </row>
    <row r="61" spans="2:12" ht="21" customHeight="1">
      <c r="B61" s="43">
        <v>56</v>
      </c>
      <c r="C61" s="43">
        <v>56</v>
      </c>
      <c r="D61" s="45" t="s">
        <v>77</v>
      </c>
      <c r="E61" s="45" t="s">
        <v>15</v>
      </c>
      <c r="F61" s="44" t="s">
        <v>483</v>
      </c>
      <c r="G61" s="44" t="s">
        <v>490</v>
      </c>
      <c r="H61" s="44" t="s">
        <v>107</v>
      </c>
      <c r="I61" s="44" t="s">
        <v>43</v>
      </c>
      <c r="J61" s="44" t="s">
        <v>4</v>
      </c>
      <c r="L61" s="11">
        <f>+Table_NCAA_Rankings[[#This Row],[Rank]]</f>
        <v>56</v>
      </c>
    </row>
    <row r="62" spans="2:12" ht="21" customHeight="1">
      <c r="B62" s="43">
        <v>57</v>
      </c>
      <c r="C62" s="43">
        <v>57</v>
      </c>
      <c r="D62" s="45" t="s">
        <v>147</v>
      </c>
      <c r="E62" s="45" t="s">
        <v>33</v>
      </c>
      <c r="F62" s="44" t="s">
        <v>497</v>
      </c>
      <c r="G62" s="44" t="s">
        <v>494</v>
      </c>
      <c r="H62" s="44" t="s">
        <v>96</v>
      </c>
      <c r="I62" s="44" t="s">
        <v>518</v>
      </c>
      <c r="J62" s="44" t="s">
        <v>4</v>
      </c>
      <c r="L62" s="11">
        <f>+Table_NCAA_Rankings[[#This Row],[Rank]]</f>
        <v>57</v>
      </c>
    </row>
    <row r="63" spans="2:12" ht="21" customHeight="1">
      <c r="B63" s="43">
        <v>58</v>
      </c>
      <c r="C63" s="43">
        <v>58</v>
      </c>
      <c r="D63" s="45" t="s">
        <v>85</v>
      </c>
      <c r="E63" s="45" t="s">
        <v>49</v>
      </c>
      <c r="F63" s="44" t="s">
        <v>507</v>
      </c>
      <c r="G63" s="44" t="s">
        <v>485</v>
      </c>
      <c r="H63" s="44" t="s">
        <v>101</v>
      </c>
      <c r="I63" s="44" t="s">
        <v>23</v>
      </c>
      <c r="J63" s="44" t="s">
        <v>97</v>
      </c>
      <c r="L63" s="11">
        <f>+Table_NCAA_Rankings[[#This Row],[Rank]]</f>
        <v>58</v>
      </c>
    </row>
    <row r="64" spans="2:12" ht="21" customHeight="1">
      <c r="B64" s="43">
        <v>59</v>
      </c>
      <c r="C64" s="43">
        <v>59</v>
      </c>
      <c r="D64" s="45" t="s">
        <v>63</v>
      </c>
      <c r="E64" s="45" t="s">
        <v>9</v>
      </c>
      <c r="F64" s="44" t="s">
        <v>544</v>
      </c>
      <c r="G64" s="44" t="s">
        <v>545</v>
      </c>
      <c r="H64" s="44" t="s">
        <v>118</v>
      </c>
      <c r="I64" s="44" t="s">
        <v>546</v>
      </c>
      <c r="J64" s="44" t="s">
        <v>4</v>
      </c>
      <c r="L64" s="11">
        <f>+Table_NCAA_Rankings[[#This Row],[Rank]]</f>
        <v>59</v>
      </c>
    </row>
    <row r="65" spans="2:12" ht="21" customHeight="1">
      <c r="B65" s="43">
        <v>60</v>
      </c>
      <c r="C65" s="43">
        <v>60</v>
      </c>
      <c r="D65" s="45" t="s">
        <v>66</v>
      </c>
      <c r="E65" s="45" t="s">
        <v>45</v>
      </c>
      <c r="F65" s="44" t="s">
        <v>507</v>
      </c>
      <c r="G65" s="44" t="s">
        <v>518</v>
      </c>
      <c r="H65" s="44" t="s">
        <v>92</v>
      </c>
      <c r="I65" s="44" t="s">
        <v>95</v>
      </c>
      <c r="J65" s="44" t="s">
        <v>103</v>
      </c>
      <c r="L65" s="11">
        <f>+Table_NCAA_Rankings[[#This Row],[Rank]]</f>
        <v>60</v>
      </c>
    </row>
    <row r="66" spans="2:12" ht="21" customHeight="1">
      <c r="B66" s="43">
        <v>61</v>
      </c>
      <c r="C66" s="43">
        <v>61</v>
      </c>
      <c r="D66" s="45" t="s">
        <v>80</v>
      </c>
      <c r="E66" s="45" t="s">
        <v>13</v>
      </c>
      <c r="F66" s="44" t="s">
        <v>528</v>
      </c>
      <c r="G66" s="44" t="s">
        <v>533</v>
      </c>
      <c r="H66" s="44" t="s">
        <v>96</v>
      </c>
      <c r="I66" s="44" t="s">
        <v>547</v>
      </c>
      <c r="J66" s="44" t="s">
        <v>4</v>
      </c>
      <c r="L66" s="11">
        <f>+Table_NCAA_Rankings[[#This Row],[Rank]]</f>
        <v>61</v>
      </c>
    </row>
    <row r="67" spans="2:12" ht="21" customHeight="1">
      <c r="B67" s="43">
        <v>62</v>
      </c>
      <c r="C67" s="43">
        <v>62</v>
      </c>
      <c r="D67" s="45" t="s">
        <v>76</v>
      </c>
      <c r="E67" s="45" t="s">
        <v>38</v>
      </c>
      <c r="F67" s="44" t="s">
        <v>512</v>
      </c>
      <c r="G67" s="44" t="s">
        <v>130</v>
      </c>
      <c r="H67" s="44" t="s">
        <v>92</v>
      </c>
      <c r="I67" s="44" t="s">
        <v>43</v>
      </c>
      <c r="J67" s="44" t="s">
        <v>100</v>
      </c>
      <c r="L67" s="11">
        <f>+Table_NCAA_Rankings[[#This Row],[Rank]]</f>
        <v>62</v>
      </c>
    </row>
    <row r="68" spans="2:12" ht="21" customHeight="1">
      <c r="B68" s="43">
        <v>63</v>
      </c>
      <c r="C68" s="43">
        <v>63</v>
      </c>
      <c r="D68" s="45" t="s">
        <v>181</v>
      </c>
      <c r="E68" s="45" t="s">
        <v>51</v>
      </c>
      <c r="F68" s="44" t="s">
        <v>502</v>
      </c>
      <c r="G68" s="44" t="s">
        <v>503</v>
      </c>
      <c r="H68" s="44" t="s">
        <v>131</v>
      </c>
      <c r="I68" s="44" t="s">
        <v>547</v>
      </c>
      <c r="J68" s="44" t="s">
        <v>4</v>
      </c>
      <c r="L68" s="11">
        <f>+Table_NCAA_Rankings[[#This Row],[Rank]]</f>
        <v>63</v>
      </c>
    </row>
    <row r="69" spans="2:12" ht="21" customHeight="1">
      <c r="B69" s="43">
        <v>64</v>
      </c>
      <c r="C69" s="43">
        <v>64</v>
      </c>
      <c r="D69" s="45" t="s">
        <v>75</v>
      </c>
      <c r="E69" s="45" t="s">
        <v>33</v>
      </c>
      <c r="F69" s="44" t="s">
        <v>519</v>
      </c>
      <c r="G69" s="44" t="s">
        <v>533</v>
      </c>
      <c r="H69" s="44" t="s">
        <v>477</v>
      </c>
      <c r="I69" s="44" t="s">
        <v>134</v>
      </c>
      <c r="J69" s="44" t="s">
        <v>4</v>
      </c>
      <c r="L69" s="11">
        <f>+Table_NCAA_Rankings[[#This Row],[Rank]]</f>
        <v>64</v>
      </c>
    </row>
    <row r="70" spans="2:12" ht="21" customHeight="1">
      <c r="B70" s="43">
        <v>65</v>
      </c>
      <c r="C70" s="43">
        <v>65</v>
      </c>
      <c r="D70" s="45" t="s">
        <v>86</v>
      </c>
      <c r="E70" s="45" t="s">
        <v>9</v>
      </c>
      <c r="F70" s="44" t="s">
        <v>541</v>
      </c>
      <c r="G70" s="44" t="s">
        <v>539</v>
      </c>
      <c r="H70" s="44" t="s">
        <v>101</v>
      </c>
      <c r="I70" s="44" t="s">
        <v>521</v>
      </c>
      <c r="J70" s="44" t="s">
        <v>4</v>
      </c>
      <c r="L70" s="11">
        <f>+Table_NCAA_Rankings[[#This Row],[Rank]]</f>
        <v>65</v>
      </c>
    </row>
    <row r="71" spans="2:12" ht="21" customHeight="1">
      <c r="B71" s="43">
        <v>66</v>
      </c>
      <c r="C71" s="43">
        <v>66</v>
      </c>
      <c r="D71" s="45" t="s">
        <v>231</v>
      </c>
      <c r="E71" s="45" t="s">
        <v>51</v>
      </c>
      <c r="F71" s="44" t="s">
        <v>548</v>
      </c>
      <c r="G71" s="44" t="s">
        <v>549</v>
      </c>
      <c r="H71" s="44" t="s">
        <v>131</v>
      </c>
      <c r="I71" s="44" t="s">
        <v>43</v>
      </c>
      <c r="J71" s="44" t="s">
        <v>4</v>
      </c>
      <c r="L71" s="11">
        <f>+Table_NCAA_Rankings[[#This Row],[Rank]]</f>
        <v>66</v>
      </c>
    </row>
    <row r="72" spans="2:12" ht="21" customHeight="1">
      <c r="B72" s="43">
        <v>67</v>
      </c>
      <c r="C72" s="43">
        <v>67</v>
      </c>
      <c r="D72" s="45" t="s">
        <v>298</v>
      </c>
      <c r="E72" s="45" t="s">
        <v>33</v>
      </c>
      <c r="F72" s="44" t="s">
        <v>544</v>
      </c>
      <c r="G72" s="44" t="s">
        <v>539</v>
      </c>
      <c r="H72" s="44" t="s">
        <v>477</v>
      </c>
      <c r="I72" s="44" t="s">
        <v>537</v>
      </c>
      <c r="J72" s="44" t="s">
        <v>4</v>
      </c>
      <c r="L72" s="11">
        <f>+Table_NCAA_Rankings[[#This Row],[Rank]]</f>
        <v>67</v>
      </c>
    </row>
    <row r="73" spans="2:12" ht="21" customHeight="1">
      <c r="B73" s="43">
        <v>68</v>
      </c>
      <c r="C73" s="43">
        <v>68</v>
      </c>
      <c r="D73" s="45" t="s">
        <v>333</v>
      </c>
      <c r="E73" s="45" t="s">
        <v>550</v>
      </c>
      <c r="F73" s="44" t="s">
        <v>551</v>
      </c>
      <c r="G73" s="44" t="s">
        <v>43</v>
      </c>
      <c r="H73" s="44" t="s">
        <v>91</v>
      </c>
      <c r="I73" s="44" t="s">
        <v>115</v>
      </c>
      <c r="J73" s="44" t="s">
        <v>100</v>
      </c>
      <c r="L73" s="11">
        <f>+Table_NCAA_Rankings[[#This Row],[Rank]]</f>
        <v>68</v>
      </c>
    </row>
    <row r="74" spans="2:12" ht="21" customHeight="1">
      <c r="B74" s="169">
        <v>69</v>
      </c>
      <c r="C74" s="169">
        <v>69</v>
      </c>
      <c r="D74" s="170" t="s">
        <v>258</v>
      </c>
      <c r="E74" s="170" t="s">
        <v>65</v>
      </c>
      <c r="F74" s="171" t="s">
        <v>552</v>
      </c>
      <c r="G74" s="171" t="s">
        <v>141</v>
      </c>
      <c r="H74" s="171" t="s">
        <v>553</v>
      </c>
      <c r="I74" s="171" t="s">
        <v>515</v>
      </c>
      <c r="J74" s="171" t="s">
        <v>4</v>
      </c>
      <c r="L74" s="11">
        <f>+Table_NCAA_Rankings[[#This Row],[Rank]]</f>
        <v>69</v>
      </c>
    </row>
    <row r="75" spans="2:12" ht="21" customHeight="1">
      <c r="B75" s="169">
        <v>70</v>
      </c>
      <c r="C75" s="169">
        <v>70</v>
      </c>
      <c r="D75" s="170" t="s">
        <v>312</v>
      </c>
      <c r="E75" s="170" t="s">
        <v>33</v>
      </c>
      <c r="F75" s="171" t="s">
        <v>544</v>
      </c>
      <c r="G75" s="171" t="s">
        <v>496</v>
      </c>
      <c r="H75" s="171" t="s">
        <v>477</v>
      </c>
      <c r="I75" s="171" t="s">
        <v>554</v>
      </c>
      <c r="J75" s="171" t="s">
        <v>4</v>
      </c>
      <c r="L75" s="11">
        <f>+Table_NCAA_Rankings[[#This Row],[Rank]]</f>
        <v>70</v>
      </c>
    </row>
    <row r="76" spans="2:12" ht="21" customHeight="1">
      <c r="B76" s="169">
        <v>71</v>
      </c>
      <c r="C76" s="169">
        <v>71</v>
      </c>
      <c r="D76" s="170" t="s">
        <v>148</v>
      </c>
      <c r="E76" s="170" t="s">
        <v>149</v>
      </c>
      <c r="F76" s="171" t="s">
        <v>476</v>
      </c>
      <c r="G76" s="171" t="s">
        <v>518</v>
      </c>
      <c r="H76" s="171" t="s">
        <v>4</v>
      </c>
      <c r="I76" s="171" t="s">
        <v>473</v>
      </c>
      <c r="J76" s="171" t="s">
        <v>100</v>
      </c>
      <c r="L76" s="11">
        <f>+Table_NCAA_Rankings[[#This Row],[Rank]]</f>
        <v>71</v>
      </c>
    </row>
    <row r="77" spans="2:12" ht="21" customHeight="1">
      <c r="B77" s="169">
        <v>72</v>
      </c>
      <c r="C77" s="169">
        <v>72</v>
      </c>
      <c r="D77" s="170" t="s">
        <v>178</v>
      </c>
      <c r="E77" s="170" t="s">
        <v>45</v>
      </c>
      <c r="F77" s="171" t="s">
        <v>505</v>
      </c>
      <c r="G77" s="171" t="s">
        <v>555</v>
      </c>
      <c r="H77" s="171" t="s">
        <v>92</v>
      </c>
      <c r="I77" s="171" t="s">
        <v>115</v>
      </c>
      <c r="J77" s="171" t="s">
        <v>103</v>
      </c>
      <c r="L77" s="11">
        <f>+Table_NCAA_Rankings[[#This Row],[Rank]]</f>
        <v>72</v>
      </c>
    </row>
    <row r="78" spans="2:12" ht="21" customHeight="1">
      <c r="B78" s="169">
        <v>73</v>
      </c>
      <c r="C78" s="169">
        <v>73</v>
      </c>
      <c r="D78" s="170" t="s">
        <v>70</v>
      </c>
      <c r="E78" s="170" t="s">
        <v>33</v>
      </c>
      <c r="F78" s="171" t="s">
        <v>548</v>
      </c>
      <c r="G78" s="171" t="s">
        <v>539</v>
      </c>
      <c r="H78" s="171" t="s">
        <v>97</v>
      </c>
      <c r="I78" s="171" t="s">
        <v>556</v>
      </c>
      <c r="J78" s="171" t="s">
        <v>4</v>
      </c>
      <c r="L78" s="11">
        <f>+Table_NCAA_Rankings[[#This Row],[Rank]]</f>
        <v>73</v>
      </c>
    </row>
    <row r="79" spans="2:12" ht="21" customHeight="1">
      <c r="B79" s="169">
        <v>74</v>
      </c>
      <c r="C79" s="169">
        <v>74</v>
      </c>
      <c r="D79" s="170" t="s">
        <v>74</v>
      </c>
      <c r="E79" s="170" t="s">
        <v>2</v>
      </c>
      <c r="F79" s="171" t="s">
        <v>557</v>
      </c>
      <c r="G79" s="171" t="s">
        <v>503</v>
      </c>
      <c r="H79" s="171" t="s">
        <v>101</v>
      </c>
      <c r="I79" s="171" t="s">
        <v>547</v>
      </c>
      <c r="J79" s="171" t="s">
        <v>100</v>
      </c>
      <c r="L79" s="11">
        <f>+Table_NCAA_Rankings[[#This Row],[Rank]]</f>
        <v>74</v>
      </c>
    </row>
    <row r="80" spans="2:12" ht="21" customHeight="1">
      <c r="B80" s="169">
        <v>75</v>
      </c>
      <c r="C80" s="169">
        <v>75</v>
      </c>
      <c r="D80" s="170" t="s">
        <v>335</v>
      </c>
      <c r="E80" s="170" t="s">
        <v>65</v>
      </c>
      <c r="F80" s="171" t="s">
        <v>505</v>
      </c>
      <c r="G80" s="171" t="s">
        <v>137</v>
      </c>
      <c r="H80" s="171" t="s">
        <v>110</v>
      </c>
      <c r="I80" s="171" t="s">
        <v>23</v>
      </c>
      <c r="J80" s="171" t="s">
        <v>100</v>
      </c>
      <c r="L80" s="11">
        <f>+Table_NCAA_Rankings[[#This Row],[Rank]]</f>
        <v>75</v>
      </c>
    </row>
    <row r="81" spans="2:12" ht="21" customHeight="1">
      <c r="B81" s="169">
        <v>76</v>
      </c>
      <c r="C81" s="169">
        <v>76</v>
      </c>
      <c r="D81" s="170" t="s">
        <v>72</v>
      </c>
      <c r="E81" s="170" t="s">
        <v>73</v>
      </c>
      <c r="F81" s="171" t="s">
        <v>487</v>
      </c>
      <c r="G81" s="171" t="s">
        <v>546</v>
      </c>
      <c r="H81" s="171" t="s">
        <v>99</v>
      </c>
      <c r="I81" s="171" t="s">
        <v>524</v>
      </c>
      <c r="J81" s="171" t="s">
        <v>100</v>
      </c>
      <c r="L81" s="11">
        <f>+Table_NCAA_Rankings[[#This Row],[Rank]]</f>
        <v>76</v>
      </c>
    </row>
    <row r="82" spans="2:12" ht="21" customHeight="1">
      <c r="B82" s="169">
        <v>77</v>
      </c>
      <c r="C82" s="169">
        <v>77</v>
      </c>
      <c r="D82" s="170" t="s">
        <v>392</v>
      </c>
      <c r="E82" s="170" t="s">
        <v>9</v>
      </c>
      <c r="F82" s="171" t="s">
        <v>558</v>
      </c>
      <c r="G82" s="171" t="s">
        <v>520</v>
      </c>
      <c r="H82" s="171" t="s">
        <v>118</v>
      </c>
      <c r="I82" s="171" t="s">
        <v>559</v>
      </c>
      <c r="J82" s="171" t="s">
        <v>4</v>
      </c>
      <c r="L82" s="11">
        <f>+Table_NCAA_Rankings[[#This Row],[Rank]]</f>
        <v>77</v>
      </c>
    </row>
    <row r="83" spans="2:12" ht="21" customHeight="1">
      <c r="B83" s="169">
        <v>78</v>
      </c>
      <c r="C83" s="169">
        <v>78</v>
      </c>
      <c r="D83" s="170" t="s">
        <v>236</v>
      </c>
      <c r="E83" s="170" t="s">
        <v>73</v>
      </c>
      <c r="F83" s="171" t="s">
        <v>489</v>
      </c>
      <c r="G83" s="171" t="s">
        <v>555</v>
      </c>
      <c r="H83" s="171" t="s">
        <v>118</v>
      </c>
      <c r="I83" s="171" t="s">
        <v>115</v>
      </c>
      <c r="J83" s="171" t="s">
        <v>4</v>
      </c>
      <c r="L83" s="11">
        <f>+Table_NCAA_Rankings[[#This Row],[Rank]]</f>
        <v>78</v>
      </c>
    </row>
    <row r="84" spans="2:12" ht="21" customHeight="1">
      <c r="B84" s="169">
        <v>79</v>
      </c>
      <c r="C84" s="169">
        <v>79</v>
      </c>
      <c r="D84" s="170" t="s">
        <v>368</v>
      </c>
      <c r="E84" s="170" t="s">
        <v>22</v>
      </c>
      <c r="F84" s="171" t="s">
        <v>684</v>
      </c>
      <c r="G84" s="171" t="s">
        <v>533</v>
      </c>
      <c r="H84" s="171" t="s">
        <v>129</v>
      </c>
      <c r="I84" s="171" t="s">
        <v>560</v>
      </c>
      <c r="J84" s="171" t="s">
        <v>4</v>
      </c>
      <c r="L84" s="11">
        <f>+Table_NCAA_Rankings[[#This Row],[Rank]]</f>
        <v>79</v>
      </c>
    </row>
    <row r="85" spans="2:12" ht="21" customHeight="1">
      <c r="B85" s="169">
        <v>80</v>
      </c>
      <c r="C85" s="169">
        <v>80</v>
      </c>
      <c r="D85" s="170" t="s">
        <v>208</v>
      </c>
      <c r="E85" s="170" t="s">
        <v>25</v>
      </c>
      <c r="F85" s="171" t="s">
        <v>483</v>
      </c>
      <c r="G85" s="171" t="s">
        <v>141</v>
      </c>
      <c r="H85" s="171" t="s">
        <v>131</v>
      </c>
      <c r="I85" s="171" t="s">
        <v>134</v>
      </c>
      <c r="J85" s="171" t="s">
        <v>100</v>
      </c>
      <c r="L85" s="11">
        <f>+Table_NCAA_Rankings[[#This Row],[Rank]]</f>
        <v>80</v>
      </c>
    </row>
    <row r="86" spans="2:12" ht="21" customHeight="1">
      <c r="B86" s="169">
        <v>81</v>
      </c>
      <c r="C86" s="169">
        <v>81</v>
      </c>
      <c r="D86" s="170" t="s">
        <v>257</v>
      </c>
      <c r="E86" s="170" t="s">
        <v>9</v>
      </c>
      <c r="F86" s="171" t="s">
        <v>519</v>
      </c>
      <c r="G86" s="171" t="s">
        <v>545</v>
      </c>
      <c r="H86" s="171" t="s">
        <v>101</v>
      </c>
      <c r="I86" s="171" t="s">
        <v>540</v>
      </c>
      <c r="J86" s="171" t="s">
        <v>100</v>
      </c>
      <c r="L86" s="11">
        <f>+Table_NCAA_Rankings[[#This Row],[Rank]]</f>
        <v>81</v>
      </c>
    </row>
    <row r="87" spans="2:12" ht="21" customHeight="1">
      <c r="B87" s="169">
        <v>82</v>
      </c>
      <c r="C87" s="169">
        <v>82</v>
      </c>
      <c r="D87" s="170" t="s">
        <v>165</v>
      </c>
      <c r="E87" s="170" t="s">
        <v>33</v>
      </c>
      <c r="F87" s="171" t="s">
        <v>514</v>
      </c>
      <c r="G87" s="171" t="s">
        <v>496</v>
      </c>
      <c r="H87" s="171" t="s">
        <v>101</v>
      </c>
      <c r="I87" s="171" t="s">
        <v>522</v>
      </c>
      <c r="J87" s="171" t="s">
        <v>4</v>
      </c>
      <c r="L87" s="11">
        <f>+Table_NCAA_Rankings[[#This Row],[Rank]]</f>
        <v>82</v>
      </c>
    </row>
    <row r="88" spans="2:12" ht="21" customHeight="1">
      <c r="B88" s="169">
        <v>83</v>
      </c>
      <c r="C88" s="169">
        <v>83</v>
      </c>
      <c r="D88" s="170" t="s">
        <v>359</v>
      </c>
      <c r="E88" s="170" t="s">
        <v>15</v>
      </c>
      <c r="F88" s="171" t="s">
        <v>543</v>
      </c>
      <c r="G88" s="171" t="s">
        <v>539</v>
      </c>
      <c r="H88" s="171" t="s">
        <v>114</v>
      </c>
      <c r="I88" s="171" t="s">
        <v>518</v>
      </c>
      <c r="J88" s="171" t="s">
        <v>4</v>
      </c>
      <c r="L88" s="11">
        <f>+Table_NCAA_Rankings[[#This Row],[Rank]]</f>
        <v>83</v>
      </c>
    </row>
    <row r="89" spans="2:12" ht="21" customHeight="1">
      <c r="B89" s="169">
        <v>84</v>
      </c>
      <c r="C89" s="169">
        <v>84</v>
      </c>
      <c r="D89" s="170" t="s">
        <v>317</v>
      </c>
      <c r="E89" s="170" t="s">
        <v>9</v>
      </c>
      <c r="F89" s="171" t="s">
        <v>534</v>
      </c>
      <c r="G89" s="171" t="s">
        <v>539</v>
      </c>
      <c r="H89" s="171" t="s">
        <v>135</v>
      </c>
      <c r="I89" s="171" t="s">
        <v>561</v>
      </c>
      <c r="J89" s="171" t="s">
        <v>4</v>
      </c>
      <c r="L89" s="11">
        <f>+Table_NCAA_Rankings[[#This Row],[Rank]]</f>
        <v>84</v>
      </c>
    </row>
    <row r="90" spans="2:12" ht="21" customHeight="1">
      <c r="B90" s="169">
        <v>85</v>
      </c>
      <c r="C90" s="169">
        <v>85</v>
      </c>
      <c r="D90" s="170" t="s">
        <v>171</v>
      </c>
      <c r="E90" s="170" t="s">
        <v>2</v>
      </c>
      <c r="F90" s="171" t="s">
        <v>514</v>
      </c>
      <c r="G90" s="171" t="s">
        <v>549</v>
      </c>
      <c r="H90" s="171" t="s">
        <v>101</v>
      </c>
      <c r="I90" s="171" t="s">
        <v>547</v>
      </c>
      <c r="J90" s="171" t="s">
        <v>4</v>
      </c>
      <c r="L90" s="11">
        <f>+Table_NCAA_Rankings[[#This Row],[Rank]]</f>
        <v>85</v>
      </c>
    </row>
    <row r="91" spans="2:12" ht="21" customHeight="1">
      <c r="B91" s="169">
        <v>86</v>
      </c>
      <c r="C91" s="169">
        <v>86</v>
      </c>
      <c r="D91" s="170" t="s">
        <v>87</v>
      </c>
      <c r="E91" s="170" t="s">
        <v>88</v>
      </c>
      <c r="F91" s="171" t="s">
        <v>718</v>
      </c>
      <c r="G91" s="171" t="s">
        <v>490</v>
      </c>
      <c r="H91" s="171" t="s">
        <v>103</v>
      </c>
      <c r="I91" s="171" t="s">
        <v>115</v>
      </c>
      <c r="J91" s="171" t="s">
        <v>100</v>
      </c>
      <c r="L91" s="11">
        <f>+Table_NCAA_Rankings[[#This Row],[Rank]]</f>
        <v>86</v>
      </c>
    </row>
    <row r="92" spans="2:12" ht="21" customHeight="1">
      <c r="B92" s="169">
        <v>87</v>
      </c>
      <c r="C92" s="169">
        <v>87</v>
      </c>
      <c r="D92" s="170" t="s">
        <v>254</v>
      </c>
      <c r="E92" s="170" t="s">
        <v>51</v>
      </c>
      <c r="F92" s="171" t="s">
        <v>562</v>
      </c>
      <c r="G92" s="171" t="s">
        <v>503</v>
      </c>
      <c r="H92" s="171" t="s">
        <v>107</v>
      </c>
      <c r="I92" s="171" t="s">
        <v>540</v>
      </c>
      <c r="J92" s="171" t="s">
        <v>4</v>
      </c>
      <c r="L92" s="11">
        <f>+Table_NCAA_Rankings[[#This Row],[Rank]]</f>
        <v>87</v>
      </c>
    </row>
    <row r="93" spans="2:12" ht="21" customHeight="1">
      <c r="B93" s="169">
        <v>88</v>
      </c>
      <c r="C93" s="169">
        <v>88</v>
      </c>
      <c r="D93" s="170" t="s">
        <v>209</v>
      </c>
      <c r="E93" s="170" t="s">
        <v>51</v>
      </c>
      <c r="F93" s="171" t="s">
        <v>563</v>
      </c>
      <c r="G93" s="171" t="s">
        <v>533</v>
      </c>
      <c r="H93" s="171" t="s">
        <v>477</v>
      </c>
      <c r="I93" s="171" t="s">
        <v>537</v>
      </c>
      <c r="J93" s="171" t="s">
        <v>4</v>
      </c>
      <c r="L93" s="11">
        <f>+Table_NCAA_Rankings[[#This Row],[Rank]]</f>
        <v>88</v>
      </c>
    </row>
    <row r="94" spans="2:12" ht="21" customHeight="1">
      <c r="B94" s="169">
        <v>89</v>
      </c>
      <c r="C94" s="169">
        <v>89</v>
      </c>
      <c r="D94" s="170" t="s">
        <v>378</v>
      </c>
      <c r="E94" s="170" t="s">
        <v>13</v>
      </c>
      <c r="F94" s="171" t="s">
        <v>564</v>
      </c>
      <c r="G94" s="171" t="s">
        <v>565</v>
      </c>
      <c r="H94" s="171" t="s">
        <v>107</v>
      </c>
      <c r="I94" s="171" t="s">
        <v>566</v>
      </c>
      <c r="J94" s="171" t="s">
        <v>4</v>
      </c>
      <c r="L94" s="11">
        <f>+Table_NCAA_Rankings[[#This Row],[Rank]]</f>
        <v>89</v>
      </c>
    </row>
    <row r="95" spans="2:12" ht="21" customHeight="1">
      <c r="B95" s="169">
        <v>90</v>
      </c>
      <c r="C95" s="169">
        <v>90</v>
      </c>
      <c r="D95" s="170" t="s">
        <v>207</v>
      </c>
      <c r="E95" s="170" t="s">
        <v>82</v>
      </c>
      <c r="F95" s="171" t="s">
        <v>505</v>
      </c>
      <c r="G95" s="171" t="s">
        <v>560</v>
      </c>
      <c r="H95" s="171" t="s">
        <v>92</v>
      </c>
      <c r="I95" s="171" t="s">
        <v>98</v>
      </c>
      <c r="J95" s="171" t="s">
        <v>103</v>
      </c>
      <c r="L95" s="11">
        <f>+Table_NCAA_Rankings[[#This Row],[Rank]]</f>
        <v>90</v>
      </c>
    </row>
    <row r="96" spans="2:12" ht="21" customHeight="1">
      <c r="B96" s="169">
        <v>91</v>
      </c>
      <c r="C96" s="169">
        <v>91</v>
      </c>
      <c r="D96" s="170" t="s">
        <v>286</v>
      </c>
      <c r="E96" s="170" t="s">
        <v>567</v>
      </c>
      <c r="F96" s="171" t="s">
        <v>516</v>
      </c>
      <c r="G96" s="171" t="s">
        <v>568</v>
      </c>
      <c r="H96" s="171" t="s">
        <v>107</v>
      </c>
      <c r="I96" s="171" t="s">
        <v>138</v>
      </c>
      <c r="J96" s="171" t="s">
        <v>92</v>
      </c>
      <c r="L96" s="11">
        <f>+Table_NCAA_Rankings[[#This Row],[Rank]]</f>
        <v>91</v>
      </c>
    </row>
    <row r="97" spans="2:12" ht="21" customHeight="1">
      <c r="B97" s="169">
        <v>92</v>
      </c>
      <c r="C97" s="169">
        <v>92</v>
      </c>
      <c r="D97" s="170" t="s">
        <v>278</v>
      </c>
      <c r="E97" s="170" t="s">
        <v>6</v>
      </c>
      <c r="F97" s="171" t="s">
        <v>534</v>
      </c>
      <c r="G97" s="171" t="s">
        <v>569</v>
      </c>
      <c r="H97" s="171" t="s">
        <v>110</v>
      </c>
      <c r="I97" s="171" t="s">
        <v>517</v>
      </c>
      <c r="J97" s="171" t="s">
        <v>4</v>
      </c>
      <c r="L97" s="11">
        <f>+Table_NCAA_Rankings[[#This Row],[Rank]]</f>
        <v>92</v>
      </c>
    </row>
    <row r="98" spans="2:12" ht="21" customHeight="1">
      <c r="B98" s="169">
        <v>93</v>
      </c>
      <c r="C98" s="169">
        <v>93</v>
      </c>
      <c r="D98" s="170" t="s">
        <v>297</v>
      </c>
      <c r="E98" s="170" t="s">
        <v>51</v>
      </c>
      <c r="F98" s="171" t="s">
        <v>541</v>
      </c>
      <c r="G98" s="171" t="s">
        <v>539</v>
      </c>
      <c r="H98" s="171" t="s">
        <v>135</v>
      </c>
      <c r="I98" s="171" t="s">
        <v>537</v>
      </c>
      <c r="J98" s="171" t="s">
        <v>4</v>
      </c>
      <c r="L98" s="11">
        <f>+Table_NCAA_Rankings[[#This Row],[Rank]]</f>
        <v>93</v>
      </c>
    </row>
    <row r="99" spans="2:12" ht="21" customHeight="1">
      <c r="B99" s="169">
        <v>94</v>
      </c>
      <c r="C99" s="169">
        <v>94</v>
      </c>
      <c r="D99" s="170" t="s">
        <v>321</v>
      </c>
      <c r="E99" s="170" t="s">
        <v>15</v>
      </c>
      <c r="F99" s="171" t="s">
        <v>538</v>
      </c>
      <c r="G99" s="171" t="s">
        <v>494</v>
      </c>
      <c r="H99" s="171" t="s">
        <v>135</v>
      </c>
      <c r="I99" s="171" t="s">
        <v>493</v>
      </c>
      <c r="J99" s="171" t="s">
        <v>4</v>
      </c>
      <c r="L99" s="11">
        <f>+Table_NCAA_Rankings[[#This Row],[Rank]]</f>
        <v>94</v>
      </c>
    </row>
    <row r="100" spans="2:12" ht="21" customHeight="1">
      <c r="B100" s="169">
        <v>95</v>
      </c>
      <c r="C100" s="169">
        <v>95</v>
      </c>
      <c r="D100" s="170" t="s">
        <v>198</v>
      </c>
      <c r="E100" s="170" t="s">
        <v>15</v>
      </c>
      <c r="F100" s="171" t="s">
        <v>563</v>
      </c>
      <c r="G100" s="171" t="s">
        <v>570</v>
      </c>
      <c r="H100" s="171" t="s">
        <v>129</v>
      </c>
      <c r="I100" s="171" t="s">
        <v>522</v>
      </c>
      <c r="J100" s="171" t="s">
        <v>4</v>
      </c>
      <c r="L100" s="11">
        <f>+Table_NCAA_Rankings[[#This Row],[Rank]]</f>
        <v>95</v>
      </c>
    </row>
    <row r="101" spans="2:12" ht="21" customHeight="1">
      <c r="B101" s="169">
        <v>96</v>
      </c>
      <c r="C101" s="169">
        <v>96</v>
      </c>
      <c r="D101" s="170" t="s">
        <v>255</v>
      </c>
      <c r="E101" s="170" t="s">
        <v>82</v>
      </c>
      <c r="F101" s="171" t="s">
        <v>497</v>
      </c>
      <c r="G101" s="171" t="s">
        <v>501</v>
      </c>
      <c r="H101" s="171" t="s">
        <v>106</v>
      </c>
      <c r="I101" s="171" t="s">
        <v>115</v>
      </c>
      <c r="J101" s="171" t="s">
        <v>100</v>
      </c>
      <c r="L101" s="11">
        <f>+Table_NCAA_Rankings[[#This Row],[Rank]]</f>
        <v>96</v>
      </c>
    </row>
    <row r="102" spans="2:12" ht="21" customHeight="1">
      <c r="B102" s="169">
        <v>97</v>
      </c>
      <c r="C102" s="169">
        <v>97</v>
      </c>
      <c r="D102" s="170" t="s">
        <v>269</v>
      </c>
      <c r="E102" s="170" t="s">
        <v>2</v>
      </c>
      <c r="F102" s="171" t="s">
        <v>571</v>
      </c>
      <c r="G102" s="171" t="s">
        <v>549</v>
      </c>
      <c r="H102" s="171" t="s">
        <v>118</v>
      </c>
      <c r="I102" s="171" t="s">
        <v>518</v>
      </c>
      <c r="J102" s="171" t="s">
        <v>100</v>
      </c>
      <c r="L102" s="11">
        <f>+Table_NCAA_Rankings[[#This Row],[Rank]]</f>
        <v>97</v>
      </c>
    </row>
    <row r="103" spans="2:12" ht="21" customHeight="1">
      <c r="B103" s="169">
        <v>98</v>
      </c>
      <c r="C103" s="169">
        <v>98</v>
      </c>
      <c r="D103" s="170" t="s">
        <v>265</v>
      </c>
      <c r="E103" s="170" t="s">
        <v>15</v>
      </c>
      <c r="F103" s="171" t="s">
        <v>558</v>
      </c>
      <c r="G103" s="171" t="s">
        <v>529</v>
      </c>
      <c r="H103" s="171" t="s">
        <v>107</v>
      </c>
      <c r="I103" s="171" t="s">
        <v>566</v>
      </c>
      <c r="J103" s="171" t="s">
        <v>4</v>
      </c>
      <c r="L103" s="11">
        <f>+Table_NCAA_Rankings[[#This Row],[Rank]]</f>
        <v>98</v>
      </c>
    </row>
    <row r="104" spans="2:12" ht="21" customHeight="1">
      <c r="B104" s="169">
        <v>99</v>
      </c>
      <c r="C104" s="169">
        <v>99</v>
      </c>
      <c r="D104" s="170" t="s">
        <v>150</v>
      </c>
      <c r="E104" s="170" t="s">
        <v>15</v>
      </c>
      <c r="F104" s="171" t="s">
        <v>514</v>
      </c>
      <c r="G104" s="171" t="s">
        <v>492</v>
      </c>
      <c r="H104" s="171" t="s">
        <v>101</v>
      </c>
      <c r="I104" s="171" t="s">
        <v>522</v>
      </c>
      <c r="J104" s="171" t="s">
        <v>100</v>
      </c>
      <c r="L104" s="11">
        <f>+Table_NCAA_Rankings[[#This Row],[Rank]]</f>
        <v>99</v>
      </c>
    </row>
    <row r="105" spans="2:12" ht="21" customHeight="1">
      <c r="B105" s="169">
        <v>100</v>
      </c>
      <c r="C105" s="169">
        <v>100</v>
      </c>
      <c r="D105" s="170" t="s">
        <v>388</v>
      </c>
      <c r="E105" s="170" t="s">
        <v>567</v>
      </c>
      <c r="F105" s="171" t="s">
        <v>527</v>
      </c>
      <c r="G105" s="171" t="s">
        <v>130</v>
      </c>
      <c r="H105" s="171" t="s">
        <v>118</v>
      </c>
      <c r="I105" s="171" t="s">
        <v>479</v>
      </c>
      <c r="J105" s="171" t="s">
        <v>4</v>
      </c>
      <c r="L105" s="11">
        <f>+Table_NCAA_Rankings[[#This Row],[Rank]]</f>
        <v>100</v>
      </c>
    </row>
    <row r="106" spans="2:12" ht="21" customHeight="1">
      <c r="B106" s="169">
        <v>101</v>
      </c>
      <c r="C106" s="169">
        <v>101</v>
      </c>
      <c r="D106" s="170" t="s">
        <v>386</v>
      </c>
      <c r="E106" s="170" t="s">
        <v>13</v>
      </c>
      <c r="F106" s="171" t="s">
        <v>572</v>
      </c>
      <c r="G106" s="171" t="s">
        <v>535</v>
      </c>
      <c r="H106" s="171" t="s">
        <v>573</v>
      </c>
      <c r="I106" s="171" t="s">
        <v>574</v>
      </c>
      <c r="J106" s="171" t="s">
        <v>4</v>
      </c>
      <c r="L106" s="11">
        <f>+Table_NCAA_Rankings[[#This Row],[Rank]]</f>
        <v>101</v>
      </c>
    </row>
    <row r="107" spans="2:12" ht="21" customHeight="1">
      <c r="B107" s="169">
        <v>102</v>
      </c>
      <c r="C107" s="169">
        <v>102</v>
      </c>
      <c r="D107" s="170" t="s">
        <v>224</v>
      </c>
      <c r="E107" s="170" t="s">
        <v>33</v>
      </c>
      <c r="F107" s="171" t="s">
        <v>575</v>
      </c>
      <c r="G107" s="171" t="s">
        <v>542</v>
      </c>
      <c r="H107" s="171" t="s">
        <v>4</v>
      </c>
      <c r="I107" s="171" t="s">
        <v>521</v>
      </c>
      <c r="J107" s="171" t="s">
        <v>4</v>
      </c>
      <c r="L107" s="11">
        <f>+Table_NCAA_Rankings[[#This Row],[Rank]]</f>
        <v>102</v>
      </c>
    </row>
    <row r="108" spans="2:12" ht="21" customHeight="1">
      <c r="B108" s="169">
        <v>103</v>
      </c>
      <c r="C108" s="169">
        <v>103</v>
      </c>
      <c r="D108" s="170" t="s">
        <v>400</v>
      </c>
      <c r="E108" s="170" t="s">
        <v>65</v>
      </c>
      <c r="F108" s="171" t="s">
        <v>536</v>
      </c>
      <c r="G108" s="171" t="s">
        <v>545</v>
      </c>
      <c r="H108" s="171" t="s">
        <v>118</v>
      </c>
      <c r="I108" s="171" t="s">
        <v>473</v>
      </c>
      <c r="J108" s="171" t="s">
        <v>4</v>
      </c>
      <c r="L108" s="11">
        <f>+Table_NCAA_Rankings[[#This Row],[Rank]]</f>
        <v>103</v>
      </c>
    </row>
    <row r="109" spans="2:12" ht="21" customHeight="1">
      <c r="B109" s="169">
        <v>104</v>
      </c>
      <c r="C109" s="169">
        <v>104</v>
      </c>
      <c r="D109" s="170" t="s">
        <v>156</v>
      </c>
      <c r="E109" s="170" t="s">
        <v>577</v>
      </c>
      <c r="F109" s="171" t="s">
        <v>481</v>
      </c>
      <c r="G109" s="171" t="s">
        <v>137</v>
      </c>
      <c r="H109" s="171" t="s">
        <v>131</v>
      </c>
      <c r="I109" s="171" t="s">
        <v>23</v>
      </c>
      <c r="J109" s="171" t="s">
        <v>100</v>
      </c>
      <c r="L109" s="11">
        <f>+Table_NCAA_Rankings[[#This Row],[Rank]]</f>
        <v>104</v>
      </c>
    </row>
    <row r="110" spans="2:12" ht="21" customHeight="1">
      <c r="B110" s="169">
        <v>105</v>
      </c>
      <c r="C110" s="169">
        <v>105</v>
      </c>
      <c r="D110" s="170" t="s">
        <v>227</v>
      </c>
      <c r="E110" s="170" t="s">
        <v>51</v>
      </c>
      <c r="F110" s="171" t="s">
        <v>578</v>
      </c>
      <c r="G110" s="171" t="s">
        <v>503</v>
      </c>
      <c r="H110" s="171" t="s">
        <v>553</v>
      </c>
      <c r="I110" s="171" t="s">
        <v>546</v>
      </c>
      <c r="J110" s="171" t="s">
        <v>4</v>
      </c>
      <c r="L110" s="11">
        <f>+Table_NCAA_Rankings[[#This Row],[Rank]]</f>
        <v>105</v>
      </c>
    </row>
    <row r="111" spans="2:12" ht="21" customHeight="1">
      <c r="B111" s="169">
        <v>106</v>
      </c>
      <c r="C111" s="169">
        <v>106</v>
      </c>
      <c r="D111" s="170" t="s">
        <v>303</v>
      </c>
      <c r="E111" s="170" t="s">
        <v>22</v>
      </c>
      <c r="F111" s="171" t="s">
        <v>579</v>
      </c>
      <c r="G111" s="171" t="s">
        <v>569</v>
      </c>
      <c r="H111" s="171" t="s">
        <v>122</v>
      </c>
      <c r="I111" s="171" t="s">
        <v>540</v>
      </c>
      <c r="J111" s="171" t="s">
        <v>4</v>
      </c>
      <c r="L111" s="11">
        <f>+Table_NCAA_Rankings[[#This Row],[Rank]]</f>
        <v>106</v>
      </c>
    </row>
    <row r="112" spans="2:12" ht="21" customHeight="1">
      <c r="B112" s="169">
        <v>107</v>
      </c>
      <c r="C112" s="169">
        <v>107</v>
      </c>
      <c r="D112" s="170" t="s">
        <v>287</v>
      </c>
      <c r="E112" s="170" t="s">
        <v>73</v>
      </c>
      <c r="F112" s="171" t="s">
        <v>505</v>
      </c>
      <c r="G112" s="171" t="s">
        <v>490</v>
      </c>
      <c r="H112" s="171" t="s">
        <v>131</v>
      </c>
      <c r="I112" s="171" t="s">
        <v>113</v>
      </c>
      <c r="J112" s="171" t="s">
        <v>100</v>
      </c>
      <c r="L112" s="11">
        <f>+Table_NCAA_Rankings[[#This Row],[Rank]]</f>
        <v>107</v>
      </c>
    </row>
    <row r="113" spans="2:12" ht="21" customHeight="1">
      <c r="B113" s="169">
        <v>108</v>
      </c>
      <c r="C113" s="169">
        <v>108</v>
      </c>
      <c r="D113" s="170" t="s">
        <v>294</v>
      </c>
      <c r="E113" s="170" t="s">
        <v>51</v>
      </c>
      <c r="F113" s="171" t="s">
        <v>580</v>
      </c>
      <c r="G113" s="171" t="s">
        <v>535</v>
      </c>
      <c r="H113" s="171" t="s">
        <v>135</v>
      </c>
      <c r="I113" s="171" t="s">
        <v>127</v>
      </c>
      <c r="J113" s="171" t="s">
        <v>4</v>
      </c>
      <c r="L113" s="11">
        <f>+Table_NCAA_Rankings[[#This Row],[Rank]]</f>
        <v>108</v>
      </c>
    </row>
    <row r="114" spans="2:12" ht="21" customHeight="1">
      <c r="B114" s="169">
        <v>109</v>
      </c>
      <c r="C114" s="169">
        <v>109</v>
      </c>
      <c r="D114" s="170" t="s">
        <v>242</v>
      </c>
      <c r="E114" s="170" t="s">
        <v>13</v>
      </c>
      <c r="F114" s="171" t="s">
        <v>685</v>
      </c>
      <c r="G114" s="171" t="s">
        <v>565</v>
      </c>
      <c r="H114" s="171" t="s">
        <v>126</v>
      </c>
      <c r="I114" s="171" t="s">
        <v>559</v>
      </c>
      <c r="J114" s="171" t="s">
        <v>4</v>
      </c>
      <c r="L114" s="11">
        <f>+Table_NCAA_Rankings[[#This Row],[Rank]]</f>
        <v>109</v>
      </c>
    </row>
    <row r="115" spans="2:12" ht="21" customHeight="1">
      <c r="B115" s="169">
        <v>110</v>
      </c>
      <c r="C115" s="169">
        <v>110</v>
      </c>
      <c r="D115" s="170" t="s">
        <v>250</v>
      </c>
      <c r="E115" s="170" t="s">
        <v>88</v>
      </c>
      <c r="F115" s="171" t="s">
        <v>581</v>
      </c>
      <c r="G115" s="171" t="s">
        <v>582</v>
      </c>
      <c r="H115" s="171" t="s">
        <v>135</v>
      </c>
      <c r="I115" s="171" t="s">
        <v>130</v>
      </c>
      <c r="J115" s="171" t="s">
        <v>100</v>
      </c>
      <c r="L115" s="11">
        <f>+Table_NCAA_Rankings[[#This Row],[Rank]]</f>
        <v>110</v>
      </c>
    </row>
    <row r="116" spans="2:12" ht="21" customHeight="1">
      <c r="B116" s="169">
        <v>111</v>
      </c>
      <c r="C116" s="169">
        <v>111</v>
      </c>
      <c r="D116" s="170" t="s">
        <v>289</v>
      </c>
      <c r="E116" s="170" t="s">
        <v>567</v>
      </c>
      <c r="F116" s="171" t="s">
        <v>583</v>
      </c>
      <c r="G116" s="171" t="s">
        <v>584</v>
      </c>
      <c r="H116" s="171" t="s">
        <v>118</v>
      </c>
      <c r="I116" s="171" t="s">
        <v>127</v>
      </c>
      <c r="J116" s="171" t="s">
        <v>4</v>
      </c>
      <c r="L116" s="11">
        <f>+Table_NCAA_Rankings[[#This Row],[Rank]]</f>
        <v>111</v>
      </c>
    </row>
    <row r="117" spans="2:12" ht="21" customHeight="1">
      <c r="B117" s="169">
        <v>112</v>
      </c>
      <c r="C117" s="169">
        <v>112</v>
      </c>
      <c r="D117" s="170" t="s">
        <v>319</v>
      </c>
      <c r="E117" s="170" t="s">
        <v>6</v>
      </c>
      <c r="F117" s="171" t="s">
        <v>585</v>
      </c>
      <c r="G117" s="171" t="s">
        <v>565</v>
      </c>
      <c r="H117" s="171" t="s">
        <v>107</v>
      </c>
      <c r="I117" s="171" t="s">
        <v>586</v>
      </c>
      <c r="J117" s="171" t="s">
        <v>4</v>
      </c>
      <c r="L117" s="11">
        <f>+Table_NCAA_Rankings[[#This Row],[Rank]]</f>
        <v>112</v>
      </c>
    </row>
    <row r="118" spans="2:12" ht="21" customHeight="1">
      <c r="B118" s="169">
        <v>113</v>
      </c>
      <c r="C118" s="169">
        <v>113</v>
      </c>
      <c r="D118" s="170" t="s">
        <v>158</v>
      </c>
      <c r="E118" s="170" t="s">
        <v>38</v>
      </c>
      <c r="F118" s="171" t="s">
        <v>495</v>
      </c>
      <c r="G118" s="171" t="s">
        <v>137</v>
      </c>
      <c r="H118" s="171" t="s">
        <v>131</v>
      </c>
      <c r="I118" s="171" t="s">
        <v>127</v>
      </c>
      <c r="J118" s="171" t="s">
        <v>97</v>
      </c>
      <c r="L118" s="11">
        <f>+Table_NCAA_Rankings[[#This Row],[Rank]]</f>
        <v>113</v>
      </c>
    </row>
    <row r="119" spans="2:12" ht="21" customHeight="1">
      <c r="B119" s="169">
        <v>114</v>
      </c>
      <c r="C119" s="169">
        <v>114</v>
      </c>
      <c r="D119" s="170" t="s">
        <v>354</v>
      </c>
      <c r="E119" s="170" t="s">
        <v>38</v>
      </c>
      <c r="F119" s="171" t="s">
        <v>587</v>
      </c>
      <c r="G119" s="171" t="s">
        <v>588</v>
      </c>
      <c r="H119" s="171" t="s">
        <v>477</v>
      </c>
      <c r="I119" s="171" t="s">
        <v>128</v>
      </c>
      <c r="J119" s="171" t="s">
        <v>103</v>
      </c>
      <c r="L119" s="11">
        <f>+Table_NCAA_Rankings[[#This Row],[Rank]]</f>
        <v>114</v>
      </c>
    </row>
    <row r="120" spans="2:12" ht="21" customHeight="1">
      <c r="B120" s="169">
        <v>115</v>
      </c>
      <c r="C120" s="169">
        <v>115</v>
      </c>
      <c r="D120" s="170" t="s">
        <v>174</v>
      </c>
      <c r="E120" s="170" t="s">
        <v>589</v>
      </c>
      <c r="F120" s="171" t="s">
        <v>527</v>
      </c>
      <c r="G120" s="171" t="s">
        <v>568</v>
      </c>
      <c r="H120" s="171" t="s">
        <v>103</v>
      </c>
      <c r="I120" s="171" t="s">
        <v>36</v>
      </c>
      <c r="J120" s="171" t="s">
        <v>103</v>
      </c>
      <c r="L120" s="11">
        <f>+Table_NCAA_Rankings[[#This Row],[Rank]]</f>
        <v>115</v>
      </c>
    </row>
    <row r="121" spans="2:12" ht="21" customHeight="1">
      <c r="B121" s="169">
        <v>116</v>
      </c>
      <c r="C121" s="169">
        <v>116</v>
      </c>
      <c r="D121" s="170" t="s">
        <v>247</v>
      </c>
      <c r="E121" s="170" t="s">
        <v>25</v>
      </c>
      <c r="F121" s="171" t="s">
        <v>528</v>
      </c>
      <c r="G121" s="171" t="s">
        <v>501</v>
      </c>
      <c r="H121" s="171" t="s">
        <v>477</v>
      </c>
      <c r="I121" s="171" t="s">
        <v>547</v>
      </c>
      <c r="J121" s="171" t="s">
        <v>100</v>
      </c>
      <c r="L121" s="11">
        <f>+Table_NCAA_Rankings[[#This Row],[Rank]]</f>
        <v>116</v>
      </c>
    </row>
    <row r="122" spans="2:12" ht="21" customHeight="1">
      <c r="B122" s="169">
        <v>117</v>
      </c>
      <c r="C122" s="169">
        <v>117</v>
      </c>
      <c r="D122" s="170" t="s">
        <v>185</v>
      </c>
      <c r="E122" s="170" t="s">
        <v>38</v>
      </c>
      <c r="F122" s="171" t="s">
        <v>576</v>
      </c>
      <c r="G122" s="171" t="s">
        <v>590</v>
      </c>
      <c r="H122" s="171" t="s">
        <v>92</v>
      </c>
      <c r="I122" s="171" t="s">
        <v>113</v>
      </c>
      <c r="J122" s="171" t="s">
        <v>103</v>
      </c>
      <c r="L122" s="11">
        <f>+Table_NCAA_Rankings[[#This Row],[Rank]]</f>
        <v>117</v>
      </c>
    </row>
    <row r="123" spans="2:12" ht="21" customHeight="1">
      <c r="B123" s="169">
        <v>118</v>
      </c>
      <c r="C123" s="169">
        <v>118</v>
      </c>
      <c r="D123" s="170" t="s">
        <v>408</v>
      </c>
      <c r="E123" s="170" t="s">
        <v>65</v>
      </c>
      <c r="F123" s="171" t="s">
        <v>532</v>
      </c>
      <c r="G123" s="171" t="s">
        <v>591</v>
      </c>
      <c r="H123" s="171" t="s">
        <v>129</v>
      </c>
      <c r="I123" s="171" t="s">
        <v>546</v>
      </c>
      <c r="J123" s="171" t="s">
        <v>4</v>
      </c>
      <c r="L123" s="11">
        <f>+Table_NCAA_Rankings[[#This Row],[Rank]]</f>
        <v>118</v>
      </c>
    </row>
    <row r="124" spans="2:12" ht="21" customHeight="1">
      <c r="B124" s="169">
        <v>119</v>
      </c>
      <c r="C124" s="169">
        <v>119</v>
      </c>
      <c r="D124" s="170" t="s">
        <v>270</v>
      </c>
      <c r="E124" s="170" t="s">
        <v>567</v>
      </c>
      <c r="F124" s="171" t="s">
        <v>497</v>
      </c>
      <c r="G124" s="171" t="s">
        <v>592</v>
      </c>
      <c r="H124" s="171" t="s">
        <v>101</v>
      </c>
      <c r="I124" s="171" t="s">
        <v>23</v>
      </c>
      <c r="J124" s="171" t="s">
        <v>103</v>
      </c>
      <c r="L124" s="11">
        <f>+Table_NCAA_Rankings[[#This Row],[Rank]]</f>
        <v>119</v>
      </c>
    </row>
    <row r="125" spans="2:12" ht="21" customHeight="1">
      <c r="B125" s="169">
        <v>120</v>
      </c>
      <c r="C125" s="169">
        <v>120</v>
      </c>
      <c r="D125" s="170" t="s">
        <v>192</v>
      </c>
      <c r="E125" s="170" t="s">
        <v>51</v>
      </c>
      <c r="F125" s="171" t="s">
        <v>587</v>
      </c>
      <c r="G125" s="171" t="s">
        <v>529</v>
      </c>
      <c r="H125" s="171" t="s">
        <v>553</v>
      </c>
      <c r="I125" s="171" t="s">
        <v>522</v>
      </c>
      <c r="J125" s="171" t="s">
        <v>4</v>
      </c>
      <c r="L125" s="11">
        <f>+Table_NCAA_Rankings[[#This Row],[Rank]]</f>
        <v>120</v>
      </c>
    </row>
    <row r="126" spans="2:12" ht="21" customHeight="1">
      <c r="B126" s="169">
        <v>121</v>
      </c>
      <c r="C126" s="169">
        <v>121</v>
      </c>
      <c r="D126" s="170" t="s">
        <v>215</v>
      </c>
      <c r="E126" s="170" t="s">
        <v>593</v>
      </c>
      <c r="F126" s="171" t="s">
        <v>505</v>
      </c>
      <c r="G126" s="171" t="s">
        <v>568</v>
      </c>
      <c r="H126" s="171" t="s">
        <v>94</v>
      </c>
      <c r="I126" s="171" t="s">
        <v>95</v>
      </c>
      <c r="J126" s="171" t="s">
        <v>100</v>
      </c>
      <c r="L126" s="11">
        <f>+Table_NCAA_Rankings[[#This Row],[Rank]]</f>
        <v>121</v>
      </c>
    </row>
    <row r="127" spans="2:12" ht="21" customHeight="1">
      <c r="B127" s="169">
        <v>122</v>
      </c>
      <c r="C127" s="169">
        <v>122</v>
      </c>
      <c r="D127" s="170" t="s">
        <v>249</v>
      </c>
      <c r="E127" s="170" t="s">
        <v>9</v>
      </c>
      <c r="F127" s="171" t="s">
        <v>686</v>
      </c>
      <c r="G127" s="171" t="s">
        <v>533</v>
      </c>
      <c r="H127" s="171" t="s">
        <v>135</v>
      </c>
      <c r="I127" s="171" t="s">
        <v>594</v>
      </c>
      <c r="J127" s="171" t="s">
        <v>4</v>
      </c>
      <c r="L127" s="11">
        <f>+Table_NCAA_Rankings[[#This Row],[Rank]]</f>
        <v>122</v>
      </c>
    </row>
    <row r="128" spans="2:12" ht="21" customHeight="1">
      <c r="B128" s="169">
        <v>123</v>
      </c>
      <c r="C128" s="169">
        <v>123</v>
      </c>
      <c r="D128" s="170" t="s">
        <v>268</v>
      </c>
      <c r="E128" s="170" t="s">
        <v>6</v>
      </c>
      <c r="F128" s="171" t="s">
        <v>585</v>
      </c>
      <c r="G128" s="171" t="s">
        <v>595</v>
      </c>
      <c r="H128" s="171" t="s">
        <v>92</v>
      </c>
      <c r="I128" s="171" t="s">
        <v>596</v>
      </c>
      <c r="J128" s="171" t="s">
        <v>4</v>
      </c>
      <c r="L128" s="11">
        <f>+Table_NCAA_Rankings[[#This Row],[Rank]]</f>
        <v>123</v>
      </c>
    </row>
    <row r="129" spans="2:12" ht="21" customHeight="1">
      <c r="B129" s="169">
        <v>124</v>
      </c>
      <c r="C129" s="169">
        <v>124</v>
      </c>
      <c r="D129" s="170" t="s">
        <v>206</v>
      </c>
      <c r="E129" s="170" t="s">
        <v>597</v>
      </c>
      <c r="F129" s="171" t="s">
        <v>527</v>
      </c>
      <c r="G129" s="171" t="s">
        <v>582</v>
      </c>
      <c r="H129" s="171" t="s">
        <v>91</v>
      </c>
      <c r="I129" s="171" t="s">
        <v>117</v>
      </c>
      <c r="J129" s="171" t="s">
        <v>103</v>
      </c>
      <c r="L129" s="11">
        <f>+Table_NCAA_Rankings[[#This Row],[Rank]]</f>
        <v>124</v>
      </c>
    </row>
    <row r="130" spans="2:12" ht="21" customHeight="1">
      <c r="B130" s="169">
        <v>125</v>
      </c>
      <c r="C130" s="169">
        <v>125</v>
      </c>
      <c r="D130" s="170" t="s">
        <v>159</v>
      </c>
      <c r="E130" s="170" t="s">
        <v>593</v>
      </c>
      <c r="F130" s="171" t="s">
        <v>548</v>
      </c>
      <c r="G130" s="171" t="s">
        <v>568</v>
      </c>
      <c r="H130" s="171" t="s">
        <v>94</v>
      </c>
      <c r="I130" s="171" t="s">
        <v>130</v>
      </c>
      <c r="J130" s="171" t="s">
        <v>103</v>
      </c>
      <c r="L130" s="11">
        <f>+Table_NCAA_Rankings[[#This Row],[Rank]]</f>
        <v>125</v>
      </c>
    </row>
    <row r="131" spans="2:12" ht="21" customHeight="1">
      <c r="B131" s="169">
        <v>126</v>
      </c>
      <c r="C131" s="169">
        <v>126</v>
      </c>
      <c r="D131" s="170" t="s">
        <v>415</v>
      </c>
      <c r="E131" s="170" t="s">
        <v>6</v>
      </c>
      <c r="F131" s="171" t="s">
        <v>534</v>
      </c>
      <c r="G131" s="171" t="s">
        <v>542</v>
      </c>
      <c r="H131" s="171" t="s">
        <v>28</v>
      </c>
      <c r="I131" s="171" t="s">
        <v>596</v>
      </c>
      <c r="J131" s="171" t="s">
        <v>4</v>
      </c>
      <c r="L131" s="11">
        <f>+Table_NCAA_Rankings[[#This Row],[Rank]]</f>
        <v>126</v>
      </c>
    </row>
    <row r="132" spans="2:12" ht="21" customHeight="1">
      <c r="B132" s="169">
        <v>127</v>
      </c>
      <c r="C132" s="169">
        <v>127</v>
      </c>
      <c r="D132" s="170" t="s">
        <v>217</v>
      </c>
      <c r="E132" s="170" t="s">
        <v>598</v>
      </c>
      <c r="F132" s="171" t="s">
        <v>505</v>
      </c>
      <c r="G132" s="171" t="s">
        <v>137</v>
      </c>
      <c r="H132" s="171" t="s">
        <v>118</v>
      </c>
      <c r="I132" s="171" t="s">
        <v>115</v>
      </c>
      <c r="J132" s="171" t="s">
        <v>103</v>
      </c>
      <c r="L132" s="11">
        <f>+Table_NCAA_Rankings[[#This Row],[Rank]]</f>
        <v>127</v>
      </c>
    </row>
    <row r="133" spans="2:12" ht="21" customHeight="1">
      <c r="B133" s="169">
        <v>128</v>
      </c>
      <c r="C133" s="169">
        <v>128</v>
      </c>
      <c r="D133" s="170" t="s">
        <v>398</v>
      </c>
      <c r="E133" s="170" t="s">
        <v>598</v>
      </c>
      <c r="F133" s="171" t="s">
        <v>497</v>
      </c>
      <c r="G133" s="171" t="s">
        <v>496</v>
      </c>
      <c r="H133" s="171" t="s">
        <v>477</v>
      </c>
      <c r="I133" s="171" t="s">
        <v>134</v>
      </c>
      <c r="J133" s="171" t="s">
        <v>100</v>
      </c>
      <c r="L133" s="11">
        <f>+Table_NCAA_Rankings[[#This Row],[Rank]]</f>
        <v>128</v>
      </c>
    </row>
    <row r="134" spans="2:12" ht="21" customHeight="1">
      <c r="B134" s="169">
        <v>129</v>
      </c>
      <c r="C134" s="169">
        <v>129</v>
      </c>
      <c r="D134" s="170" t="s">
        <v>342</v>
      </c>
      <c r="E134" s="170" t="s">
        <v>88</v>
      </c>
      <c r="F134" s="171" t="s">
        <v>719</v>
      </c>
      <c r="G134" s="171" t="s">
        <v>630</v>
      </c>
      <c r="H134" s="171" t="s">
        <v>103</v>
      </c>
      <c r="I134" s="171" t="s">
        <v>138</v>
      </c>
      <c r="J134" s="171" t="s">
        <v>100</v>
      </c>
      <c r="L134" s="11">
        <f>+Table_NCAA_Rankings[[#This Row],[Rank]]</f>
        <v>129</v>
      </c>
    </row>
    <row r="135" spans="2:12" ht="21" customHeight="1">
      <c r="B135" s="169">
        <v>130</v>
      </c>
      <c r="C135" s="169">
        <v>130</v>
      </c>
      <c r="D135" s="170" t="s">
        <v>218</v>
      </c>
      <c r="E135" s="170" t="s">
        <v>84</v>
      </c>
      <c r="F135" s="171" t="s">
        <v>505</v>
      </c>
      <c r="G135" s="171" t="s">
        <v>574</v>
      </c>
      <c r="H135" s="171" t="s">
        <v>92</v>
      </c>
      <c r="I135" s="171" t="s">
        <v>125</v>
      </c>
      <c r="J135" s="171" t="s">
        <v>103</v>
      </c>
      <c r="L135" s="11">
        <f>+Table_NCAA_Rankings[[#This Row],[Rank]]</f>
        <v>130</v>
      </c>
    </row>
    <row r="136" spans="2:12" ht="21" customHeight="1">
      <c r="B136" s="169">
        <v>131</v>
      </c>
      <c r="C136" s="169">
        <v>131</v>
      </c>
      <c r="D136" s="170" t="s">
        <v>179</v>
      </c>
      <c r="E136" s="170" t="s">
        <v>38</v>
      </c>
      <c r="F136" s="171" t="s">
        <v>563</v>
      </c>
      <c r="G136" s="171" t="s">
        <v>560</v>
      </c>
      <c r="H136" s="171" t="s">
        <v>135</v>
      </c>
      <c r="I136" s="171" t="s">
        <v>591</v>
      </c>
      <c r="J136" s="171" t="s">
        <v>100</v>
      </c>
      <c r="L136" s="11">
        <f>+Table_NCAA_Rankings[[#This Row],[Rank]]</f>
        <v>131</v>
      </c>
    </row>
    <row r="137" spans="2:12" ht="21" customHeight="1">
      <c r="B137" s="169">
        <v>132</v>
      </c>
      <c r="C137" s="169">
        <v>132</v>
      </c>
      <c r="D137" s="170" t="s">
        <v>266</v>
      </c>
      <c r="E137" s="170" t="s">
        <v>600</v>
      </c>
      <c r="F137" s="171" t="s">
        <v>601</v>
      </c>
      <c r="G137" s="171" t="s">
        <v>602</v>
      </c>
      <c r="H137" s="171" t="s">
        <v>4</v>
      </c>
      <c r="I137" s="171" t="s">
        <v>524</v>
      </c>
      <c r="J137" s="171" t="s">
        <v>100</v>
      </c>
      <c r="L137" s="11">
        <f>+Table_NCAA_Rankings[[#This Row],[Rank]]</f>
        <v>132</v>
      </c>
    </row>
    <row r="138" spans="2:12" ht="21" customHeight="1">
      <c r="B138" s="169">
        <v>133</v>
      </c>
      <c r="C138" s="169">
        <v>133</v>
      </c>
      <c r="D138" s="170" t="s">
        <v>347</v>
      </c>
      <c r="E138" s="170" t="s">
        <v>567</v>
      </c>
      <c r="F138" s="171" t="s">
        <v>583</v>
      </c>
      <c r="G138" s="171" t="s">
        <v>503</v>
      </c>
      <c r="H138" s="171" t="s">
        <v>106</v>
      </c>
      <c r="I138" s="171" t="s">
        <v>582</v>
      </c>
      <c r="J138" s="171" t="s">
        <v>103</v>
      </c>
      <c r="L138" s="11">
        <f>+Table_NCAA_Rankings[[#This Row],[Rank]]</f>
        <v>133</v>
      </c>
    </row>
    <row r="139" spans="2:12" ht="21" customHeight="1">
      <c r="B139" s="169">
        <v>134</v>
      </c>
      <c r="C139" s="169">
        <v>134</v>
      </c>
      <c r="D139" s="170" t="s">
        <v>246</v>
      </c>
      <c r="E139" s="170" t="s">
        <v>593</v>
      </c>
      <c r="F139" s="171" t="s">
        <v>505</v>
      </c>
      <c r="G139" s="171" t="s">
        <v>546</v>
      </c>
      <c r="H139" s="171" t="s">
        <v>92</v>
      </c>
      <c r="I139" s="171" t="s">
        <v>124</v>
      </c>
      <c r="J139" s="171" t="s">
        <v>103</v>
      </c>
      <c r="L139" s="11">
        <f>+Table_NCAA_Rankings[[#This Row],[Rank]]</f>
        <v>134</v>
      </c>
    </row>
    <row r="140" spans="2:12" ht="21" customHeight="1">
      <c r="B140" s="169">
        <v>135</v>
      </c>
      <c r="C140" s="169">
        <v>135</v>
      </c>
      <c r="D140" s="170" t="s">
        <v>164</v>
      </c>
      <c r="E140" s="170" t="s">
        <v>84</v>
      </c>
      <c r="F140" s="171" t="s">
        <v>511</v>
      </c>
      <c r="G140" s="171" t="s">
        <v>560</v>
      </c>
      <c r="H140" s="171" t="s">
        <v>118</v>
      </c>
      <c r="I140" s="171" t="s">
        <v>138</v>
      </c>
      <c r="J140" s="171" t="s">
        <v>103</v>
      </c>
      <c r="L140" s="11">
        <f>+Table_NCAA_Rankings[[#This Row],[Rank]]</f>
        <v>135</v>
      </c>
    </row>
    <row r="141" spans="2:12" ht="21" customHeight="1">
      <c r="B141" s="169">
        <v>136</v>
      </c>
      <c r="C141" s="169">
        <v>136</v>
      </c>
      <c r="D141" s="170" t="s">
        <v>295</v>
      </c>
      <c r="E141" s="170" t="s">
        <v>6</v>
      </c>
      <c r="F141" s="171" t="s">
        <v>572</v>
      </c>
      <c r="G141" s="171" t="s">
        <v>520</v>
      </c>
      <c r="H141" s="171" t="s">
        <v>99</v>
      </c>
      <c r="I141" s="171" t="s">
        <v>566</v>
      </c>
      <c r="J141" s="171" t="s">
        <v>4</v>
      </c>
      <c r="L141" s="11">
        <f>+Table_NCAA_Rankings[[#This Row],[Rank]]</f>
        <v>136</v>
      </c>
    </row>
    <row r="142" spans="2:12" ht="21" customHeight="1">
      <c r="B142" s="169">
        <v>137</v>
      </c>
      <c r="C142" s="169">
        <v>137</v>
      </c>
      <c r="D142" s="170" t="s">
        <v>369</v>
      </c>
      <c r="E142" s="170" t="s">
        <v>65</v>
      </c>
      <c r="F142" s="171" t="s">
        <v>544</v>
      </c>
      <c r="G142" s="171" t="s">
        <v>549</v>
      </c>
      <c r="H142" s="171" t="s">
        <v>118</v>
      </c>
      <c r="I142" s="171" t="s">
        <v>582</v>
      </c>
      <c r="J142" s="171" t="s">
        <v>4</v>
      </c>
      <c r="L142" s="11">
        <f>+Table_NCAA_Rankings[[#This Row],[Rank]]</f>
        <v>137</v>
      </c>
    </row>
    <row r="143" spans="2:12" ht="21" customHeight="1">
      <c r="B143" s="169">
        <v>138</v>
      </c>
      <c r="C143" s="169">
        <v>138</v>
      </c>
      <c r="D143" s="170" t="s">
        <v>223</v>
      </c>
      <c r="E143" s="170" t="s">
        <v>38</v>
      </c>
      <c r="F143" s="171" t="s">
        <v>502</v>
      </c>
      <c r="G143" s="171" t="s">
        <v>555</v>
      </c>
      <c r="H143" s="171" t="s">
        <v>573</v>
      </c>
      <c r="I143" s="171" t="s">
        <v>128</v>
      </c>
      <c r="J143" s="171" t="s">
        <v>103</v>
      </c>
      <c r="L143" s="11">
        <f>+Table_NCAA_Rankings[[#This Row],[Rank]]</f>
        <v>138</v>
      </c>
    </row>
    <row r="144" spans="2:12" ht="21" customHeight="1">
      <c r="B144" s="169">
        <v>139</v>
      </c>
      <c r="C144" s="169">
        <v>139</v>
      </c>
      <c r="D144" s="170" t="s">
        <v>251</v>
      </c>
      <c r="E144" s="170" t="s">
        <v>38</v>
      </c>
      <c r="F144" s="171" t="s">
        <v>603</v>
      </c>
      <c r="G144" s="171" t="s">
        <v>590</v>
      </c>
      <c r="H144" s="171" t="s">
        <v>107</v>
      </c>
      <c r="I144" s="171" t="s">
        <v>555</v>
      </c>
      <c r="J144" s="171" t="s">
        <v>103</v>
      </c>
      <c r="L144" s="11">
        <f>+Table_NCAA_Rankings[[#This Row],[Rank]]</f>
        <v>139</v>
      </c>
    </row>
    <row r="145" spans="2:12" ht="21" customHeight="1">
      <c r="B145" s="169">
        <v>140</v>
      </c>
      <c r="C145" s="169">
        <v>140</v>
      </c>
      <c r="D145" s="170" t="s">
        <v>273</v>
      </c>
      <c r="E145" s="170" t="s">
        <v>589</v>
      </c>
      <c r="F145" s="171" t="s">
        <v>528</v>
      </c>
      <c r="G145" s="171" t="s">
        <v>501</v>
      </c>
      <c r="H145" s="171" t="s">
        <v>553</v>
      </c>
      <c r="I145" s="171" t="s">
        <v>43</v>
      </c>
      <c r="J145" s="171" t="s">
        <v>103</v>
      </c>
      <c r="L145" s="11">
        <f>+Table_NCAA_Rankings[[#This Row],[Rank]]</f>
        <v>140</v>
      </c>
    </row>
    <row r="146" spans="2:12" ht="21" customHeight="1">
      <c r="B146" s="169">
        <v>141</v>
      </c>
      <c r="C146" s="169">
        <v>141</v>
      </c>
      <c r="D146" s="170" t="s">
        <v>173</v>
      </c>
      <c r="E146" s="170" t="s">
        <v>567</v>
      </c>
      <c r="F146" s="171" t="s">
        <v>541</v>
      </c>
      <c r="G146" s="171" t="s">
        <v>501</v>
      </c>
      <c r="H146" s="171" t="s">
        <v>553</v>
      </c>
      <c r="I146" s="171" t="s">
        <v>120</v>
      </c>
      <c r="J146" s="171" t="s">
        <v>92</v>
      </c>
      <c r="L146" s="11">
        <f>+Table_NCAA_Rankings[[#This Row],[Rank]]</f>
        <v>141</v>
      </c>
    </row>
    <row r="147" spans="2:12" ht="21" customHeight="1">
      <c r="B147" s="169">
        <v>142</v>
      </c>
      <c r="C147" s="169">
        <v>142</v>
      </c>
      <c r="D147" s="170" t="s">
        <v>387</v>
      </c>
      <c r="E147" s="170" t="s">
        <v>2</v>
      </c>
      <c r="F147" s="171" t="s">
        <v>604</v>
      </c>
      <c r="G147" s="171" t="s">
        <v>605</v>
      </c>
      <c r="H147" s="171" t="s">
        <v>99</v>
      </c>
      <c r="I147" s="171" t="s">
        <v>136</v>
      </c>
      <c r="J147" s="171" t="s">
        <v>103</v>
      </c>
      <c r="L147" s="11">
        <f>+Table_NCAA_Rankings[[#This Row],[Rank]]</f>
        <v>142</v>
      </c>
    </row>
    <row r="148" spans="2:12" ht="21" customHeight="1">
      <c r="B148" s="169">
        <v>143</v>
      </c>
      <c r="C148" s="169">
        <v>143</v>
      </c>
      <c r="D148" s="170" t="s">
        <v>380</v>
      </c>
      <c r="E148" s="170" t="s">
        <v>598</v>
      </c>
      <c r="F148" s="171" t="s">
        <v>541</v>
      </c>
      <c r="G148" s="171" t="s">
        <v>568</v>
      </c>
      <c r="H148" s="171" t="s">
        <v>101</v>
      </c>
      <c r="I148" s="171" t="s">
        <v>510</v>
      </c>
      <c r="J148" s="171" t="s">
        <v>4</v>
      </c>
      <c r="L148" s="11">
        <f>+Table_NCAA_Rankings[[#This Row],[Rank]]</f>
        <v>143</v>
      </c>
    </row>
    <row r="149" spans="2:12" ht="21" customHeight="1">
      <c r="B149" s="169">
        <v>144</v>
      </c>
      <c r="C149" s="169">
        <v>144</v>
      </c>
      <c r="D149" s="170" t="s">
        <v>233</v>
      </c>
      <c r="E149" s="170" t="s">
        <v>606</v>
      </c>
      <c r="F149" s="171" t="s">
        <v>511</v>
      </c>
      <c r="G149" s="171" t="s">
        <v>559</v>
      </c>
      <c r="H149" s="171" t="s">
        <v>99</v>
      </c>
      <c r="I149" s="171" t="s">
        <v>120</v>
      </c>
      <c r="J149" s="171" t="s">
        <v>97</v>
      </c>
      <c r="L149" s="11">
        <f>+Table_NCAA_Rankings[[#This Row],[Rank]]</f>
        <v>144</v>
      </c>
    </row>
    <row r="150" spans="2:12" ht="21" customHeight="1">
      <c r="B150" s="169">
        <v>145</v>
      </c>
      <c r="C150" s="169">
        <v>145</v>
      </c>
      <c r="D150" s="170" t="s">
        <v>239</v>
      </c>
      <c r="E150" s="170" t="s">
        <v>88</v>
      </c>
      <c r="F150" s="171" t="s">
        <v>607</v>
      </c>
      <c r="G150" s="171" t="s">
        <v>599</v>
      </c>
      <c r="H150" s="171" t="s">
        <v>4</v>
      </c>
      <c r="I150" s="171" t="s">
        <v>123</v>
      </c>
      <c r="J150" s="171" t="s">
        <v>103</v>
      </c>
      <c r="L150" s="11">
        <f>+Table_NCAA_Rankings[[#This Row],[Rank]]</f>
        <v>145</v>
      </c>
    </row>
    <row r="151" spans="2:12" ht="21" customHeight="1">
      <c r="B151" s="169">
        <v>146</v>
      </c>
      <c r="C151" s="169">
        <v>146</v>
      </c>
      <c r="D151" s="170" t="s">
        <v>299</v>
      </c>
      <c r="E151" s="170" t="s">
        <v>38</v>
      </c>
      <c r="F151" s="171" t="s">
        <v>558</v>
      </c>
      <c r="G151" s="171" t="s">
        <v>592</v>
      </c>
      <c r="H151" s="171" t="s">
        <v>101</v>
      </c>
      <c r="I151" s="171" t="s">
        <v>490</v>
      </c>
      <c r="J151" s="171" t="s">
        <v>103</v>
      </c>
      <c r="L151" s="11">
        <f>+Table_NCAA_Rankings[[#This Row],[Rank]]</f>
        <v>146</v>
      </c>
    </row>
    <row r="152" spans="2:12" ht="21" customHeight="1">
      <c r="B152" s="169">
        <v>147</v>
      </c>
      <c r="C152" s="169">
        <v>147</v>
      </c>
      <c r="D152" s="170" t="s">
        <v>283</v>
      </c>
      <c r="E152" s="170" t="s">
        <v>567</v>
      </c>
      <c r="F152" s="171" t="s">
        <v>548</v>
      </c>
      <c r="G152" s="171" t="s">
        <v>591</v>
      </c>
      <c r="H152" s="171" t="s">
        <v>99</v>
      </c>
      <c r="I152" s="171" t="s">
        <v>127</v>
      </c>
      <c r="J152" s="171" t="s">
        <v>97</v>
      </c>
      <c r="L152" s="11">
        <f>+Table_NCAA_Rankings[[#This Row],[Rank]]</f>
        <v>147</v>
      </c>
    </row>
    <row r="153" spans="2:12" ht="21" customHeight="1">
      <c r="B153" s="169">
        <v>148</v>
      </c>
      <c r="C153" s="169">
        <v>148</v>
      </c>
      <c r="D153" s="170" t="s">
        <v>177</v>
      </c>
      <c r="E153" s="170" t="s">
        <v>567</v>
      </c>
      <c r="F153" s="171" t="s">
        <v>543</v>
      </c>
      <c r="G153" s="171" t="s">
        <v>608</v>
      </c>
      <c r="H153" s="171" t="s">
        <v>119</v>
      </c>
      <c r="I153" s="171" t="s">
        <v>128</v>
      </c>
      <c r="J153" s="171" t="s">
        <v>4</v>
      </c>
      <c r="L153" s="11">
        <f>+Table_NCAA_Rankings[[#This Row],[Rank]]</f>
        <v>148</v>
      </c>
    </row>
    <row r="154" spans="2:12" ht="21" customHeight="1">
      <c r="B154" s="169">
        <v>149</v>
      </c>
      <c r="C154" s="169">
        <v>149</v>
      </c>
      <c r="D154" s="170" t="s">
        <v>300</v>
      </c>
      <c r="E154" s="170" t="s">
        <v>25</v>
      </c>
      <c r="F154" s="171" t="s">
        <v>609</v>
      </c>
      <c r="G154" s="171" t="s">
        <v>610</v>
      </c>
      <c r="H154" s="171" t="s">
        <v>477</v>
      </c>
      <c r="I154" s="171" t="s">
        <v>568</v>
      </c>
      <c r="J154" s="171" t="s">
        <v>100</v>
      </c>
      <c r="L154" s="11">
        <f>+Table_NCAA_Rankings[[#This Row],[Rank]]</f>
        <v>149</v>
      </c>
    </row>
    <row r="155" spans="2:12" ht="21" customHeight="1">
      <c r="B155" s="169">
        <v>150</v>
      </c>
      <c r="C155" s="169">
        <v>150</v>
      </c>
      <c r="D155" s="170" t="s">
        <v>288</v>
      </c>
      <c r="E155" s="170" t="s">
        <v>567</v>
      </c>
      <c r="F155" s="171" t="s">
        <v>541</v>
      </c>
      <c r="G155" s="171" t="s">
        <v>584</v>
      </c>
      <c r="H155" s="171" t="s">
        <v>107</v>
      </c>
      <c r="I155" s="171" t="s">
        <v>503</v>
      </c>
      <c r="J155" s="171" t="s">
        <v>97</v>
      </c>
      <c r="L155" s="11">
        <f>+Table_NCAA_Rankings[[#This Row],[Rank]]</f>
        <v>150</v>
      </c>
    </row>
    <row r="156" spans="2:12" ht="21" customHeight="1">
      <c r="B156" s="169">
        <v>151</v>
      </c>
      <c r="C156" s="169">
        <v>151</v>
      </c>
      <c r="D156" s="170" t="s">
        <v>191</v>
      </c>
      <c r="E156" s="170" t="s">
        <v>593</v>
      </c>
      <c r="F156" s="171" t="s">
        <v>544</v>
      </c>
      <c r="G156" s="171" t="s">
        <v>611</v>
      </c>
      <c r="H156" s="171" t="s">
        <v>119</v>
      </c>
      <c r="I156" s="171" t="s">
        <v>113</v>
      </c>
      <c r="J156" s="171" t="s">
        <v>100</v>
      </c>
      <c r="L156" s="11">
        <f>+Table_NCAA_Rankings[[#This Row],[Rank]]</f>
        <v>151</v>
      </c>
    </row>
    <row r="157" spans="2:12" ht="21" customHeight="1">
      <c r="B157" s="169">
        <v>152</v>
      </c>
      <c r="C157" s="169">
        <v>152</v>
      </c>
      <c r="D157" s="170" t="s">
        <v>221</v>
      </c>
      <c r="E157" s="170" t="s">
        <v>600</v>
      </c>
      <c r="F157" s="171" t="s">
        <v>548</v>
      </c>
      <c r="G157" s="171" t="s">
        <v>599</v>
      </c>
      <c r="H157" s="171" t="s">
        <v>99</v>
      </c>
      <c r="I157" s="171" t="s">
        <v>128</v>
      </c>
      <c r="J157" s="171" t="s">
        <v>4</v>
      </c>
      <c r="L157" s="11">
        <f>+Table_NCAA_Rankings[[#This Row],[Rank]]</f>
        <v>152</v>
      </c>
    </row>
    <row r="158" spans="2:12" ht="21" customHeight="1">
      <c r="B158" s="169">
        <v>153</v>
      </c>
      <c r="C158" s="169">
        <v>153</v>
      </c>
      <c r="D158" s="170" t="s">
        <v>318</v>
      </c>
      <c r="E158" s="170" t="s">
        <v>65</v>
      </c>
      <c r="F158" s="171" t="s">
        <v>544</v>
      </c>
      <c r="G158" s="171" t="s">
        <v>484</v>
      </c>
      <c r="H158" s="171" t="s">
        <v>135</v>
      </c>
      <c r="I158" s="171" t="s">
        <v>554</v>
      </c>
      <c r="J158" s="171" t="s">
        <v>4</v>
      </c>
      <c r="L158" s="11">
        <f>+Table_NCAA_Rankings[[#This Row],[Rank]]</f>
        <v>153</v>
      </c>
    </row>
    <row r="159" spans="2:12" ht="21" customHeight="1">
      <c r="B159" s="169">
        <v>154</v>
      </c>
      <c r="C159" s="169">
        <v>154</v>
      </c>
      <c r="D159" s="170" t="s">
        <v>225</v>
      </c>
      <c r="E159" s="170" t="s">
        <v>612</v>
      </c>
      <c r="F159" s="171" t="s">
        <v>476</v>
      </c>
      <c r="G159" s="171" t="s">
        <v>127</v>
      </c>
      <c r="H159" s="171" t="s">
        <v>111</v>
      </c>
      <c r="I159" s="171" t="s">
        <v>109</v>
      </c>
      <c r="J159" s="171" t="s">
        <v>111</v>
      </c>
      <c r="L159" s="11">
        <f>+Table_NCAA_Rankings[[#This Row],[Rank]]</f>
        <v>154</v>
      </c>
    </row>
    <row r="160" spans="2:12" ht="21" customHeight="1">
      <c r="B160" s="169">
        <v>155</v>
      </c>
      <c r="C160" s="169">
        <v>155</v>
      </c>
      <c r="D160" s="170" t="s">
        <v>267</v>
      </c>
      <c r="E160" s="170" t="s">
        <v>9</v>
      </c>
      <c r="F160" s="171" t="s">
        <v>687</v>
      </c>
      <c r="G160" s="171" t="s">
        <v>613</v>
      </c>
      <c r="H160" s="171" t="s">
        <v>28</v>
      </c>
      <c r="I160" s="171" t="s">
        <v>614</v>
      </c>
      <c r="J160" s="171" t="s">
        <v>4</v>
      </c>
      <c r="L160" s="11">
        <f>+Table_NCAA_Rankings[[#This Row],[Rank]]</f>
        <v>155</v>
      </c>
    </row>
    <row r="161" spans="2:12" ht="21" customHeight="1">
      <c r="B161" s="169">
        <v>156</v>
      </c>
      <c r="C161" s="169">
        <v>156</v>
      </c>
      <c r="D161" s="170" t="s">
        <v>308</v>
      </c>
      <c r="E161" s="170" t="s">
        <v>149</v>
      </c>
      <c r="F161" s="171" t="s">
        <v>481</v>
      </c>
      <c r="G161" s="171" t="s">
        <v>547</v>
      </c>
      <c r="H161" s="171" t="s">
        <v>119</v>
      </c>
      <c r="I161" s="171" t="s">
        <v>136</v>
      </c>
      <c r="J161" s="171" t="s">
        <v>100</v>
      </c>
      <c r="L161" s="11">
        <f>+Table_NCAA_Rankings[[#This Row],[Rank]]</f>
        <v>156</v>
      </c>
    </row>
    <row r="162" spans="2:12" ht="21" customHeight="1">
      <c r="B162" s="169">
        <v>157</v>
      </c>
      <c r="C162" s="169">
        <v>157</v>
      </c>
      <c r="D162" s="170" t="s">
        <v>241</v>
      </c>
      <c r="E162" s="170" t="s">
        <v>25</v>
      </c>
      <c r="F162" s="171" t="s">
        <v>578</v>
      </c>
      <c r="G162" s="171" t="s">
        <v>503</v>
      </c>
      <c r="H162" s="171" t="s">
        <v>101</v>
      </c>
      <c r="I162" s="171" t="s">
        <v>574</v>
      </c>
      <c r="J162" s="171" t="s">
        <v>4</v>
      </c>
      <c r="L162" s="11">
        <f>+Table_NCAA_Rankings[[#This Row],[Rank]]</f>
        <v>157</v>
      </c>
    </row>
    <row r="163" spans="2:12" ht="21" customHeight="1">
      <c r="B163" s="169">
        <v>158</v>
      </c>
      <c r="C163" s="169">
        <v>158</v>
      </c>
      <c r="D163" s="170" t="s">
        <v>346</v>
      </c>
      <c r="E163" s="170" t="s">
        <v>38</v>
      </c>
      <c r="F163" s="171" t="s">
        <v>558</v>
      </c>
      <c r="G163" s="171" t="s">
        <v>592</v>
      </c>
      <c r="H163" s="171" t="s">
        <v>4</v>
      </c>
      <c r="I163" s="171" t="s">
        <v>568</v>
      </c>
      <c r="J163" s="171" t="s">
        <v>111</v>
      </c>
      <c r="L163" s="11">
        <f>+Table_NCAA_Rankings[[#This Row],[Rank]]</f>
        <v>158</v>
      </c>
    </row>
    <row r="164" spans="2:12" ht="21" customHeight="1">
      <c r="B164" s="169">
        <v>159</v>
      </c>
      <c r="C164" s="169">
        <v>159</v>
      </c>
      <c r="D164" s="170" t="s">
        <v>169</v>
      </c>
      <c r="E164" s="170" t="s">
        <v>600</v>
      </c>
      <c r="F164" s="171" t="s">
        <v>604</v>
      </c>
      <c r="G164" s="171" t="s">
        <v>561</v>
      </c>
      <c r="H164" s="171" t="s">
        <v>4</v>
      </c>
      <c r="I164" s="171" t="s">
        <v>485</v>
      </c>
      <c r="J164" s="171" t="s">
        <v>4</v>
      </c>
      <c r="L164" s="11">
        <f>+Table_NCAA_Rankings[[#This Row],[Rank]]</f>
        <v>159</v>
      </c>
    </row>
    <row r="165" spans="2:12" ht="21" customHeight="1">
      <c r="B165" s="169">
        <v>160</v>
      </c>
      <c r="C165" s="169">
        <v>160</v>
      </c>
      <c r="D165" s="170" t="s">
        <v>187</v>
      </c>
      <c r="E165" s="170" t="s">
        <v>45</v>
      </c>
      <c r="F165" s="171" t="s">
        <v>587</v>
      </c>
      <c r="G165" s="171" t="s">
        <v>590</v>
      </c>
      <c r="H165" s="171" t="s">
        <v>119</v>
      </c>
      <c r="I165" s="171" t="s">
        <v>540</v>
      </c>
      <c r="J165" s="171" t="s">
        <v>100</v>
      </c>
      <c r="L165" s="11">
        <f>+Table_NCAA_Rankings[[#This Row],[Rank]]</f>
        <v>160</v>
      </c>
    </row>
    <row r="166" spans="2:12" ht="21" customHeight="1">
      <c r="B166" s="169">
        <v>161</v>
      </c>
      <c r="C166" s="169">
        <v>161</v>
      </c>
      <c r="D166" s="170" t="s">
        <v>385</v>
      </c>
      <c r="E166" s="170" t="s">
        <v>593</v>
      </c>
      <c r="F166" s="171" t="s">
        <v>587</v>
      </c>
      <c r="G166" s="171" t="s">
        <v>615</v>
      </c>
      <c r="H166" s="171" t="s">
        <v>119</v>
      </c>
      <c r="I166" s="171" t="s">
        <v>490</v>
      </c>
      <c r="J166" s="171" t="s">
        <v>100</v>
      </c>
      <c r="L166" s="11">
        <f>+Table_NCAA_Rankings[[#This Row],[Rank]]</f>
        <v>161</v>
      </c>
    </row>
    <row r="167" spans="2:12" ht="21" customHeight="1">
      <c r="B167" s="169">
        <v>162</v>
      </c>
      <c r="C167" s="169">
        <v>162</v>
      </c>
      <c r="D167" s="170" t="s">
        <v>322</v>
      </c>
      <c r="E167" s="170" t="s">
        <v>598</v>
      </c>
      <c r="F167" s="171" t="s">
        <v>519</v>
      </c>
      <c r="G167" s="171" t="s">
        <v>590</v>
      </c>
      <c r="H167" s="171" t="s">
        <v>616</v>
      </c>
      <c r="I167" s="171" t="s">
        <v>127</v>
      </c>
      <c r="J167" s="171" t="s">
        <v>100</v>
      </c>
      <c r="L167" s="11">
        <f>+Table_NCAA_Rankings[[#This Row],[Rank]]</f>
        <v>162</v>
      </c>
    </row>
    <row r="168" spans="2:12" ht="21" customHeight="1">
      <c r="B168" s="169">
        <v>163</v>
      </c>
      <c r="C168" s="169">
        <v>163</v>
      </c>
      <c r="D168" s="170" t="s">
        <v>230</v>
      </c>
      <c r="E168" s="170" t="s">
        <v>593</v>
      </c>
      <c r="F168" s="171" t="s">
        <v>580</v>
      </c>
      <c r="G168" s="171" t="s">
        <v>617</v>
      </c>
      <c r="H168" s="171" t="s">
        <v>101</v>
      </c>
      <c r="I168" s="171" t="s">
        <v>132</v>
      </c>
      <c r="J168" s="171" t="s">
        <v>103</v>
      </c>
      <c r="L168" s="11">
        <f>+Table_NCAA_Rankings[[#This Row],[Rank]]</f>
        <v>163</v>
      </c>
    </row>
    <row r="169" spans="2:12" ht="21" customHeight="1">
      <c r="B169" s="169">
        <v>164</v>
      </c>
      <c r="C169" s="169">
        <v>164</v>
      </c>
      <c r="D169" s="170" t="s">
        <v>259</v>
      </c>
      <c r="E169" s="170" t="s">
        <v>550</v>
      </c>
      <c r="F169" s="171" t="s">
        <v>502</v>
      </c>
      <c r="G169" s="171" t="s">
        <v>605</v>
      </c>
      <c r="H169" s="171" t="s">
        <v>92</v>
      </c>
      <c r="I169" s="171" t="s">
        <v>123</v>
      </c>
      <c r="J169" s="171" t="s">
        <v>103</v>
      </c>
      <c r="L169" s="11">
        <f>+Table_NCAA_Rankings[[#This Row],[Rank]]</f>
        <v>164</v>
      </c>
    </row>
    <row r="170" spans="2:12" ht="21" customHeight="1">
      <c r="B170" s="169">
        <v>165</v>
      </c>
      <c r="C170" s="169">
        <v>165</v>
      </c>
      <c r="D170" s="170" t="s">
        <v>618</v>
      </c>
      <c r="E170" s="170" t="s">
        <v>82</v>
      </c>
      <c r="F170" s="171" t="s">
        <v>619</v>
      </c>
      <c r="G170" s="171" t="s">
        <v>555</v>
      </c>
      <c r="H170" s="171" t="s">
        <v>28</v>
      </c>
      <c r="I170" s="171" t="s">
        <v>492</v>
      </c>
      <c r="J170" s="171" t="s">
        <v>111</v>
      </c>
      <c r="L170" s="11">
        <f>+Table_NCAA_Rankings[[#This Row],[Rank]]</f>
        <v>165</v>
      </c>
    </row>
    <row r="171" spans="2:12" ht="21" customHeight="1">
      <c r="B171" s="169">
        <v>166</v>
      </c>
      <c r="C171" s="169">
        <v>166</v>
      </c>
      <c r="D171" s="170" t="s">
        <v>212</v>
      </c>
      <c r="E171" s="170" t="s">
        <v>2</v>
      </c>
      <c r="F171" s="171" t="s">
        <v>620</v>
      </c>
      <c r="G171" s="171" t="s">
        <v>621</v>
      </c>
      <c r="H171" s="171" t="s">
        <v>102</v>
      </c>
      <c r="I171" s="171" t="s">
        <v>490</v>
      </c>
      <c r="J171" s="171" t="s">
        <v>100</v>
      </c>
      <c r="L171" s="11">
        <f>+Table_NCAA_Rankings[[#This Row],[Rank]]</f>
        <v>166</v>
      </c>
    </row>
    <row r="172" spans="2:12" ht="21" customHeight="1">
      <c r="B172" s="169">
        <v>167</v>
      </c>
      <c r="C172" s="169">
        <v>167</v>
      </c>
      <c r="D172" s="170" t="s">
        <v>411</v>
      </c>
      <c r="E172" s="170" t="s">
        <v>598</v>
      </c>
      <c r="F172" s="171" t="s">
        <v>620</v>
      </c>
      <c r="G172" s="171" t="s">
        <v>542</v>
      </c>
      <c r="H172" s="171" t="s">
        <v>122</v>
      </c>
      <c r="I172" s="171" t="s">
        <v>137</v>
      </c>
      <c r="J172" s="171" t="s">
        <v>103</v>
      </c>
      <c r="L172" s="11">
        <f>+Table_NCAA_Rankings[[#This Row],[Rank]]</f>
        <v>167</v>
      </c>
    </row>
    <row r="173" spans="2:12" ht="21" customHeight="1">
      <c r="B173" s="169">
        <v>168</v>
      </c>
      <c r="C173" s="169">
        <v>168</v>
      </c>
      <c r="D173" s="170" t="s">
        <v>370</v>
      </c>
      <c r="E173" s="170" t="s">
        <v>82</v>
      </c>
      <c r="F173" s="171" t="s">
        <v>622</v>
      </c>
      <c r="G173" s="171" t="s">
        <v>560</v>
      </c>
      <c r="H173" s="171" t="s">
        <v>119</v>
      </c>
      <c r="I173" s="171" t="s">
        <v>623</v>
      </c>
      <c r="J173" s="171" t="s">
        <v>103</v>
      </c>
      <c r="L173" s="11">
        <f>+Table_NCAA_Rankings[[#This Row],[Rank]]</f>
        <v>168</v>
      </c>
    </row>
    <row r="174" spans="2:12" ht="21" customHeight="1">
      <c r="B174" s="169">
        <v>169</v>
      </c>
      <c r="C174" s="169">
        <v>169</v>
      </c>
      <c r="D174" s="170" t="s">
        <v>197</v>
      </c>
      <c r="E174" s="170" t="s">
        <v>597</v>
      </c>
      <c r="F174" s="171" t="s">
        <v>552</v>
      </c>
      <c r="G174" s="171" t="s">
        <v>517</v>
      </c>
      <c r="H174" s="171" t="s">
        <v>616</v>
      </c>
      <c r="I174" s="171" t="s">
        <v>120</v>
      </c>
      <c r="J174" s="171" t="s">
        <v>103</v>
      </c>
      <c r="L174" s="11">
        <f>+Table_NCAA_Rankings[[#This Row],[Rank]]</f>
        <v>169</v>
      </c>
    </row>
    <row r="175" spans="2:12" ht="21" customHeight="1">
      <c r="B175" s="169">
        <v>170</v>
      </c>
      <c r="C175" s="169">
        <v>170</v>
      </c>
      <c r="D175" s="170" t="s">
        <v>275</v>
      </c>
      <c r="E175" s="170" t="s">
        <v>65</v>
      </c>
      <c r="F175" s="171" t="s">
        <v>514</v>
      </c>
      <c r="G175" s="171" t="s">
        <v>492</v>
      </c>
      <c r="H175" s="171" t="s">
        <v>101</v>
      </c>
      <c r="I175" s="171" t="s">
        <v>556</v>
      </c>
      <c r="J175" s="171" t="s">
        <v>4</v>
      </c>
      <c r="L175" s="11">
        <f>+Table_NCAA_Rankings[[#This Row],[Rank]]</f>
        <v>170</v>
      </c>
    </row>
    <row r="176" spans="2:12" ht="21" customHeight="1">
      <c r="B176" s="169">
        <v>171</v>
      </c>
      <c r="C176" s="169">
        <v>171</v>
      </c>
      <c r="D176" s="170" t="s">
        <v>341</v>
      </c>
      <c r="E176" s="170" t="s">
        <v>65</v>
      </c>
      <c r="F176" s="171" t="s">
        <v>585</v>
      </c>
      <c r="G176" s="171" t="s">
        <v>624</v>
      </c>
      <c r="H176" s="171" t="s">
        <v>477</v>
      </c>
      <c r="I176" s="171" t="s">
        <v>540</v>
      </c>
      <c r="J176" s="171" t="s">
        <v>4</v>
      </c>
      <c r="L176" s="11">
        <f>+Table_NCAA_Rankings[[#This Row],[Rank]]</f>
        <v>171</v>
      </c>
    </row>
    <row r="177" spans="2:12" ht="21" customHeight="1">
      <c r="B177" s="169">
        <v>172</v>
      </c>
      <c r="C177" s="169">
        <v>172</v>
      </c>
      <c r="D177" s="170" t="s">
        <v>331</v>
      </c>
      <c r="E177" s="170" t="s">
        <v>49</v>
      </c>
      <c r="F177" s="171" t="s">
        <v>548</v>
      </c>
      <c r="G177" s="171" t="s">
        <v>586</v>
      </c>
      <c r="H177" s="171" t="s">
        <v>4</v>
      </c>
      <c r="I177" s="171" t="s">
        <v>136</v>
      </c>
      <c r="J177" s="171" t="s">
        <v>100</v>
      </c>
      <c r="L177" s="11">
        <f>+Table_NCAA_Rankings[[#This Row],[Rank]]</f>
        <v>172</v>
      </c>
    </row>
    <row r="178" spans="2:12" ht="21" customHeight="1">
      <c r="B178" s="169">
        <v>173</v>
      </c>
      <c r="C178" s="169">
        <v>173</v>
      </c>
      <c r="D178" s="170" t="s">
        <v>172</v>
      </c>
      <c r="E178" s="170" t="s">
        <v>606</v>
      </c>
      <c r="F178" s="171" t="s">
        <v>495</v>
      </c>
      <c r="G178" s="171" t="s">
        <v>594</v>
      </c>
      <c r="H178" s="171" t="s">
        <v>107</v>
      </c>
      <c r="I178" s="171" t="s">
        <v>625</v>
      </c>
      <c r="J178" s="171" t="s">
        <v>97</v>
      </c>
      <c r="L178" s="11">
        <f>+Table_NCAA_Rankings[[#This Row],[Rank]]</f>
        <v>173</v>
      </c>
    </row>
    <row r="179" spans="2:12" ht="21" customHeight="1">
      <c r="B179" s="169">
        <v>174</v>
      </c>
      <c r="C179" s="169">
        <v>174</v>
      </c>
      <c r="D179" s="170" t="s">
        <v>274</v>
      </c>
      <c r="E179" s="170" t="s">
        <v>612</v>
      </c>
      <c r="F179" s="171" t="s">
        <v>552</v>
      </c>
      <c r="G179" s="171" t="s">
        <v>623</v>
      </c>
      <c r="H179" s="171" t="s">
        <v>119</v>
      </c>
      <c r="I179" s="171" t="s">
        <v>109</v>
      </c>
      <c r="J179" s="171" t="s">
        <v>97</v>
      </c>
      <c r="L179" s="11">
        <f>+Table_NCAA_Rankings[[#This Row],[Rank]]</f>
        <v>174</v>
      </c>
    </row>
    <row r="180" spans="2:12" ht="21" customHeight="1">
      <c r="B180" s="169">
        <v>175</v>
      </c>
      <c r="C180" s="169">
        <v>175</v>
      </c>
      <c r="D180" s="170" t="s">
        <v>361</v>
      </c>
      <c r="E180" s="170" t="s">
        <v>38</v>
      </c>
      <c r="F180" s="171" t="s">
        <v>572</v>
      </c>
      <c r="G180" s="171" t="s">
        <v>610</v>
      </c>
      <c r="H180" s="171" t="s">
        <v>28</v>
      </c>
      <c r="I180" s="171" t="s">
        <v>546</v>
      </c>
      <c r="J180" s="171" t="s">
        <v>100</v>
      </c>
      <c r="L180" s="11">
        <f>+Table_NCAA_Rankings[[#This Row],[Rank]]</f>
        <v>175</v>
      </c>
    </row>
    <row r="181" spans="2:12" ht="21" customHeight="1">
      <c r="B181" s="169">
        <v>176</v>
      </c>
      <c r="C181" s="169">
        <v>176</v>
      </c>
      <c r="D181" s="170" t="s">
        <v>383</v>
      </c>
      <c r="E181" s="170" t="s">
        <v>598</v>
      </c>
      <c r="F181" s="171" t="s">
        <v>583</v>
      </c>
      <c r="G181" s="171" t="s">
        <v>549</v>
      </c>
      <c r="H181" s="171" t="s">
        <v>93</v>
      </c>
      <c r="I181" s="171" t="s">
        <v>510</v>
      </c>
      <c r="J181" s="171" t="s">
        <v>100</v>
      </c>
      <c r="L181" s="11">
        <f>+Table_NCAA_Rankings[[#This Row],[Rank]]</f>
        <v>176</v>
      </c>
    </row>
    <row r="182" spans="2:12" ht="21" customHeight="1">
      <c r="B182" s="169">
        <v>177</v>
      </c>
      <c r="C182" s="169">
        <v>177</v>
      </c>
      <c r="D182" s="170" t="s">
        <v>323</v>
      </c>
      <c r="E182" s="170" t="s">
        <v>600</v>
      </c>
      <c r="F182" s="171" t="s">
        <v>575</v>
      </c>
      <c r="G182" s="171" t="s">
        <v>599</v>
      </c>
      <c r="H182" s="171" t="s">
        <v>4</v>
      </c>
      <c r="I182" s="171" t="s">
        <v>560</v>
      </c>
      <c r="J182" s="171" t="s">
        <v>4</v>
      </c>
      <c r="L182" s="11">
        <f>+Table_NCAA_Rankings[[#This Row],[Rank]]</f>
        <v>177</v>
      </c>
    </row>
    <row r="183" spans="2:12" ht="21" customHeight="1">
      <c r="B183" s="169">
        <v>178</v>
      </c>
      <c r="C183" s="169">
        <v>178</v>
      </c>
      <c r="D183" s="170" t="s">
        <v>167</v>
      </c>
      <c r="E183" s="170" t="s">
        <v>577</v>
      </c>
      <c r="F183" s="171" t="s">
        <v>552</v>
      </c>
      <c r="G183" s="171" t="s">
        <v>561</v>
      </c>
      <c r="H183" s="171" t="s">
        <v>99</v>
      </c>
      <c r="I183" s="171" t="s">
        <v>109</v>
      </c>
      <c r="J183" s="171" t="s">
        <v>100</v>
      </c>
      <c r="L183" s="11">
        <f>+Table_NCAA_Rankings[[#This Row],[Rank]]</f>
        <v>178</v>
      </c>
    </row>
    <row r="184" spans="2:12" ht="21" customHeight="1">
      <c r="B184" s="169">
        <v>179</v>
      </c>
      <c r="C184" s="169">
        <v>179</v>
      </c>
      <c r="D184" s="170" t="s">
        <v>155</v>
      </c>
      <c r="E184" s="170" t="s">
        <v>606</v>
      </c>
      <c r="F184" s="171" t="s">
        <v>626</v>
      </c>
      <c r="G184" s="171" t="s">
        <v>599</v>
      </c>
      <c r="H184" s="171" t="s">
        <v>573</v>
      </c>
      <c r="I184" s="171" t="s">
        <v>120</v>
      </c>
      <c r="J184" s="171" t="s">
        <v>97</v>
      </c>
      <c r="L184" s="11">
        <f>+Table_NCAA_Rankings[[#This Row],[Rank]]</f>
        <v>179</v>
      </c>
    </row>
    <row r="185" spans="2:12" ht="21" customHeight="1">
      <c r="B185" s="169">
        <v>180</v>
      </c>
      <c r="C185" s="169">
        <v>180</v>
      </c>
      <c r="D185" s="170" t="s">
        <v>355</v>
      </c>
      <c r="E185" s="170" t="s">
        <v>88</v>
      </c>
      <c r="F185" s="171" t="s">
        <v>627</v>
      </c>
      <c r="G185" s="171" t="s">
        <v>560</v>
      </c>
      <c r="H185" s="171" t="s">
        <v>100</v>
      </c>
      <c r="I185" s="171" t="s">
        <v>482</v>
      </c>
      <c r="J185" s="171" t="s">
        <v>103</v>
      </c>
      <c r="L185" s="11">
        <f>+Table_NCAA_Rankings[[#This Row],[Rank]]</f>
        <v>180</v>
      </c>
    </row>
    <row r="186" spans="2:12" ht="21" customHeight="1">
      <c r="B186" s="169">
        <v>181</v>
      </c>
      <c r="C186" s="169">
        <v>181</v>
      </c>
      <c r="D186" s="170" t="s">
        <v>360</v>
      </c>
      <c r="E186" s="170" t="s">
        <v>2</v>
      </c>
      <c r="F186" s="171" t="s">
        <v>628</v>
      </c>
      <c r="G186" s="171" t="s">
        <v>496</v>
      </c>
      <c r="H186" s="171" t="s">
        <v>616</v>
      </c>
      <c r="I186" s="171" t="s">
        <v>540</v>
      </c>
      <c r="J186" s="171" t="s">
        <v>100</v>
      </c>
      <c r="L186" s="11">
        <f>+Table_NCAA_Rankings[[#This Row],[Rank]]</f>
        <v>181</v>
      </c>
    </row>
    <row r="187" spans="2:12" ht="21" customHeight="1">
      <c r="B187" s="169">
        <v>182</v>
      </c>
      <c r="C187" s="169">
        <v>182</v>
      </c>
      <c r="D187" s="170" t="s">
        <v>170</v>
      </c>
      <c r="E187" s="170" t="s">
        <v>597</v>
      </c>
      <c r="F187" s="171" t="s">
        <v>544</v>
      </c>
      <c r="G187" s="171" t="s">
        <v>501</v>
      </c>
      <c r="H187" s="171" t="s">
        <v>110</v>
      </c>
      <c r="I187" s="171" t="s">
        <v>490</v>
      </c>
      <c r="J187" s="171" t="s">
        <v>103</v>
      </c>
      <c r="L187" s="11">
        <f>+Table_NCAA_Rankings[[#This Row],[Rank]]</f>
        <v>182</v>
      </c>
    </row>
    <row r="188" spans="2:12" ht="21" customHeight="1">
      <c r="B188" s="169">
        <v>183</v>
      </c>
      <c r="C188" s="169">
        <v>183</v>
      </c>
      <c r="D188" s="170" t="s">
        <v>263</v>
      </c>
      <c r="E188" s="170" t="s">
        <v>149</v>
      </c>
      <c r="F188" s="171" t="s">
        <v>544</v>
      </c>
      <c r="G188" s="171" t="s">
        <v>594</v>
      </c>
      <c r="H188" s="171" t="s">
        <v>28</v>
      </c>
      <c r="I188" s="171" t="s">
        <v>136</v>
      </c>
      <c r="J188" s="171" t="s">
        <v>100</v>
      </c>
      <c r="L188" s="11">
        <f>+Table_NCAA_Rankings[[#This Row],[Rank]]</f>
        <v>183</v>
      </c>
    </row>
    <row r="189" spans="2:12" ht="21" customHeight="1">
      <c r="B189" s="169">
        <v>184</v>
      </c>
      <c r="C189" s="169">
        <v>184</v>
      </c>
      <c r="D189" s="170" t="s">
        <v>367</v>
      </c>
      <c r="E189" s="170" t="s">
        <v>6</v>
      </c>
      <c r="F189" s="171" t="s">
        <v>688</v>
      </c>
      <c r="G189" s="171" t="s">
        <v>588</v>
      </c>
      <c r="H189" s="171" t="s">
        <v>107</v>
      </c>
      <c r="I189" s="171" t="s">
        <v>623</v>
      </c>
      <c r="J189" s="171" t="s">
        <v>4</v>
      </c>
      <c r="L189" s="11">
        <f>+Table_NCAA_Rankings[[#This Row],[Rank]]</f>
        <v>184</v>
      </c>
    </row>
    <row r="190" spans="2:12" ht="21" customHeight="1">
      <c r="B190" s="169">
        <v>185</v>
      </c>
      <c r="C190" s="169">
        <v>185</v>
      </c>
      <c r="D190" s="170" t="s">
        <v>220</v>
      </c>
      <c r="E190" s="170" t="s">
        <v>25</v>
      </c>
      <c r="F190" s="171" t="s">
        <v>534</v>
      </c>
      <c r="G190" s="171" t="s">
        <v>542</v>
      </c>
      <c r="H190" s="171" t="s">
        <v>101</v>
      </c>
      <c r="I190" s="171" t="s">
        <v>559</v>
      </c>
      <c r="J190" s="171" t="s">
        <v>100</v>
      </c>
      <c r="L190" s="11">
        <f>+Table_NCAA_Rankings[[#This Row],[Rank]]</f>
        <v>185</v>
      </c>
    </row>
    <row r="191" spans="2:12" ht="21" customHeight="1">
      <c r="B191" s="169">
        <v>186</v>
      </c>
      <c r="C191" s="169">
        <v>186</v>
      </c>
      <c r="D191" s="170" t="s">
        <v>219</v>
      </c>
      <c r="E191" s="170" t="s">
        <v>82</v>
      </c>
      <c r="F191" s="171" t="s">
        <v>538</v>
      </c>
      <c r="G191" s="171" t="s">
        <v>545</v>
      </c>
      <c r="H191" s="171" t="s">
        <v>573</v>
      </c>
      <c r="I191" s="171" t="s">
        <v>537</v>
      </c>
      <c r="J191" s="171" t="s">
        <v>103</v>
      </c>
      <c r="L191" s="11">
        <f>+Table_NCAA_Rankings[[#This Row],[Rank]]</f>
        <v>186</v>
      </c>
    </row>
    <row r="192" spans="2:12" ht="21" customHeight="1">
      <c r="B192" s="169">
        <v>187</v>
      </c>
      <c r="C192" s="169">
        <v>187</v>
      </c>
      <c r="D192" s="170" t="s">
        <v>157</v>
      </c>
      <c r="E192" s="170" t="s">
        <v>567</v>
      </c>
      <c r="F192" s="171" t="s">
        <v>514</v>
      </c>
      <c r="G192" s="171" t="s">
        <v>549</v>
      </c>
      <c r="H192" s="171" t="s">
        <v>99</v>
      </c>
      <c r="I192" s="171" t="s">
        <v>130</v>
      </c>
      <c r="J192" s="171" t="s">
        <v>111</v>
      </c>
      <c r="L192" s="11">
        <f>+Table_NCAA_Rankings[[#This Row],[Rank]]</f>
        <v>187</v>
      </c>
    </row>
    <row r="193" spans="2:12" ht="21" customHeight="1">
      <c r="B193" s="169">
        <v>188</v>
      </c>
      <c r="C193" s="169">
        <v>188</v>
      </c>
      <c r="D193" s="170" t="s">
        <v>313</v>
      </c>
      <c r="E193" s="170" t="s">
        <v>550</v>
      </c>
      <c r="F193" s="171" t="s">
        <v>562</v>
      </c>
      <c r="G193" s="171" t="s">
        <v>629</v>
      </c>
      <c r="H193" s="171" t="s">
        <v>135</v>
      </c>
      <c r="I193" s="171" t="s">
        <v>517</v>
      </c>
      <c r="J193" s="171" t="s">
        <v>103</v>
      </c>
      <c r="L193" s="11">
        <f>+Table_NCAA_Rankings[[#This Row],[Rank]]</f>
        <v>188</v>
      </c>
    </row>
    <row r="194" spans="2:12" ht="21" customHeight="1">
      <c r="B194" s="169">
        <v>189</v>
      </c>
      <c r="C194" s="169">
        <v>189</v>
      </c>
      <c r="D194" s="170" t="s">
        <v>238</v>
      </c>
      <c r="E194" s="170" t="s">
        <v>25</v>
      </c>
      <c r="F194" s="171" t="s">
        <v>684</v>
      </c>
      <c r="G194" s="171" t="s">
        <v>494</v>
      </c>
      <c r="H194" s="171" t="s">
        <v>135</v>
      </c>
      <c r="I194" s="171" t="s">
        <v>630</v>
      </c>
      <c r="J194" s="171" t="s">
        <v>100</v>
      </c>
      <c r="L194" s="11">
        <f>+Table_NCAA_Rankings[[#This Row],[Rank]]</f>
        <v>189</v>
      </c>
    </row>
    <row r="195" spans="2:12" ht="21" customHeight="1">
      <c r="B195" s="169">
        <v>190</v>
      </c>
      <c r="C195" s="169">
        <v>190</v>
      </c>
      <c r="D195" s="170" t="s">
        <v>229</v>
      </c>
      <c r="E195" s="170" t="s">
        <v>49</v>
      </c>
      <c r="F195" s="171" t="s">
        <v>563</v>
      </c>
      <c r="G195" s="171" t="s">
        <v>631</v>
      </c>
      <c r="H195" s="171" t="s">
        <v>119</v>
      </c>
      <c r="I195" s="171" t="s">
        <v>120</v>
      </c>
      <c r="J195" s="171" t="s">
        <v>103</v>
      </c>
      <c r="L195" s="11">
        <f>+Table_NCAA_Rankings[[#This Row],[Rank]]</f>
        <v>190</v>
      </c>
    </row>
    <row r="196" spans="2:12" ht="21" customHeight="1">
      <c r="B196" s="169">
        <v>191</v>
      </c>
      <c r="C196" s="169">
        <v>191</v>
      </c>
      <c r="D196" s="170" t="s">
        <v>384</v>
      </c>
      <c r="E196" s="170" t="s">
        <v>598</v>
      </c>
      <c r="F196" s="171" t="s">
        <v>632</v>
      </c>
      <c r="G196" s="171" t="s">
        <v>549</v>
      </c>
      <c r="H196" s="171" t="s">
        <v>477</v>
      </c>
      <c r="I196" s="171" t="s">
        <v>591</v>
      </c>
      <c r="J196" s="171" t="s">
        <v>103</v>
      </c>
      <c r="L196" s="11">
        <f>+Table_NCAA_Rankings[[#This Row],[Rank]]</f>
        <v>191</v>
      </c>
    </row>
    <row r="197" spans="2:12" ht="21" customHeight="1">
      <c r="B197" s="169">
        <v>192</v>
      </c>
      <c r="C197" s="169">
        <v>192</v>
      </c>
      <c r="D197" s="170" t="s">
        <v>163</v>
      </c>
      <c r="E197" s="170" t="s">
        <v>593</v>
      </c>
      <c r="F197" s="171" t="s">
        <v>514</v>
      </c>
      <c r="G197" s="171" t="s">
        <v>568</v>
      </c>
      <c r="H197" s="171" t="s">
        <v>107</v>
      </c>
      <c r="I197" s="171" t="s">
        <v>130</v>
      </c>
      <c r="J197" s="171" t="s">
        <v>103</v>
      </c>
      <c r="L197" s="11">
        <f>+Table_NCAA_Rankings[[#This Row],[Rank]]</f>
        <v>192</v>
      </c>
    </row>
    <row r="198" spans="2:12" ht="21" customHeight="1">
      <c r="B198" s="169">
        <v>193</v>
      </c>
      <c r="C198" s="169">
        <v>193</v>
      </c>
      <c r="D198" s="170" t="s">
        <v>252</v>
      </c>
      <c r="E198" s="170" t="s">
        <v>73</v>
      </c>
      <c r="F198" s="171" t="s">
        <v>572</v>
      </c>
      <c r="G198" s="171" t="s">
        <v>633</v>
      </c>
      <c r="H198" s="171" t="s">
        <v>573</v>
      </c>
      <c r="I198" s="171" t="s">
        <v>490</v>
      </c>
      <c r="J198" s="171" t="s">
        <v>100</v>
      </c>
      <c r="L198" s="11">
        <f>+Table_NCAA_Rankings[[#This Row],[Rank]]</f>
        <v>193</v>
      </c>
    </row>
    <row r="199" spans="2:12" ht="21" customHeight="1">
      <c r="B199" s="169">
        <v>194</v>
      </c>
      <c r="C199" s="169">
        <v>194</v>
      </c>
      <c r="D199" s="170" t="s">
        <v>330</v>
      </c>
      <c r="E199" s="170" t="s">
        <v>65</v>
      </c>
      <c r="F199" s="171" t="s">
        <v>609</v>
      </c>
      <c r="G199" s="171" t="s">
        <v>539</v>
      </c>
      <c r="H199" s="171" t="s">
        <v>477</v>
      </c>
      <c r="I199" s="171" t="s">
        <v>615</v>
      </c>
      <c r="J199" s="171" t="s">
        <v>4</v>
      </c>
      <c r="L199" s="11">
        <f>+Table_NCAA_Rankings[[#This Row],[Rank]]</f>
        <v>194</v>
      </c>
    </row>
    <row r="200" spans="2:12" ht="21" customHeight="1">
      <c r="B200" s="169">
        <v>195</v>
      </c>
      <c r="C200" s="169">
        <v>195</v>
      </c>
      <c r="D200" s="170" t="s">
        <v>357</v>
      </c>
      <c r="E200" s="170" t="s">
        <v>88</v>
      </c>
      <c r="F200" s="171" t="s">
        <v>575</v>
      </c>
      <c r="G200" s="171" t="s">
        <v>634</v>
      </c>
      <c r="H200" s="171" t="s">
        <v>4</v>
      </c>
      <c r="I200" s="171" t="s">
        <v>132</v>
      </c>
      <c r="J200" s="171" t="s">
        <v>103</v>
      </c>
      <c r="L200" s="11">
        <f>+Table_NCAA_Rankings[[#This Row],[Rank]]</f>
        <v>195</v>
      </c>
    </row>
    <row r="201" spans="2:12" ht="21" customHeight="1">
      <c r="B201" s="169">
        <v>196</v>
      </c>
      <c r="C201" s="169">
        <v>196</v>
      </c>
      <c r="D201" s="170" t="s">
        <v>261</v>
      </c>
      <c r="E201" s="170" t="s">
        <v>88</v>
      </c>
      <c r="F201" s="171" t="s">
        <v>689</v>
      </c>
      <c r="G201" s="171" t="s">
        <v>535</v>
      </c>
      <c r="H201" s="171" t="s">
        <v>101</v>
      </c>
      <c r="I201" s="171" t="s">
        <v>529</v>
      </c>
      <c r="J201" s="171" t="s">
        <v>103</v>
      </c>
      <c r="L201" s="11">
        <f>+Table_NCAA_Rankings[[#This Row],[Rank]]</f>
        <v>196</v>
      </c>
    </row>
    <row r="202" spans="2:12" ht="21" customHeight="1">
      <c r="B202" s="169">
        <v>197</v>
      </c>
      <c r="C202" s="169">
        <v>197</v>
      </c>
      <c r="D202" s="170" t="s">
        <v>194</v>
      </c>
      <c r="E202" s="170" t="s">
        <v>606</v>
      </c>
      <c r="F202" s="171" t="s">
        <v>541</v>
      </c>
      <c r="G202" s="171" t="s">
        <v>592</v>
      </c>
      <c r="H202" s="171" t="s">
        <v>99</v>
      </c>
      <c r="I202" s="171" t="s">
        <v>132</v>
      </c>
      <c r="J202" s="171" t="s">
        <v>111</v>
      </c>
      <c r="L202" s="11">
        <f>+Table_NCAA_Rankings[[#This Row],[Rank]]</f>
        <v>197</v>
      </c>
    </row>
    <row r="203" spans="2:12" ht="21" customHeight="1">
      <c r="B203" s="169">
        <v>198</v>
      </c>
      <c r="C203" s="169">
        <v>198</v>
      </c>
      <c r="D203" s="170" t="s">
        <v>358</v>
      </c>
      <c r="E203" s="170" t="s">
        <v>598</v>
      </c>
      <c r="F203" s="171" t="s">
        <v>580</v>
      </c>
      <c r="G203" s="171" t="s">
        <v>535</v>
      </c>
      <c r="H203" s="171" t="s">
        <v>107</v>
      </c>
      <c r="I203" s="171" t="s">
        <v>137</v>
      </c>
      <c r="J203" s="171" t="s">
        <v>103</v>
      </c>
      <c r="L203" s="11">
        <f>+Table_NCAA_Rankings[[#This Row],[Rank]]</f>
        <v>198</v>
      </c>
    </row>
    <row r="204" spans="2:12" ht="21" customHeight="1">
      <c r="B204" s="169">
        <v>199</v>
      </c>
      <c r="C204" s="169">
        <v>199</v>
      </c>
      <c r="D204" s="170" t="s">
        <v>340</v>
      </c>
      <c r="E204" s="170" t="s">
        <v>598</v>
      </c>
      <c r="F204" s="171" t="s">
        <v>587</v>
      </c>
      <c r="G204" s="171" t="s">
        <v>624</v>
      </c>
      <c r="H204" s="171" t="s">
        <v>131</v>
      </c>
      <c r="I204" s="171" t="s">
        <v>518</v>
      </c>
      <c r="J204" s="171" t="s">
        <v>100</v>
      </c>
      <c r="L204" s="11">
        <f>+Table_NCAA_Rankings[[#This Row],[Rank]]</f>
        <v>199</v>
      </c>
    </row>
    <row r="205" spans="2:12" ht="21" customHeight="1">
      <c r="B205" s="169">
        <v>200</v>
      </c>
      <c r="C205" s="169">
        <v>200</v>
      </c>
      <c r="D205" s="170" t="s">
        <v>284</v>
      </c>
      <c r="E205" s="170" t="s">
        <v>550</v>
      </c>
      <c r="F205" s="171" t="s">
        <v>563</v>
      </c>
      <c r="G205" s="171" t="s">
        <v>635</v>
      </c>
      <c r="H205" s="171" t="s">
        <v>110</v>
      </c>
      <c r="I205" s="171" t="s">
        <v>141</v>
      </c>
      <c r="J205" s="171" t="s">
        <v>103</v>
      </c>
      <c r="L205" s="11">
        <f>+Table_NCAA_Rankings[[#This Row],[Rank]]</f>
        <v>200</v>
      </c>
    </row>
    <row r="206" spans="2:12" ht="21" customHeight="1">
      <c r="B206" s="169">
        <v>201</v>
      </c>
      <c r="C206" s="169">
        <v>201</v>
      </c>
      <c r="D206" s="170" t="s">
        <v>232</v>
      </c>
      <c r="E206" s="170" t="s">
        <v>636</v>
      </c>
      <c r="F206" s="171" t="s">
        <v>628</v>
      </c>
      <c r="G206" s="171" t="s">
        <v>634</v>
      </c>
      <c r="H206" s="171" t="s">
        <v>119</v>
      </c>
      <c r="I206" s="171" t="s">
        <v>124</v>
      </c>
      <c r="J206" s="171" t="s">
        <v>4</v>
      </c>
      <c r="L206" s="11">
        <f>+Table_NCAA_Rankings[[#This Row],[Rank]]</f>
        <v>201</v>
      </c>
    </row>
    <row r="207" spans="2:12" ht="21" customHeight="1">
      <c r="B207" s="169">
        <v>202</v>
      </c>
      <c r="C207" s="169">
        <v>202</v>
      </c>
      <c r="D207" s="170" t="s">
        <v>193</v>
      </c>
      <c r="E207" s="170" t="s">
        <v>636</v>
      </c>
      <c r="F207" s="171" t="s">
        <v>541</v>
      </c>
      <c r="G207" s="171" t="s">
        <v>637</v>
      </c>
      <c r="H207" s="171" t="s">
        <v>110</v>
      </c>
      <c r="I207" s="171" t="s">
        <v>120</v>
      </c>
      <c r="J207" s="171" t="s">
        <v>4</v>
      </c>
      <c r="L207" s="11">
        <f>+Table_NCAA_Rankings[[#This Row],[Rank]]</f>
        <v>202</v>
      </c>
    </row>
    <row r="208" spans="2:12" ht="21" customHeight="1">
      <c r="B208" s="169">
        <v>203</v>
      </c>
      <c r="C208" s="169">
        <v>203</v>
      </c>
      <c r="D208" s="170" t="s">
        <v>237</v>
      </c>
      <c r="E208" s="170" t="s">
        <v>638</v>
      </c>
      <c r="F208" s="171" t="s">
        <v>497</v>
      </c>
      <c r="G208" s="171" t="s">
        <v>630</v>
      </c>
      <c r="H208" s="171" t="s">
        <v>4</v>
      </c>
      <c r="I208" s="171" t="s">
        <v>518</v>
      </c>
      <c r="J208" s="171" t="s">
        <v>103</v>
      </c>
      <c r="L208" s="11">
        <f>+Table_NCAA_Rankings[[#This Row],[Rank]]</f>
        <v>203</v>
      </c>
    </row>
    <row r="209" spans="2:12" ht="21" customHeight="1">
      <c r="B209" s="169">
        <v>204</v>
      </c>
      <c r="C209" s="169">
        <v>204</v>
      </c>
      <c r="D209" s="170" t="s">
        <v>180</v>
      </c>
      <c r="E209" s="170" t="s">
        <v>606</v>
      </c>
      <c r="F209" s="171" t="s">
        <v>544</v>
      </c>
      <c r="G209" s="171" t="s">
        <v>634</v>
      </c>
      <c r="H209" s="171" t="s">
        <v>573</v>
      </c>
      <c r="I209" s="171" t="s">
        <v>124</v>
      </c>
      <c r="J209" s="171" t="s">
        <v>97</v>
      </c>
      <c r="L209" s="11">
        <f>+Table_NCAA_Rankings[[#This Row],[Rank]]</f>
        <v>204</v>
      </c>
    </row>
    <row r="210" spans="2:12" ht="21" customHeight="1">
      <c r="B210" s="169">
        <v>205</v>
      </c>
      <c r="C210" s="169">
        <v>205</v>
      </c>
      <c r="D210" s="170" t="s">
        <v>296</v>
      </c>
      <c r="E210" s="170" t="s">
        <v>639</v>
      </c>
      <c r="F210" s="171" t="s">
        <v>576</v>
      </c>
      <c r="G210" s="171" t="s">
        <v>640</v>
      </c>
      <c r="H210" s="171" t="s">
        <v>103</v>
      </c>
      <c r="I210" s="171" t="s">
        <v>625</v>
      </c>
      <c r="J210" s="171" t="s">
        <v>100</v>
      </c>
      <c r="L210" s="11">
        <f>+Table_NCAA_Rankings[[#This Row],[Rank]]</f>
        <v>205</v>
      </c>
    </row>
    <row r="211" spans="2:12" ht="21" customHeight="1">
      <c r="B211" s="169">
        <v>206</v>
      </c>
      <c r="C211" s="169">
        <v>206</v>
      </c>
      <c r="D211" s="170" t="s">
        <v>195</v>
      </c>
      <c r="E211" s="170" t="s">
        <v>51</v>
      </c>
      <c r="F211" s="171" t="s">
        <v>686</v>
      </c>
      <c r="G211" s="171" t="s">
        <v>533</v>
      </c>
      <c r="H211" s="171" t="s">
        <v>641</v>
      </c>
      <c r="I211" s="171" t="s">
        <v>561</v>
      </c>
      <c r="J211" s="171" t="s">
        <v>4</v>
      </c>
      <c r="L211" s="11">
        <f>+Table_NCAA_Rankings[[#This Row],[Rank]]</f>
        <v>206</v>
      </c>
    </row>
    <row r="212" spans="2:12" ht="21" customHeight="1">
      <c r="B212" s="169">
        <v>207</v>
      </c>
      <c r="C212" s="169">
        <v>207</v>
      </c>
      <c r="D212" s="170" t="s">
        <v>204</v>
      </c>
      <c r="E212" s="170" t="s">
        <v>589</v>
      </c>
      <c r="F212" s="171" t="s">
        <v>519</v>
      </c>
      <c r="G212" s="171" t="s">
        <v>642</v>
      </c>
      <c r="H212" s="171" t="s">
        <v>103</v>
      </c>
      <c r="I212" s="171" t="s">
        <v>136</v>
      </c>
      <c r="J212" s="171" t="s">
        <v>103</v>
      </c>
      <c r="L212" s="11">
        <f>+Table_NCAA_Rankings[[#This Row],[Rank]]</f>
        <v>207</v>
      </c>
    </row>
    <row r="213" spans="2:12" ht="21" customHeight="1">
      <c r="B213" s="169">
        <v>208</v>
      </c>
      <c r="C213" s="169">
        <v>208</v>
      </c>
      <c r="D213" s="170" t="s">
        <v>324</v>
      </c>
      <c r="E213" s="170" t="s">
        <v>598</v>
      </c>
      <c r="F213" s="171" t="s">
        <v>686</v>
      </c>
      <c r="G213" s="171" t="s">
        <v>643</v>
      </c>
      <c r="H213" s="171" t="s">
        <v>573</v>
      </c>
      <c r="I213" s="171" t="s">
        <v>568</v>
      </c>
      <c r="J213" s="171" t="s">
        <v>103</v>
      </c>
      <c r="L213" s="11">
        <f>+Table_NCAA_Rankings[[#This Row],[Rank]]</f>
        <v>208</v>
      </c>
    </row>
    <row r="214" spans="2:12" ht="21" customHeight="1">
      <c r="B214" s="169">
        <v>209</v>
      </c>
      <c r="C214" s="169">
        <v>209</v>
      </c>
      <c r="D214" s="170" t="s">
        <v>166</v>
      </c>
      <c r="E214" s="170" t="s">
        <v>606</v>
      </c>
      <c r="F214" s="171" t="s">
        <v>580</v>
      </c>
      <c r="G214" s="171" t="s">
        <v>635</v>
      </c>
      <c r="H214" s="171" t="s">
        <v>101</v>
      </c>
      <c r="I214" s="171" t="s">
        <v>141</v>
      </c>
      <c r="J214" s="171" t="s">
        <v>97</v>
      </c>
      <c r="L214" s="11">
        <f>+Table_NCAA_Rankings[[#This Row],[Rank]]</f>
        <v>209</v>
      </c>
    </row>
    <row r="215" spans="2:12" ht="21" customHeight="1">
      <c r="B215" s="169">
        <v>210</v>
      </c>
      <c r="C215" s="169">
        <v>210</v>
      </c>
      <c r="D215" s="170" t="s">
        <v>365</v>
      </c>
      <c r="E215" s="170" t="s">
        <v>2</v>
      </c>
      <c r="F215" s="171" t="s">
        <v>534</v>
      </c>
      <c r="G215" s="171" t="s">
        <v>617</v>
      </c>
      <c r="H215" s="171" t="s">
        <v>573</v>
      </c>
      <c r="I215" s="171" t="s">
        <v>568</v>
      </c>
      <c r="J215" s="171" t="s">
        <v>103</v>
      </c>
      <c r="L215" s="11">
        <f>+Table_NCAA_Rankings[[#This Row],[Rank]]</f>
        <v>210</v>
      </c>
    </row>
    <row r="216" spans="2:12" ht="21" customHeight="1">
      <c r="B216" s="169">
        <v>211</v>
      </c>
      <c r="C216" s="169">
        <v>211</v>
      </c>
      <c r="D216" s="170" t="s">
        <v>216</v>
      </c>
      <c r="E216" s="170" t="s">
        <v>589</v>
      </c>
      <c r="F216" s="171" t="s">
        <v>563</v>
      </c>
      <c r="G216" s="171" t="s">
        <v>608</v>
      </c>
      <c r="H216" s="171" t="s">
        <v>573</v>
      </c>
      <c r="I216" s="171" t="s">
        <v>510</v>
      </c>
      <c r="J216" s="171" t="s">
        <v>100</v>
      </c>
      <c r="L216" s="11">
        <f>+Table_NCAA_Rankings[[#This Row],[Rank]]</f>
        <v>211</v>
      </c>
    </row>
    <row r="217" spans="2:12" ht="21" customHeight="1">
      <c r="B217" s="169">
        <v>212</v>
      </c>
      <c r="C217" s="169">
        <v>212</v>
      </c>
      <c r="D217" s="170" t="s">
        <v>228</v>
      </c>
      <c r="E217" s="170" t="s">
        <v>567</v>
      </c>
      <c r="F217" s="171" t="s">
        <v>564</v>
      </c>
      <c r="G217" s="171" t="s">
        <v>635</v>
      </c>
      <c r="H217" s="171" t="s">
        <v>573</v>
      </c>
      <c r="I217" s="171" t="s">
        <v>568</v>
      </c>
      <c r="J217" s="171" t="s">
        <v>103</v>
      </c>
      <c r="L217" s="11">
        <f>+Table_NCAA_Rankings[[#This Row],[Rank]]</f>
        <v>212</v>
      </c>
    </row>
    <row r="218" spans="2:12" ht="21" customHeight="1">
      <c r="B218" s="169">
        <v>213</v>
      </c>
      <c r="C218" s="169">
        <v>213</v>
      </c>
      <c r="D218" s="170" t="s">
        <v>168</v>
      </c>
      <c r="E218" s="170" t="s">
        <v>593</v>
      </c>
      <c r="F218" s="171" t="s">
        <v>686</v>
      </c>
      <c r="G218" s="171" t="s">
        <v>643</v>
      </c>
      <c r="H218" s="171" t="s">
        <v>616</v>
      </c>
      <c r="I218" s="171" t="s">
        <v>503</v>
      </c>
      <c r="J218" s="171" t="s">
        <v>97</v>
      </c>
      <c r="L218" s="11">
        <f>+Table_NCAA_Rankings[[#This Row],[Rank]]</f>
        <v>213</v>
      </c>
    </row>
    <row r="219" spans="2:12" ht="21" customHeight="1">
      <c r="B219" s="169">
        <v>214</v>
      </c>
      <c r="C219" s="169">
        <v>214</v>
      </c>
      <c r="D219" s="170" t="s">
        <v>362</v>
      </c>
      <c r="E219" s="170" t="s">
        <v>65</v>
      </c>
      <c r="F219" s="171" t="s">
        <v>690</v>
      </c>
      <c r="G219" s="171" t="s">
        <v>494</v>
      </c>
      <c r="H219" s="171" t="s">
        <v>129</v>
      </c>
      <c r="I219" s="171" t="s">
        <v>590</v>
      </c>
      <c r="J219" s="171" t="s">
        <v>4</v>
      </c>
      <c r="L219" s="11">
        <f>+Table_NCAA_Rankings[[#This Row],[Rank]]</f>
        <v>214</v>
      </c>
    </row>
    <row r="220" spans="2:12" ht="21" customHeight="1">
      <c r="B220" s="169">
        <v>215</v>
      </c>
      <c r="C220" s="169">
        <v>215</v>
      </c>
      <c r="D220" s="170" t="s">
        <v>243</v>
      </c>
      <c r="E220" s="170" t="s">
        <v>589</v>
      </c>
      <c r="F220" s="171" t="s">
        <v>519</v>
      </c>
      <c r="G220" s="171" t="s">
        <v>611</v>
      </c>
      <c r="H220" s="171" t="s">
        <v>4</v>
      </c>
      <c r="I220" s="171" t="s">
        <v>127</v>
      </c>
      <c r="J220" s="171" t="s">
        <v>103</v>
      </c>
      <c r="L220" s="11">
        <f>+Table_NCAA_Rankings[[#This Row],[Rank]]</f>
        <v>215</v>
      </c>
    </row>
    <row r="221" spans="2:12" ht="21" customHeight="1">
      <c r="B221" s="169">
        <v>216</v>
      </c>
      <c r="C221" s="169">
        <v>216</v>
      </c>
      <c r="D221" s="170" t="s">
        <v>260</v>
      </c>
      <c r="E221" s="170" t="s">
        <v>45</v>
      </c>
      <c r="F221" s="171" t="s">
        <v>688</v>
      </c>
      <c r="G221" s="171" t="s">
        <v>644</v>
      </c>
      <c r="H221" s="171" t="s">
        <v>28</v>
      </c>
      <c r="I221" s="171" t="s">
        <v>605</v>
      </c>
      <c r="J221" s="171" t="s">
        <v>103</v>
      </c>
      <c r="L221" s="11">
        <f>+Table_NCAA_Rankings[[#This Row],[Rank]]</f>
        <v>216</v>
      </c>
    </row>
    <row r="222" spans="2:12" ht="21" customHeight="1">
      <c r="B222" s="169">
        <v>217</v>
      </c>
      <c r="C222" s="169">
        <v>217</v>
      </c>
      <c r="D222" s="170" t="s">
        <v>248</v>
      </c>
      <c r="E222" s="170" t="s">
        <v>88</v>
      </c>
      <c r="F222" s="171" t="s">
        <v>691</v>
      </c>
      <c r="G222" s="171" t="s">
        <v>644</v>
      </c>
      <c r="H222" s="171" t="s">
        <v>119</v>
      </c>
      <c r="I222" s="171" t="s">
        <v>484</v>
      </c>
      <c r="J222" s="171" t="s">
        <v>103</v>
      </c>
      <c r="L222" s="11">
        <f>+Table_NCAA_Rankings[[#This Row],[Rank]]</f>
        <v>217</v>
      </c>
    </row>
    <row r="223" spans="2:12" ht="21" customHeight="1">
      <c r="B223" s="169">
        <v>218</v>
      </c>
      <c r="C223" s="169">
        <v>218</v>
      </c>
      <c r="D223" s="170" t="s">
        <v>281</v>
      </c>
      <c r="E223" s="170" t="s">
        <v>82</v>
      </c>
      <c r="F223" s="171" t="s">
        <v>628</v>
      </c>
      <c r="G223" s="171" t="s">
        <v>590</v>
      </c>
      <c r="H223" s="171" t="s">
        <v>107</v>
      </c>
      <c r="I223" s="171" t="s">
        <v>108</v>
      </c>
      <c r="J223" s="171" t="s">
        <v>97</v>
      </c>
      <c r="L223" s="11">
        <f>+Table_NCAA_Rankings[[#This Row],[Rank]]</f>
        <v>218</v>
      </c>
    </row>
    <row r="224" spans="2:12" ht="21" customHeight="1">
      <c r="B224" s="169">
        <v>219</v>
      </c>
      <c r="C224" s="169">
        <v>219</v>
      </c>
      <c r="D224" s="170" t="s">
        <v>161</v>
      </c>
      <c r="E224" s="170" t="s">
        <v>577</v>
      </c>
      <c r="F224" s="171" t="s">
        <v>544</v>
      </c>
      <c r="G224" s="171" t="s">
        <v>637</v>
      </c>
      <c r="H224" s="171" t="s">
        <v>119</v>
      </c>
      <c r="I224" s="171" t="s">
        <v>490</v>
      </c>
      <c r="J224" s="171" t="s">
        <v>97</v>
      </c>
      <c r="L224" s="11">
        <f>+Table_NCAA_Rankings[[#This Row],[Rank]]</f>
        <v>219</v>
      </c>
    </row>
    <row r="225" spans="2:12" ht="21" customHeight="1">
      <c r="B225" s="169">
        <v>220</v>
      </c>
      <c r="C225" s="169">
        <v>220</v>
      </c>
      <c r="D225" s="170" t="s">
        <v>190</v>
      </c>
      <c r="E225" s="170" t="s">
        <v>612</v>
      </c>
      <c r="F225" s="171" t="s">
        <v>497</v>
      </c>
      <c r="G225" s="171" t="s">
        <v>608</v>
      </c>
      <c r="H225" s="171" t="s">
        <v>119</v>
      </c>
      <c r="I225" s="171" t="s">
        <v>109</v>
      </c>
      <c r="J225" s="171" t="s">
        <v>111</v>
      </c>
      <c r="L225" s="11">
        <f>+Table_NCAA_Rankings[[#This Row],[Rank]]</f>
        <v>220</v>
      </c>
    </row>
    <row r="226" spans="2:12" ht="21" customHeight="1">
      <c r="B226" s="169">
        <v>221</v>
      </c>
      <c r="C226" s="169">
        <v>221</v>
      </c>
      <c r="D226" s="170" t="s">
        <v>162</v>
      </c>
      <c r="E226" s="170" t="s">
        <v>589</v>
      </c>
      <c r="F226" s="171" t="s">
        <v>587</v>
      </c>
      <c r="G226" s="171" t="s">
        <v>611</v>
      </c>
      <c r="H226" s="171" t="s">
        <v>119</v>
      </c>
      <c r="I226" s="171" t="s">
        <v>123</v>
      </c>
      <c r="J226" s="171" t="s">
        <v>103</v>
      </c>
      <c r="L226" s="11">
        <f>+Table_NCAA_Rankings[[#This Row],[Rank]]</f>
        <v>221</v>
      </c>
    </row>
    <row r="227" spans="2:12" ht="21" customHeight="1">
      <c r="B227" s="169">
        <v>222</v>
      </c>
      <c r="C227" s="169">
        <v>222</v>
      </c>
      <c r="D227" s="170" t="s">
        <v>271</v>
      </c>
      <c r="E227" s="170" t="s">
        <v>577</v>
      </c>
      <c r="F227" s="171" t="s">
        <v>544</v>
      </c>
      <c r="G227" s="171" t="s">
        <v>535</v>
      </c>
      <c r="H227" s="171" t="s">
        <v>114</v>
      </c>
      <c r="I227" s="171" t="s">
        <v>120</v>
      </c>
      <c r="J227" s="171" t="s">
        <v>103</v>
      </c>
      <c r="L227" s="11">
        <f>+Table_NCAA_Rankings[[#This Row],[Rank]]</f>
        <v>222</v>
      </c>
    </row>
    <row r="228" spans="2:12" ht="21" customHeight="1">
      <c r="B228" s="169">
        <v>223</v>
      </c>
      <c r="C228" s="169">
        <v>223</v>
      </c>
      <c r="D228" s="170" t="s">
        <v>222</v>
      </c>
      <c r="E228" s="170" t="s">
        <v>606</v>
      </c>
      <c r="F228" s="171" t="s">
        <v>516</v>
      </c>
      <c r="G228" s="171" t="s">
        <v>501</v>
      </c>
      <c r="H228" s="171" t="s">
        <v>92</v>
      </c>
      <c r="I228" s="171" t="s">
        <v>136</v>
      </c>
      <c r="J228" s="171" t="s">
        <v>97</v>
      </c>
      <c r="L228" s="11">
        <f>+Table_NCAA_Rankings[[#This Row],[Rank]]</f>
        <v>223</v>
      </c>
    </row>
    <row r="229" spans="2:12" ht="21" customHeight="1">
      <c r="B229" s="169">
        <v>224</v>
      </c>
      <c r="C229" s="169">
        <v>224</v>
      </c>
      <c r="D229" s="170" t="s">
        <v>336</v>
      </c>
      <c r="E229" s="170" t="s">
        <v>65</v>
      </c>
      <c r="F229" s="171" t="s">
        <v>686</v>
      </c>
      <c r="G229" s="171" t="s">
        <v>613</v>
      </c>
      <c r="H229" s="171" t="s">
        <v>101</v>
      </c>
      <c r="I229" s="171" t="s">
        <v>561</v>
      </c>
      <c r="J229" s="171" t="s">
        <v>4</v>
      </c>
      <c r="L229" s="11">
        <f>+Table_NCAA_Rankings[[#This Row],[Rank]]</f>
        <v>224</v>
      </c>
    </row>
    <row r="230" spans="2:12" ht="21" customHeight="1">
      <c r="B230" s="169">
        <v>225</v>
      </c>
      <c r="C230" s="169">
        <v>225</v>
      </c>
      <c r="D230" s="170" t="s">
        <v>363</v>
      </c>
      <c r="E230" s="170" t="s">
        <v>82</v>
      </c>
      <c r="F230" s="171" t="s">
        <v>686</v>
      </c>
      <c r="G230" s="171" t="s">
        <v>645</v>
      </c>
      <c r="H230" s="171" t="s">
        <v>28</v>
      </c>
      <c r="I230" s="171" t="s">
        <v>137</v>
      </c>
      <c r="J230" s="171" t="s">
        <v>100</v>
      </c>
      <c r="L230" s="11">
        <f>+Table_NCAA_Rankings[[#This Row],[Rank]]</f>
        <v>225</v>
      </c>
    </row>
    <row r="231" spans="2:12" ht="21" customHeight="1">
      <c r="B231" s="169">
        <v>226</v>
      </c>
      <c r="C231" s="169">
        <v>226</v>
      </c>
      <c r="D231" s="170" t="s">
        <v>381</v>
      </c>
      <c r="E231" s="170" t="s">
        <v>149</v>
      </c>
      <c r="F231" s="171" t="s">
        <v>528</v>
      </c>
      <c r="G231" s="171" t="s">
        <v>584</v>
      </c>
      <c r="H231" s="171" t="s">
        <v>99</v>
      </c>
      <c r="I231" s="171" t="s">
        <v>127</v>
      </c>
      <c r="J231" s="171" t="s">
        <v>97</v>
      </c>
      <c r="L231" s="11">
        <f>+Table_NCAA_Rankings[[#This Row],[Rank]]</f>
        <v>226</v>
      </c>
    </row>
    <row r="232" spans="2:12" ht="21" customHeight="1">
      <c r="B232" s="169">
        <v>227</v>
      </c>
      <c r="C232" s="169">
        <v>227</v>
      </c>
      <c r="D232" s="170" t="s">
        <v>311</v>
      </c>
      <c r="E232" s="170" t="s">
        <v>49</v>
      </c>
      <c r="F232" s="171" t="s">
        <v>534</v>
      </c>
      <c r="G232" s="171" t="s">
        <v>592</v>
      </c>
      <c r="H232" s="171" t="s">
        <v>641</v>
      </c>
      <c r="I232" s="171" t="s">
        <v>130</v>
      </c>
      <c r="J232" s="171" t="s">
        <v>103</v>
      </c>
      <c r="L232" s="11">
        <f>+Table_NCAA_Rankings[[#This Row],[Rank]]</f>
        <v>227</v>
      </c>
    </row>
    <row r="233" spans="2:12" ht="21" customHeight="1">
      <c r="B233" s="169">
        <v>228</v>
      </c>
      <c r="C233" s="169">
        <v>228</v>
      </c>
      <c r="D233" s="170" t="s">
        <v>302</v>
      </c>
      <c r="E233" s="170" t="s">
        <v>600</v>
      </c>
      <c r="F233" s="171" t="s">
        <v>632</v>
      </c>
      <c r="G233" s="171" t="s">
        <v>614</v>
      </c>
      <c r="H233" s="171" t="s">
        <v>4</v>
      </c>
      <c r="I233" s="171" t="s">
        <v>584</v>
      </c>
      <c r="J233" s="171" t="s">
        <v>100</v>
      </c>
      <c r="L233" s="11">
        <f>+Table_NCAA_Rankings[[#This Row],[Rank]]</f>
        <v>228</v>
      </c>
    </row>
    <row r="234" spans="2:12" ht="21" customHeight="1">
      <c r="B234" s="169">
        <v>229</v>
      </c>
      <c r="C234" s="169">
        <v>229</v>
      </c>
      <c r="D234" s="170" t="s">
        <v>353</v>
      </c>
      <c r="E234" s="170" t="s">
        <v>51</v>
      </c>
      <c r="F234" s="171" t="s">
        <v>692</v>
      </c>
      <c r="G234" s="171" t="s">
        <v>588</v>
      </c>
      <c r="H234" s="171" t="s">
        <v>641</v>
      </c>
      <c r="I234" s="171" t="s">
        <v>630</v>
      </c>
      <c r="J234" s="171" t="s">
        <v>4</v>
      </c>
      <c r="L234" s="11">
        <f>+Table_NCAA_Rankings[[#This Row],[Rank]]</f>
        <v>229</v>
      </c>
    </row>
    <row r="235" spans="2:12" ht="21" customHeight="1">
      <c r="B235" s="169">
        <v>230</v>
      </c>
      <c r="C235" s="169">
        <v>230</v>
      </c>
      <c r="D235" s="170" t="s">
        <v>189</v>
      </c>
      <c r="E235" s="170" t="s">
        <v>639</v>
      </c>
      <c r="F235" s="171" t="s">
        <v>528</v>
      </c>
      <c r="G235" s="171" t="s">
        <v>646</v>
      </c>
      <c r="H235" s="171" t="s">
        <v>119</v>
      </c>
      <c r="I235" s="171" t="s">
        <v>138</v>
      </c>
      <c r="J235" s="171" t="s">
        <v>103</v>
      </c>
      <c r="L235" s="11">
        <f>+Table_NCAA_Rankings[[#This Row],[Rank]]</f>
        <v>230</v>
      </c>
    </row>
    <row r="236" spans="2:12" ht="21" customHeight="1">
      <c r="B236" s="169">
        <v>231</v>
      </c>
      <c r="C236" s="169">
        <v>231</v>
      </c>
      <c r="D236" s="170" t="s">
        <v>372</v>
      </c>
      <c r="E236" s="170" t="s">
        <v>577</v>
      </c>
      <c r="F236" s="171" t="s">
        <v>647</v>
      </c>
      <c r="G236" s="171" t="s">
        <v>545</v>
      </c>
      <c r="H236" s="171" t="s">
        <v>135</v>
      </c>
      <c r="I236" s="171" t="s">
        <v>484</v>
      </c>
      <c r="J236" s="171" t="s">
        <v>103</v>
      </c>
      <c r="L236" s="11">
        <f>+Table_NCAA_Rankings[[#This Row],[Rank]]</f>
        <v>231</v>
      </c>
    </row>
    <row r="237" spans="2:12" ht="21" customHeight="1">
      <c r="B237" s="169">
        <v>232</v>
      </c>
      <c r="C237" s="169">
        <v>232</v>
      </c>
      <c r="D237" s="170" t="s">
        <v>399</v>
      </c>
      <c r="E237" s="170" t="s">
        <v>600</v>
      </c>
      <c r="F237" s="171" t="s">
        <v>563</v>
      </c>
      <c r="G237" s="171" t="s">
        <v>634</v>
      </c>
      <c r="H237" s="171" t="s">
        <v>103</v>
      </c>
      <c r="I237" s="171" t="s">
        <v>555</v>
      </c>
      <c r="J237" s="171" t="s">
        <v>4</v>
      </c>
      <c r="L237" s="11">
        <f>+Table_NCAA_Rankings[[#This Row],[Rank]]</f>
        <v>232</v>
      </c>
    </row>
    <row r="238" spans="2:12" ht="21" customHeight="1">
      <c r="B238" s="169">
        <v>233</v>
      </c>
      <c r="C238" s="169">
        <v>233</v>
      </c>
      <c r="D238" s="170" t="s">
        <v>199</v>
      </c>
      <c r="E238" s="170" t="s">
        <v>73</v>
      </c>
      <c r="F238" s="171" t="s">
        <v>564</v>
      </c>
      <c r="G238" s="171" t="s">
        <v>648</v>
      </c>
      <c r="H238" s="171" t="s">
        <v>119</v>
      </c>
      <c r="I238" s="171" t="s">
        <v>560</v>
      </c>
      <c r="J238" s="171" t="s">
        <v>100</v>
      </c>
      <c r="L238" s="11">
        <f>+Table_NCAA_Rankings[[#This Row],[Rank]]</f>
        <v>233</v>
      </c>
    </row>
    <row r="239" spans="2:12" ht="21" customHeight="1">
      <c r="B239" s="169">
        <v>234</v>
      </c>
      <c r="C239" s="169">
        <v>234</v>
      </c>
      <c r="D239" s="170" t="s">
        <v>244</v>
      </c>
      <c r="E239" s="170" t="s">
        <v>550</v>
      </c>
      <c r="F239" s="171" t="s">
        <v>649</v>
      </c>
      <c r="G239" s="171" t="s">
        <v>611</v>
      </c>
      <c r="H239" s="171" t="s">
        <v>107</v>
      </c>
      <c r="I239" s="171" t="s">
        <v>137</v>
      </c>
      <c r="J239" s="171" t="s">
        <v>103</v>
      </c>
      <c r="L239" s="11">
        <f>+Table_NCAA_Rankings[[#This Row],[Rank]]</f>
        <v>234</v>
      </c>
    </row>
    <row r="240" spans="2:12" ht="21" customHeight="1">
      <c r="B240" s="169">
        <v>235</v>
      </c>
      <c r="C240" s="169">
        <v>235</v>
      </c>
      <c r="D240" s="170" t="s">
        <v>314</v>
      </c>
      <c r="E240" s="170" t="s">
        <v>589</v>
      </c>
      <c r="F240" s="171" t="s">
        <v>688</v>
      </c>
      <c r="G240" s="171" t="s">
        <v>650</v>
      </c>
      <c r="H240" s="171" t="s">
        <v>4</v>
      </c>
      <c r="I240" s="171" t="s">
        <v>605</v>
      </c>
      <c r="J240" s="171" t="s">
        <v>4</v>
      </c>
      <c r="L240" s="11">
        <f>+Table_NCAA_Rankings[[#This Row],[Rank]]</f>
        <v>235</v>
      </c>
    </row>
    <row r="241" spans="2:12" ht="21" customHeight="1">
      <c r="B241" s="169">
        <v>236</v>
      </c>
      <c r="C241" s="169">
        <v>236</v>
      </c>
      <c r="D241" s="170" t="s">
        <v>202</v>
      </c>
      <c r="E241" s="170" t="s">
        <v>593</v>
      </c>
      <c r="F241" s="171" t="s">
        <v>690</v>
      </c>
      <c r="G241" s="171" t="s">
        <v>642</v>
      </c>
      <c r="H241" s="171" t="s">
        <v>4</v>
      </c>
      <c r="I241" s="171" t="s">
        <v>590</v>
      </c>
      <c r="J241" s="171" t="s">
        <v>103</v>
      </c>
      <c r="L241" s="11">
        <f>+Table_NCAA_Rankings[[#This Row],[Rank]]</f>
        <v>236</v>
      </c>
    </row>
    <row r="242" spans="2:12" ht="21" customHeight="1">
      <c r="B242" s="169">
        <v>237</v>
      </c>
      <c r="C242" s="169">
        <v>237</v>
      </c>
      <c r="D242" s="170" t="s">
        <v>264</v>
      </c>
      <c r="E242" s="170" t="s">
        <v>593</v>
      </c>
      <c r="F242" s="171" t="s">
        <v>603</v>
      </c>
      <c r="G242" s="171" t="s">
        <v>610</v>
      </c>
      <c r="H242" s="171" t="s">
        <v>119</v>
      </c>
      <c r="I242" s="171" t="s">
        <v>554</v>
      </c>
      <c r="J242" s="171" t="s">
        <v>103</v>
      </c>
      <c r="L242" s="11">
        <f>+Table_NCAA_Rankings[[#This Row],[Rank]]</f>
        <v>237</v>
      </c>
    </row>
    <row r="243" spans="2:12" ht="21" customHeight="1">
      <c r="B243" s="169">
        <v>238</v>
      </c>
      <c r="C243" s="169">
        <v>238</v>
      </c>
      <c r="D243" s="170" t="s">
        <v>320</v>
      </c>
      <c r="E243" s="170" t="s">
        <v>73</v>
      </c>
      <c r="F243" s="171" t="s">
        <v>587</v>
      </c>
      <c r="G243" s="171" t="s">
        <v>599</v>
      </c>
      <c r="H243" s="171" t="s">
        <v>119</v>
      </c>
      <c r="I243" s="171" t="s">
        <v>568</v>
      </c>
      <c r="J243" s="171" t="s">
        <v>103</v>
      </c>
      <c r="L243" s="11">
        <f>+Table_NCAA_Rankings[[#This Row],[Rank]]</f>
        <v>238</v>
      </c>
    </row>
    <row r="244" spans="2:12" ht="21" customHeight="1">
      <c r="B244" s="169">
        <v>239</v>
      </c>
      <c r="C244" s="169">
        <v>239</v>
      </c>
      <c r="D244" s="170" t="s">
        <v>329</v>
      </c>
      <c r="E244" s="170" t="s">
        <v>600</v>
      </c>
      <c r="F244" s="171" t="s">
        <v>564</v>
      </c>
      <c r="G244" s="171" t="s">
        <v>651</v>
      </c>
      <c r="H244" s="171" t="s">
        <v>28</v>
      </c>
      <c r="I244" s="171" t="s">
        <v>136</v>
      </c>
      <c r="J244" s="171" t="s">
        <v>100</v>
      </c>
      <c r="L244" s="11">
        <f>+Table_NCAA_Rankings[[#This Row],[Rank]]</f>
        <v>239</v>
      </c>
    </row>
    <row r="245" spans="2:12" ht="21" customHeight="1">
      <c r="B245" s="169">
        <v>240</v>
      </c>
      <c r="C245" s="169">
        <v>240</v>
      </c>
      <c r="D245" s="170" t="s">
        <v>382</v>
      </c>
      <c r="E245" s="170" t="s">
        <v>606</v>
      </c>
      <c r="F245" s="171" t="s">
        <v>628</v>
      </c>
      <c r="G245" s="171" t="s">
        <v>549</v>
      </c>
      <c r="H245" s="171" t="s">
        <v>477</v>
      </c>
      <c r="I245" s="171" t="s">
        <v>132</v>
      </c>
      <c r="J245" s="171" t="s">
        <v>103</v>
      </c>
      <c r="L245" s="11">
        <f>+Table_NCAA_Rankings[[#This Row],[Rank]]</f>
        <v>240</v>
      </c>
    </row>
    <row r="246" spans="2:12" ht="21" customHeight="1">
      <c r="B246" s="169">
        <v>241</v>
      </c>
      <c r="C246" s="169">
        <v>241</v>
      </c>
      <c r="D246" s="170" t="s">
        <v>176</v>
      </c>
      <c r="E246" s="170" t="s">
        <v>638</v>
      </c>
      <c r="F246" s="171" t="s">
        <v>558</v>
      </c>
      <c r="G246" s="171" t="s">
        <v>652</v>
      </c>
      <c r="H246" s="171" t="s">
        <v>119</v>
      </c>
      <c r="I246" s="171" t="s">
        <v>124</v>
      </c>
      <c r="J246" s="171" t="s">
        <v>100</v>
      </c>
      <c r="L246" s="11">
        <f>+Table_NCAA_Rankings[[#This Row],[Rank]]</f>
        <v>241</v>
      </c>
    </row>
    <row r="247" spans="2:12" ht="21" customHeight="1">
      <c r="B247" s="169">
        <v>242</v>
      </c>
      <c r="C247" s="169">
        <v>242</v>
      </c>
      <c r="D247" s="170" t="s">
        <v>393</v>
      </c>
      <c r="E247" s="170" t="s">
        <v>25</v>
      </c>
      <c r="F247" s="171" t="s">
        <v>534</v>
      </c>
      <c r="G247" s="171" t="s">
        <v>542</v>
      </c>
      <c r="H247" s="171" t="s">
        <v>477</v>
      </c>
      <c r="I247" s="171" t="s">
        <v>555</v>
      </c>
      <c r="J247" s="171" t="s">
        <v>100</v>
      </c>
      <c r="L247" s="11">
        <f>+Table_NCAA_Rankings[[#This Row],[Rank]]</f>
        <v>242</v>
      </c>
    </row>
    <row r="248" spans="2:12" ht="21" customHeight="1">
      <c r="B248" s="169">
        <v>243</v>
      </c>
      <c r="C248" s="169">
        <v>243</v>
      </c>
      <c r="D248" s="170" t="s">
        <v>377</v>
      </c>
      <c r="E248" s="170" t="s">
        <v>65</v>
      </c>
      <c r="F248" s="171" t="s">
        <v>684</v>
      </c>
      <c r="G248" s="171" t="s">
        <v>542</v>
      </c>
      <c r="H248" s="171" t="s">
        <v>573</v>
      </c>
      <c r="I248" s="171" t="s">
        <v>614</v>
      </c>
      <c r="J248" s="171" t="s">
        <v>100</v>
      </c>
      <c r="L248" s="11">
        <f>+Table_NCAA_Rankings[[#This Row],[Rank]]</f>
        <v>243</v>
      </c>
    </row>
    <row r="249" spans="2:12" ht="21" customHeight="1">
      <c r="B249" s="169">
        <v>244</v>
      </c>
      <c r="C249" s="169">
        <v>244</v>
      </c>
      <c r="D249" s="170" t="s">
        <v>316</v>
      </c>
      <c r="E249" s="170" t="s">
        <v>636</v>
      </c>
      <c r="F249" s="171" t="s">
        <v>619</v>
      </c>
      <c r="G249" s="171" t="s">
        <v>582</v>
      </c>
      <c r="H249" s="171" t="s">
        <v>28</v>
      </c>
      <c r="I249" s="171" t="s">
        <v>568</v>
      </c>
      <c r="J249" s="171" t="s">
        <v>4</v>
      </c>
      <c r="L249" s="11">
        <f>+Table_NCAA_Rankings[[#This Row],[Rank]]</f>
        <v>244</v>
      </c>
    </row>
    <row r="250" spans="2:12" ht="21" customHeight="1">
      <c r="B250" s="169">
        <v>245</v>
      </c>
      <c r="C250" s="169">
        <v>245</v>
      </c>
      <c r="D250" s="170" t="s">
        <v>349</v>
      </c>
      <c r="E250" s="170" t="s">
        <v>597</v>
      </c>
      <c r="F250" s="171" t="s">
        <v>620</v>
      </c>
      <c r="G250" s="171" t="s">
        <v>652</v>
      </c>
      <c r="H250" s="171" t="s">
        <v>99</v>
      </c>
      <c r="I250" s="171" t="s">
        <v>136</v>
      </c>
      <c r="J250" s="171" t="s">
        <v>100</v>
      </c>
      <c r="L250" s="11">
        <f>+Table_NCAA_Rankings[[#This Row],[Rank]]</f>
        <v>245</v>
      </c>
    </row>
    <row r="251" spans="2:12" ht="21" customHeight="1">
      <c r="B251" s="169">
        <v>246</v>
      </c>
      <c r="C251" s="169">
        <v>246</v>
      </c>
      <c r="D251" s="170" t="s">
        <v>201</v>
      </c>
      <c r="E251" s="170" t="s">
        <v>597</v>
      </c>
      <c r="F251" s="171" t="s">
        <v>558</v>
      </c>
      <c r="G251" s="171" t="s">
        <v>611</v>
      </c>
      <c r="H251" s="171" t="s">
        <v>99</v>
      </c>
      <c r="I251" s="171" t="s">
        <v>130</v>
      </c>
      <c r="J251" s="171" t="s">
        <v>100</v>
      </c>
      <c r="L251" s="11">
        <f>+Table_NCAA_Rankings[[#This Row],[Rank]]</f>
        <v>246</v>
      </c>
    </row>
    <row r="252" spans="2:12" ht="21" customHeight="1">
      <c r="B252" s="169">
        <v>247</v>
      </c>
      <c r="C252" s="169">
        <v>247</v>
      </c>
      <c r="D252" s="170" t="s">
        <v>421</v>
      </c>
      <c r="E252" s="170" t="s">
        <v>550</v>
      </c>
      <c r="F252" s="171" t="s">
        <v>688</v>
      </c>
      <c r="G252" s="171" t="s">
        <v>642</v>
      </c>
      <c r="H252" s="171" t="s">
        <v>101</v>
      </c>
      <c r="I252" s="171" t="s">
        <v>496</v>
      </c>
      <c r="J252" s="171" t="s">
        <v>103</v>
      </c>
      <c r="L252" s="11">
        <f>+Table_NCAA_Rankings[[#This Row],[Rank]]</f>
        <v>247</v>
      </c>
    </row>
    <row r="253" spans="2:12" ht="21" customHeight="1">
      <c r="B253" s="169">
        <v>248</v>
      </c>
      <c r="C253" s="169">
        <v>248</v>
      </c>
      <c r="D253" s="170" t="s">
        <v>406</v>
      </c>
      <c r="E253" s="170" t="s">
        <v>567</v>
      </c>
      <c r="F253" s="171" t="s">
        <v>686</v>
      </c>
      <c r="G253" s="171" t="s">
        <v>621</v>
      </c>
      <c r="H253" s="171" t="s">
        <v>653</v>
      </c>
      <c r="I253" s="171" t="s">
        <v>137</v>
      </c>
      <c r="J253" s="171" t="s">
        <v>103</v>
      </c>
      <c r="L253" s="11">
        <f>+Table_NCAA_Rankings[[#This Row],[Rank]]</f>
        <v>248</v>
      </c>
    </row>
    <row r="254" spans="2:12" ht="21" customHeight="1">
      <c r="B254" s="169">
        <v>249</v>
      </c>
      <c r="C254" s="169">
        <v>249</v>
      </c>
      <c r="D254" s="170" t="s">
        <v>416</v>
      </c>
      <c r="E254" s="170" t="s">
        <v>612</v>
      </c>
      <c r="F254" s="171" t="s">
        <v>587</v>
      </c>
      <c r="G254" s="171" t="s">
        <v>630</v>
      </c>
      <c r="H254" s="171" t="s">
        <v>101</v>
      </c>
      <c r="I254" s="171" t="s">
        <v>137</v>
      </c>
      <c r="J254" s="171" t="s">
        <v>103</v>
      </c>
      <c r="L254" s="11">
        <f>+Table_NCAA_Rankings[[#This Row],[Rank]]</f>
        <v>249</v>
      </c>
    </row>
    <row r="255" spans="2:12" ht="21" customHeight="1">
      <c r="B255" s="169">
        <v>250</v>
      </c>
      <c r="C255" s="169">
        <v>250</v>
      </c>
      <c r="D255" s="170" t="s">
        <v>253</v>
      </c>
      <c r="E255" s="170" t="s">
        <v>638</v>
      </c>
      <c r="F255" s="171" t="s">
        <v>519</v>
      </c>
      <c r="G255" s="171" t="s">
        <v>615</v>
      </c>
      <c r="H255" s="171" t="s">
        <v>119</v>
      </c>
      <c r="I255" s="171" t="s">
        <v>137</v>
      </c>
      <c r="J255" s="171" t="s">
        <v>100</v>
      </c>
      <c r="L255" s="11">
        <f>+Table_NCAA_Rankings[[#This Row],[Rank]]</f>
        <v>250</v>
      </c>
    </row>
    <row r="256" spans="2:12" ht="21" customHeight="1">
      <c r="B256" s="169">
        <v>251</v>
      </c>
      <c r="C256" s="169">
        <v>251</v>
      </c>
      <c r="D256" s="170" t="s">
        <v>262</v>
      </c>
      <c r="E256" s="170" t="s">
        <v>593</v>
      </c>
      <c r="F256" s="171" t="s">
        <v>564</v>
      </c>
      <c r="G256" s="171" t="s">
        <v>643</v>
      </c>
      <c r="H256" s="171" t="s">
        <v>101</v>
      </c>
      <c r="I256" s="171" t="s">
        <v>130</v>
      </c>
      <c r="J256" s="171" t="s">
        <v>103</v>
      </c>
      <c r="L256" s="11">
        <f>+Table_NCAA_Rankings[[#This Row],[Rank]]</f>
        <v>251</v>
      </c>
    </row>
    <row r="257" spans="2:12" ht="21" customHeight="1">
      <c r="B257" s="169">
        <v>252</v>
      </c>
      <c r="C257" s="169">
        <v>252</v>
      </c>
      <c r="D257" s="170" t="s">
        <v>350</v>
      </c>
      <c r="E257" s="170" t="s">
        <v>73</v>
      </c>
      <c r="F257" s="171" t="s">
        <v>585</v>
      </c>
      <c r="G257" s="171" t="s">
        <v>635</v>
      </c>
      <c r="H257" s="171" t="s">
        <v>107</v>
      </c>
      <c r="I257" s="171" t="s">
        <v>484</v>
      </c>
      <c r="J257" s="171" t="s">
        <v>103</v>
      </c>
      <c r="L257" s="11">
        <f>+Table_NCAA_Rankings[[#This Row],[Rank]]</f>
        <v>252</v>
      </c>
    </row>
    <row r="258" spans="2:12" ht="21" customHeight="1">
      <c r="B258" s="169">
        <v>253</v>
      </c>
      <c r="C258" s="169">
        <v>253</v>
      </c>
      <c r="D258" s="170" t="s">
        <v>431</v>
      </c>
      <c r="E258" s="170" t="s">
        <v>636</v>
      </c>
      <c r="F258" s="171" t="s">
        <v>587</v>
      </c>
      <c r="G258" s="171" t="s">
        <v>560</v>
      </c>
      <c r="H258" s="171" t="s">
        <v>119</v>
      </c>
      <c r="I258" s="171" t="s">
        <v>623</v>
      </c>
      <c r="J258" s="171" t="s">
        <v>4</v>
      </c>
      <c r="L258" s="11">
        <f>+Table_NCAA_Rankings[[#This Row],[Rank]]</f>
        <v>253</v>
      </c>
    </row>
    <row r="259" spans="2:12" ht="21" customHeight="1">
      <c r="B259" s="169">
        <v>254</v>
      </c>
      <c r="C259" s="169">
        <v>254</v>
      </c>
      <c r="D259" s="170" t="s">
        <v>343</v>
      </c>
      <c r="E259" s="170" t="s">
        <v>638</v>
      </c>
      <c r="F259" s="171" t="s">
        <v>541</v>
      </c>
      <c r="G259" s="171" t="s">
        <v>634</v>
      </c>
      <c r="H259" s="171" t="s">
        <v>573</v>
      </c>
      <c r="I259" s="171" t="s">
        <v>124</v>
      </c>
      <c r="J259" s="171" t="s">
        <v>103</v>
      </c>
      <c r="L259" s="11">
        <f>+Table_NCAA_Rankings[[#This Row],[Rank]]</f>
        <v>254</v>
      </c>
    </row>
    <row r="260" spans="2:12" ht="21" customHeight="1">
      <c r="B260" s="169">
        <v>255</v>
      </c>
      <c r="C260" s="169">
        <v>255</v>
      </c>
      <c r="D260" s="170" t="s">
        <v>404</v>
      </c>
      <c r="E260" s="170" t="s">
        <v>73</v>
      </c>
      <c r="F260" s="171" t="s">
        <v>693</v>
      </c>
      <c r="G260" s="171" t="s">
        <v>545</v>
      </c>
      <c r="H260" s="171" t="s">
        <v>116</v>
      </c>
      <c r="I260" s="171" t="s">
        <v>545</v>
      </c>
      <c r="J260" s="171" t="s">
        <v>100</v>
      </c>
      <c r="L260" s="11">
        <f>+Table_NCAA_Rankings[[#This Row],[Rank]]</f>
        <v>255</v>
      </c>
    </row>
    <row r="261" spans="2:12" ht="21" customHeight="1">
      <c r="B261" s="169">
        <v>256</v>
      </c>
      <c r="C261" s="169">
        <v>256</v>
      </c>
      <c r="D261" s="170" t="s">
        <v>211</v>
      </c>
      <c r="E261" s="170" t="s">
        <v>593</v>
      </c>
      <c r="F261" s="171" t="s">
        <v>694</v>
      </c>
      <c r="G261" s="171" t="s">
        <v>592</v>
      </c>
      <c r="H261" s="171" t="s">
        <v>4</v>
      </c>
      <c r="I261" s="171" t="s">
        <v>584</v>
      </c>
      <c r="J261" s="171" t="s">
        <v>103</v>
      </c>
      <c r="L261" s="11">
        <f>+Table_NCAA_Rankings[[#This Row],[Rank]]</f>
        <v>256</v>
      </c>
    </row>
    <row r="262" spans="2:12" ht="21" customHeight="1">
      <c r="B262" s="169">
        <v>257</v>
      </c>
      <c r="C262" s="169">
        <v>257</v>
      </c>
      <c r="D262" s="170" t="s">
        <v>186</v>
      </c>
      <c r="E262" s="170" t="s">
        <v>149</v>
      </c>
      <c r="F262" s="171" t="s">
        <v>558</v>
      </c>
      <c r="G262" s="171" t="s">
        <v>654</v>
      </c>
      <c r="H262" s="171" t="s">
        <v>103</v>
      </c>
      <c r="I262" s="171" t="s">
        <v>503</v>
      </c>
      <c r="J262" s="171" t="s">
        <v>103</v>
      </c>
      <c r="L262" s="11">
        <f>+Table_NCAA_Rankings[[#This Row],[Rank]]</f>
        <v>257</v>
      </c>
    </row>
    <row r="263" spans="2:12" ht="21" customHeight="1">
      <c r="B263" s="169">
        <v>258</v>
      </c>
      <c r="C263" s="169">
        <v>258</v>
      </c>
      <c r="D263" s="170" t="s">
        <v>402</v>
      </c>
      <c r="E263" s="170" t="s">
        <v>15</v>
      </c>
      <c r="F263" s="171" t="s">
        <v>690</v>
      </c>
      <c r="G263" s="171" t="s">
        <v>613</v>
      </c>
      <c r="H263" s="171" t="s">
        <v>573</v>
      </c>
      <c r="I263" s="171" t="s">
        <v>602</v>
      </c>
      <c r="J263" s="171" t="s">
        <v>4</v>
      </c>
      <c r="L263" s="11">
        <f>+Table_NCAA_Rankings[[#This Row],[Rank]]</f>
        <v>258</v>
      </c>
    </row>
    <row r="264" spans="2:12" ht="21" customHeight="1">
      <c r="B264" s="169">
        <v>259</v>
      </c>
      <c r="C264" s="169">
        <v>259</v>
      </c>
      <c r="D264" s="170" t="s">
        <v>160</v>
      </c>
      <c r="E264" s="170" t="s">
        <v>84</v>
      </c>
      <c r="F264" s="171" t="s">
        <v>655</v>
      </c>
      <c r="G264" s="171" t="s">
        <v>648</v>
      </c>
      <c r="H264" s="171" t="s">
        <v>101</v>
      </c>
      <c r="I264" s="171" t="s">
        <v>137</v>
      </c>
      <c r="J264" s="171" t="s">
        <v>103</v>
      </c>
      <c r="L264" s="11">
        <f>+Table_NCAA_Rankings[[#This Row],[Rank]]</f>
        <v>259</v>
      </c>
    </row>
    <row r="265" spans="2:12" ht="21" customHeight="1">
      <c r="B265" s="169">
        <v>260</v>
      </c>
      <c r="C265" s="169">
        <v>260</v>
      </c>
      <c r="D265" s="170" t="s">
        <v>256</v>
      </c>
      <c r="E265" s="170" t="s">
        <v>656</v>
      </c>
      <c r="F265" s="171" t="s">
        <v>528</v>
      </c>
      <c r="G265" s="171" t="s">
        <v>560</v>
      </c>
      <c r="H265" s="171" t="s">
        <v>129</v>
      </c>
      <c r="I265" s="171" t="s">
        <v>138</v>
      </c>
      <c r="J265" s="171" t="s">
        <v>97</v>
      </c>
      <c r="L265" s="11">
        <f>+Table_NCAA_Rankings[[#This Row],[Rank]]</f>
        <v>260</v>
      </c>
    </row>
    <row r="266" spans="2:12" ht="21" customHeight="1">
      <c r="B266" s="169">
        <v>261</v>
      </c>
      <c r="C266" s="169">
        <v>261</v>
      </c>
      <c r="D266" s="170" t="s">
        <v>203</v>
      </c>
      <c r="E266" s="170" t="s">
        <v>597</v>
      </c>
      <c r="F266" s="171" t="s">
        <v>519</v>
      </c>
      <c r="G266" s="171" t="s">
        <v>611</v>
      </c>
      <c r="H266" s="171" t="s">
        <v>99</v>
      </c>
      <c r="I266" s="171" t="s">
        <v>120</v>
      </c>
      <c r="J266" s="171" t="s">
        <v>103</v>
      </c>
      <c r="L266" s="11">
        <f>+Table_NCAA_Rankings[[#This Row],[Rank]]</f>
        <v>261</v>
      </c>
    </row>
    <row r="267" spans="2:12" ht="21" customHeight="1">
      <c r="B267" s="169">
        <v>262</v>
      </c>
      <c r="C267" s="169">
        <v>262</v>
      </c>
      <c r="D267" s="170" t="s">
        <v>438</v>
      </c>
      <c r="E267" s="170" t="s">
        <v>567</v>
      </c>
      <c r="F267" s="171" t="s">
        <v>695</v>
      </c>
      <c r="G267" s="171" t="s">
        <v>542</v>
      </c>
      <c r="H267" s="171" t="s">
        <v>616</v>
      </c>
      <c r="I267" s="171" t="s">
        <v>590</v>
      </c>
      <c r="J267" s="171" t="s">
        <v>4</v>
      </c>
      <c r="L267" s="11">
        <f>+Table_NCAA_Rankings[[#This Row],[Rank]]</f>
        <v>262</v>
      </c>
    </row>
    <row r="268" spans="2:12" ht="21" customHeight="1">
      <c r="B268" s="169">
        <v>263</v>
      </c>
      <c r="C268" s="169">
        <v>263</v>
      </c>
      <c r="D268" s="170" t="s">
        <v>210</v>
      </c>
      <c r="E268" s="170" t="s">
        <v>73</v>
      </c>
      <c r="F268" s="171" t="s">
        <v>696</v>
      </c>
      <c r="G268" s="171" t="s">
        <v>644</v>
      </c>
      <c r="H268" s="171" t="s">
        <v>131</v>
      </c>
      <c r="I268" s="171" t="s">
        <v>535</v>
      </c>
      <c r="J268" s="171" t="s">
        <v>100</v>
      </c>
      <c r="L268" s="11">
        <f>+Table_NCAA_Rankings[[#This Row],[Rank]]</f>
        <v>263</v>
      </c>
    </row>
    <row r="269" spans="2:12" ht="21" customHeight="1">
      <c r="B269" s="169">
        <v>264</v>
      </c>
      <c r="C269" s="169">
        <v>264</v>
      </c>
      <c r="D269" s="170" t="s">
        <v>245</v>
      </c>
      <c r="E269" s="170" t="s">
        <v>84</v>
      </c>
      <c r="F269" s="171" t="s">
        <v>609</v>
      </c>
      <c r="G269" s="171" t="s">
        <v>635</v>
      </c>
      <c r="H269" s="171" t="s">
        <v>107</v>
      </c>
      <c r="I269" s="171" t="s">
        <v>501</v>
      </c>
      <c r="J269" s="171" t="s">
        <v>103</v>
      </c>
      <c r="L269" s="11">
        <f>+Table_NCAA_Rankings[[#This Row],[Rank]]</f>
        <v>264</v>
      </c>
    </row>
    <row r="270" spans="2:12" ht="21" customHeight="1">
      <c r="B270" s="169">
        <v>265</v>
      </c>
      <c r="C270" s="169">
        <v>265</v>
      </c>
      <c r="D270" s="170" t="s">
        <v>214</v>
      </c>
      <c r="E270" s="170" t="s">
        <v>638</v>
      </c>
      <c r="F270" s="171" t="s">
        <v>538</v>
      </c>
      <c r="G270" s="171" t="s">
        <v>608</v>
      </c>
      <c r="H270" s="171" t="s">
        <v>4</v>
      </c>
      <c r="I270" s="171" t="s">
        <v>127</v>
      </c>
      <c r="J270" s="171" t="s">
        <v>103</v>
      </c>
      <c r="L270" s="11">
        <f>+Table_NCAA_Rankings[[#This Row],[Rank]]</f>
        <v>265</v>
      </c>
    </row>
    <row r="271" spans="2:12" ht="21" customHeight="1">
      <c r="B271" s="169">
        <v>266</v>
      </c>
      <c r="C271" s="169">
        <v>266</v>
      </c>
      <c r="D271" s="170" t="s">
        <v>309</v>
      </c>
      <c r="E271" s="170" t="s">
        <v>612</v>
      </c>
      <c r="F271" s="171" t="s">
        <v>514</v>
      </c>
      <c r="G271" s="171" t="s">
        <v>590</v>
      </c>
      <c r="H271" s="171" t="s">
        <v>99</v>
      </c>
      <c r="I271" s="171" t="s">
        <v>120</v>
      </c>
      <c r="J271" s="171" t="s">
        <v>111</v>
      </c>
      <c r="L271" s="11">
        <f>+Table_NCAA_Rankings[[#This Row],[Rank]]</f>
        <v>266</v>
      </c>
    </row>
    <row r="272" spans="2:12" ht="21" customHeight="1">
      <c r="B272" s="169">
        <v>267</v>
      </c>
      <c r="C272" s="169">
        <v>267</v>
      </c>
      <c r="D272" s="170" t="s">
        <v>344</v>
      </c>
      <c r="E272" s="170" t="s">
        <v>638</v>
      </c>
      <c r="F272" s="171" t="s">
        <v>587</v>
      </c>
      <c r="G272" s="171" t="s">
        <v>631</v>
      </c>
      <c r="H272" s="171" t="s">
        <v>4</v>
      </c>
      <c r="I272" s="171" t="s">
        <v>123</v>
      </c>
      <c r="J272" s="171" t="s">
        <v>103</v>
      </c>
      <c r="L272" s="11">
        <f>+Table_NCAA_Rankings[[#This Row],[Rank]]</f>
        <v>267</v>
      </c>
    </row>
    <row r="273" spans="2:12" ht="21" customHeight="1">
      <c r="B273" s="169">
        <v>268</v>
      </c>
      <c r="C273" s="169">
        <v>268</v>
      </c>
      <c r="D273" s="170" t="s">
        <v>205</v>
      </c>
      <c r="E273" s="170" t="s">
        <v>597</v>
      </c>
      <c r="F273" s="171" t="s">
        <v>519</v>
      </c>
      <c r="G273" s="171" t="s">
        <v>610</v>
      </c>
      <c r="H273" s="171" t="s">
        <v>28</v>
      </c>
      <c r="I273" s="171" t="s">
        <v>127</v>
      </c>
      <c r="J273" s="171" t="s">
        <v>97</v>
      </c>
      <c r="L273" s="11">
        <f>+Table_NCAA_Rankings[[#This Row],[Rank]]</f>
        <v>268</v>
      </c>
    </row>
    <row r="274" spans="2:12" ht="21" customHeight="1">
      <c r="B274" s="169">
        <v>269</v>
      </c>
      <c r="C274" s="169">
        <v>269</v>
      </c>
      <c r="D274" s="170" t="s">
        <v>226</v>
      </c>
      <c r="E274" s="170" t="s">
        <v>589</v>
      </c>
      <c r="F274" s="171" t="s">
        <v>684</v>
      </c>
      <c r="G274" s="171" t="s">
        <v>633</v>
      </c>
      <c r="H274" s="171" t="s">
        <v>101</v>
      </c>
      <c r="I274" s="171" t="s">
        <v>539</v>
      </c>
      <c r="J274" s="171" t="s">
        <v>103</v>
      </c>
      <c r="L274" s="11">
        <f>+Table_NCAA_Rankings[[#This Row],[Rank]]</f>
        <v>269</v>
      </c>
    </row>
    <row r="275" spans="2:12" ht="21" customHeight="1">
      <c r="B275" s="169">
        <v>270</v>
      </c>
      <c r="C275" s="169">
        <v>270</v>
      </c>
      <c r="D275" s="170" t="s">
        <v>394</v>
      </c>
      <c r="E275" s="170" t="s">
        <v>612</v>
      </c>
      <c r="F275" s="171" t="s">
        <v>534</v>
      </c>
      <c r="G275" s="171" t="s">
        <v>590</v>
      </c>
      <c r="H275" s="171" t="s">
        <v>28</v>
      </c>
      <c r="I275" s="171" t="s">
        <v>501</v>
      </c>
      <c r="J275" s="171" t="s">
        <v>111</v>
      </c>
      <c r="L275" s="11">
        <f>+Table_NCAA_Rankings[[#This Row],[Rank]]</f>
        <v>270</v>
      </c>
    </row>
    <row r="276" spans="2:12" ht="21" customHeight="1">
      <c r="B276" s="169">
        <v>271</v>
      </c>
      <c r="C276" s="169">
        <v>271</v>
      </c>
      <c r="D276" s="170" t="s">
        <v>397</v>
      </c>
      <c r="E276" s="170" t="s">
        <v>149</v>
      </c>
      <c r="F276" s="171" t="s">
        <v>684</v>
      </c>
      <c r="G276" s="171" t="s">
        <v>608</v>
      </c>
      <c r="H276" s="171" t="s">
        <v>28</v>
      </c>
      <c r="I276" s="171" t="s">
        <v>549</v>
      </c>
      <c r="J276" s="171" t="s">
        <v>100</v>
      </c>
      <c r="L276" s="11">
        <f>+Table_NCAA_Rankings[[#This Row],[Rank]]</f>
        <v>271</v>
      </c>
    </row>
    <row r="277" spans="2:12" ht="21" customHeight="1">
      <c r="B277" s="169">
        <v>272</v>
      </c>
      <c r="C277" s="169">
        <v>272</v>
      </c>
      <c r="D277" s="170" t="s">
        <v>352</v>
      </c>
      <c r="E277" s="170" t="s">
        <v>597</v>
      </c>
      <c r="F277" s="171" t="s">
        <v>580</v>
      </c>
      <c r="G277" s="171" t="s">
        <v>592</v>
      </c>
      <c r="H277" s="171" t="s">
        <v>99</v>
      </c>
      <c r="I277" s="171" t="s">
        <v>503</v>
      </c>
      <c r="J277" s="171" t="s">
        <v>97</v>
      </c>
      <c r="L277" s="11">
        <f>+Table_NCAA_Rankings[[#This Row],[Rank]]</f>
        <v>272</v>
      </c>
    </row>
    <row r="278" spans="2:12" ht="21" customHeight="1">
      <c r="B278" s="169">
        <v>273</v>
      </c>
      <c r="C278" s="169">
        <v>273</v>
      </c>
      <c r="D278" s="170" t="s">
        <v>196</v>
      </c>
      <c r="E278" s="170" t="s">
        <v>550</v>
      </c>
      <c r="F278" s="171" t="s">
        <v>609</v>
      </c>
      <c r="G278" s="171" t="s">
        <v>592</v>
      </c>
      <c r="H278" s="171" t="s">
        <v>99</v>
      </c>
      <c r="I278" s="171" t="s">
        <v>637</v>
      </c>
      <c r="J278" s="171" t="s">
        <v>100</v>
      </c>
      <c r="L278" s="11">
        <f>+Table_NCAA_Rankings[[#This Row],[Rank]]</f>
        <v>273</v>
      </c>
    </row>
    <row r="279" spans="2:12" ht="21" customHeight="1">
      <c r="B279" s="169">
        <v>274</v>
      </c>
      <c r="C279" s="169">
        <v>274</v>
      </c>
      <c r="D279" s="170" t="s">
        <v>154</v>
      </c>
      <c r="E279" s="170" t="s">
        <v>45</v>
      </c>
      <c r="F279" s="171" t="s">
        <v>694</v>
      </c>
      <c r="G279" s="171" t="s">
        <v>592</v>
      </c>
      <c r="H279" s="171" t="s">
        <v>573</v>
      </c>
      <c r="I279" s="171" t="s">
        <v>501</v>
      </c>
      <c r="J279" s="171" t="s">
        <v>97</v>
      </c>
      <c r="L279" s="11">
        <f>+Table_NCAA_Rankings[[#This Row],[Rank]]</f>
        <v>274</v>
      </c>
    </row>
    <row r="280" spans="2:12" ht="21" customHeight="1">
      <c r="B280" s="169">
        <v>275</v>
      </c>
      <c r="C280" s="169">
        <v>275</v>
      </c>
      <c r="D280" s="170" t="s">
        <v>291</v>
      </c>
      <c r="E280" s="170" t="s">
        <v>45</v>
      </c>
      <c r="F280" s="171" t="s">
        <v>684</v>
      </c>
      <c r="G280" s="171" t="s">
        <v>635</v>
      </c>
      <c r="H280" s="171" t="s">
        <v>616</v>
      </c>
      <c r="I280" s="171" t="s">
        <v>496</v>
      </c>
      <c r="J280" s="171" t="s">
        <v>97</v>
      </c>
      <c r="L280" s="11">
        <f>+Table_NCAA_Rankings[[#This Row],[Rank]]</f>
        <v>275</v>
      </c>
    </row>
    <row r="281" spans="2:12" ht="21" customHeight="1">
      <c r="B281" s="169">
        <v>276</v>
      </c>
      <c r="C281" s="169">
        <v>276</v>
      </c>
      <c r="D281" s="170" t="s">
        <v>332</v>
      </c>
      <c r="E281" s="170" t="s">
        <v>38</v>
      </c>
      <c r="F281" s="171" t="s">
        <v>697</v>
      </c>
      <c r="G281" s="171" t="s">
        <v>657</v>
      </c>
      <c r="H281" s="171" t="s">
        <v>119</v>
      </c>
      <c r="I281" s="171" t="s">
        <v>535</v>
      </c>
      <c r="J281" s="171" t="s">
        <v>100</v>
      </c>
      <c r="L281" s="11">
        <f>+Table_NCAA_Rankings[[#This Row],[Rank]]</f>
        <v>276</v>
      </c>
    </row>
    <row r="282" spans="2:12" ht="21" customHeight="1">
      <c r="B282" s="169">
        <v>277</v>
      </c>
      <c r="C282" s="169">
        <v>277</v>
      </c>
      <c r="D282" s="170" t="s">
        <v>375</v>
      </c>
      <c r="E282" s="170" t="s">
        <v>73</v>
      </c>
      <c r="F282" s="171" t="s">
        <v>686</v>
      </c>
      <c r="G282" s="171" t="s">
        <v>591</v>
      </c>
      <c r="H282" s="171" t="s">
        <v>616</v>
      </c>
      <c r="I282" s="171" t="s">
        <v>648</v>
      </c>
      <c r="J282" s="171" t="s">
        <v>103</v>
      </c>
      <c r="L282" s="11">
        <f>+Table_NCAA_Rankings[[#This Row],[Rank]]</f>
        <v>277</v>
      </c>
    </row>
    <row r="283" spans="2:12" ht="21" customHeight="1">
      <c r="B283" s="169">
        <v>278</v>
      </c>
      <c r="C283" s="169">
        <v>278</v>
      </c>
      <c r="D283" s="170" t="s">
        <v>366</v>
      </c>
      <c r="E283" s="170" t="s">
        <v>636</v>
      </c>
      <c r="F283" s="171" t="s">
        <v>698</v>
      </c>
      <c r="G283" s="171" t="s">
        <v>634</v>
      </c>
      <c r="H283" s="171" t="s">
        <v>99</v>
      </c>
      <c r="I283" s="171" t="s">
        <v>539</v>
      </c>
      <c r="J283" s="171" t="s">
        <v>4</v>
      </c>
      <c r="L283" s="11">
        <f>+Table_NCAA_Rankings[[#This Row],[Rank]]</f>
        <v>278</v>
      </c>
    </row>
    <row r="284" spans="2:12" ht="21" customHeight="1">
      <c r="B284" s="169">
        <v>279</v>
      </c>
      <c r="C284" s="169">
        <v>279</v>
      </c>
      <c r="D284" s="170" t="s">
        <v>417</v>
      </c>
      <c r="E284" s="170" t="s">
        <v>600</v>
      </c>
      <c r="F284" s="171" t="s">
        <v>698</v>
      </c>
      <c r="G284" s="171" t="s">
        <v>652</v>
      </c>
      <c r="H284" s="171" t="s">
        <v>4</v>
      </c>
      <c r="I284" s="171" t="s">
        <v>555</v>
      </c>
      <c r="J284" s="171" t="s">
        <v>4</v>
      </c>
      <c r="L284" s="11">
        <f>+Table_NCAA_Rankings[[#This Row],[Rank]]</f>
        <v>279</v>
      </c>
    </row>
    <row r="285" spans="2:12" ht="21" customHeight="1">
      <c r="B285" s="169">
        <v>280</v>
      </c>
      <c r="C285" s="169">
        <v>280</v>
      </c>
      <c r="D285" s="170" t="s">
        <v>272</v>
      </c>
      <c r="E285" s="170" t="s">
        <v>600</v>
      </c>
      <c r="F285" s="171" t="s">
        <v>699</v>
      </c>
      <c r="G285" s="171" t="s">
        <v>637</v>
      </c>
      <c r="H285" s="171" t="s">
        <v>4</v>
      </c>
      <c r="I285" s="171" t="s">
        <v>648</v>
      </c>
      <c r="J285" s="171" t="s">
        <v>100</v>
      </c>
      <c r="L285" s="11">
        <f>+Table_NCAA_Rankings[[#This Row],[Rank]]</f>
        <v>280</v>
      </c>
    </row>
    <row r="286" spans="2:12" ht="21" customHeight="1">
      <c r="B286" s="169">
        <v>281</v>
      </c>
      <c r="C286" s="169">
        <v>281</v>
      </c>
      <c r="D286" s="170" t="s">
        <v>292</v>
      </c>
      <c r="E286" s="170" t="s">
        <v>600</v>
      </c>
      <c r="F286" s="171" t="s">
        <v>686</v>
      </c>
      <c r="G286" s="171" t="s">
        <v>658</v>
      </c>
      <c r="H286" s="171" t="s">
        <v>100</v>
      </c>
      <c r="I286" s="171" t="s">
        <v>137</v>
      </c>
      <c r="J286" s="171" t="s">
        <v>4</v>
      </c>
      <c r="L286" s="11">
        <f>+Table_NCAA_Rankings[[#This Row],[Rank]]</f>
        <v>281</v>
      </c>
    </row>
    <row r="287" spans="2:12" ht="21" customHeight="1">
      <c r="B287" s="169">
        <v>282</v>
      </c>
      <c r="C287" s="169">
        <v>282</v>
      </c>
      <c r="D287" s="170" t="s">
        <v>338</v>
      </c>
      <c r="E287" s="170" t="s">
        <v>636</v>
      </c>
      <c r="F287" s="171" t="s">
        <v>558</v>
      </c>
      <c r="G287" s="171" t="s">
        <v>582</v>
      </c>
      <c r="H287" s="171" t="s">
        <v>553</v>
      </c>
      <c r="I287" s="171" t="s">
        <v>549</v>
      </c>
      <c r="J287" s="171" t="s">
        <v>4</v>
      </c>
      <c r="L287" s="11">
        <f>+Table_NCAA_Rankings[[#This Row],[Rank]]</f>
        <v>282</v>
      </c>
    </row>
    <row r="288" spans="2:12" ht="21" customHeight="1">
      <c r="B288" s="169">
        <v>283</v>
      </c>
      <c r="C288" s="169">
        <v>283</v>
      </c>
      <c r="D288" s="170" t="s">
        <v>423</v>
      </c>
      <c r="E288" s="170" t="s">
        <v>65</v>
      </c>
      <c r="F288" s="171" t="s">
        <v>700</v>
      </c>
      <c r="G288" s="171" t="s">
        <v>624</v>
      </c>
      <c r="H288" s="171" t="s">
        <v>135</v>
      </c>
      <c r="I288" s="171" t="s">
        <v>634</v>
      </c>
      <c r="J288" s="171" t="s">
        <v>4</v>
      </c>
      <c r="L288" s="11">
        <f>+Table_NCAA_Rankings[[#This Row],[Rank]]</f>
        <v>283</v>
      </c>
    </row>
    <row r="289" spans="2:12" ht="21" customHeight="1">
      <c r="B289" s="169">
        <v>284</v>
      </c>
      <c r="C289" s="169">
        <v>284</v>
      </c>
      <c r="D289" s="170" t="s">
        <v>280</v>
      </c>
      <c r="E289" s="170" t="s">
        <v>589</v>
      </c>
      <c r="F289" s="171" t="s">
        <v>690</v>
      </c>
      <c r="G289" s="171" t="s">
        <v>644</v>
      </c>
      <c r="H289" s="171" t="s">
        <v>4</v>
      </c>
      <c r="I289" s="171" t="s">
        <v>637</v>
      </c>
      <c r="J289" s="171" t="s">
        <v>103</v>
      </c>
      <c r="L289" s="11">
        <f>+Table_NCAA_Rankings[[#This Row],[Rank]]</f>
        <v>284</v>
      </c>
    </row>
    <row r="290" spans="2:12" ht="21" customHeight="1">
      <c r="B290" s="169">
        <v>285</v>
      </c>
      <c r="C290" s="169">
        <v>285</v>
      </c>
      <c r="D290" s="170" t="s">
        <v>282</v>
      </c>
      <c r="E290" s="170" t="s">
        <v>577</v>
      </c>
      <c r="F290" s="171" t="s">
        <v>694</v>
      </c>
      <c r="G290" s="171" t="s">
        <v>635</v>
      </c>
      <c r="H290" s="171" t="s">
        <v>573</v>
      </c>
      <c r="I290" s="171" t="s">
        <v>492</v>
      </c>
      <c r="J290" s="171" t="s">
        <v>111</v>
      </c>
      <c r="L290" s="11">
        <f>+Table_NCAA_Rankings[[#This Row],[Rank]]</f>
        <v>285</v>
      </c>
    </row>
    <row r="291" spans="2:12" ht="21" customHeight="1">
      <c r="B291" s="169">
        <v>286</v>
      </c>
      <c r="C291" s="169">
        <v>286</v>
      </c>
      <c r="D291" s="170" t="s">
        <v>310</v>
      </c>
      <c r="E291" s="170" t="s">
        <v>597</v>
      </c>
      <c r="F291" s="171" t="s">
        <v>690</v>
      </c>
      <c r="G291" s="171" t="s">
        <v>631</v>
      </c>
      <c r="H291" s="171" t="s">
        <v>573</v>
      </c>
      <c r="I291" s="171" t="s">
        <v>501</v>
      </c>
      <c r="J291" s="171" t="s">
        <v>4</v>
      </c>
      <c r="L291" s="11">
        <f>+Table_NCAA_Rankings[[#This Row],[Rank]]</f>
        <v>286</v>
      </c>
    </row>
    <row r="292" spans="2:12" ht="21" customHeight="1">
      <c r="B292" s="169">
        <v>287</v>
      </c>
      <c r="C292" s="169">
        <v>287</v>
      </c>
      <c r="D292" s="170" t="s">
        <v>424</v>
      </c>
      <c r="E292" s="170" t="s">
        <v>636</v>
      </c>
      <c r="F292" s="171" t="s">
        <v>659</v>
      </c>
      <c r="G292" s="171" t="s">
        <v>633</v>
      </c>
      <c r="H292" s="171" t="s">
        <v>106</v>
      </c>
      <c r="I292" s="171" t="s">
        <v>484</v>
      </c>
      <c r="J292" s="171" t="s">
        <v>4</v>
      </c>
      <c r="L292" s="11">
        <f>+Table_NCAA_Rankings[[#This Row],[Rank]]</f>
        <v>287</v>
      </c>
    </row>
    <row r="293" spans="2:12" ht="21" customHeight="1">
      <c r="B293" s="169">
        <v>288</v>
      </c>
      <c r="C293" s="169">
        <v>288</v>
      </c>
      <c r="D293" s="170" t="s">
        <v>413</v>
      </c>
      <c r="E293" s="170" t="s">
        <v>567</v>
      </c>
      <c r="F293" s="171" t="s">
        <v>695</v>
      </c>
      <c r="G293" s="171" t="s">
        <v>660</v>
      </c>
      <c r="H293" s="171" t="s">
        <v>4</v>
      </c>
      <c r="I293" s="171" t="s">
        <v>584</v>
      </c>
      <c r="J293" s="171" t="s">
        <v>103</v>
      </c>
      <c r="L293" s="11">
        <f>+Table_NCAA_Rankings[[#This Row],[Rank]]</f>
        <v>288</v>
      </c>
    </row>
    <row r="294" spans="2:12" ht="21" customHeight="1">
      <c r="B294" s="169">
        <v>289</v>
      </c>
      <c r="C294" s="169">
        <v>289</v>
      </c>
      <c r="D294" s="170" t="s">
        <v>234</v>
      </c>
      <c r="E294" s="170" t="s">
        <v>49</v>
      </c>
      <c r="F294" s="171" t="s">
        <v>684</v>
      </c>
      <c r="G294" s="171" t="s">
        <v>634</v>
      </c>
      <c r="H294" s="171" t="s">
        <v>119</v>
      </c>
      <c r="I294" s="171" t="s">
        <v>494</v>
      </c>
      <c r="J294" s="171" t="s">
        <v>103</v>
      </c>
      <c r="L294" s="11">
        <f>+Table_NCAA_Rankings[[#This Row],[Rank]]</f>
        <v>289</v>
      </c>
    </row>
    <row r="295" spans="2:12" ht="21" customHeight="1">
      <c r="B295" s="169">
        <v>290</v>
      </c>
      <c r="C295" s="169">
        <v>290</v>
      </c>
      <c r="D295" s="170" t="s">
        <v>175</v>
      </c>
      <c r="E295" s="170" t="s">
        <v>612</v>
      </c>
      <c r="F295" s="171" t="s">
        <v>694</v>
      </c>
      <c r="G295" s="171" t="s">
        <v>651</v>
      </c>
      <c r="H295" s="171" t="s">
        <v>573</v>
      </c>
      <c r="I295" s="171" t="s">
        <v>132</v>
      </c>
      <c r="J295" s="171" t="s">
        <v>103</v>
      </c>
      <c r="L295" s="11">
        <f>+Table_NCAA_Rankings[[#This Row],[Rank]]</f>
        <v>290</v>
      </c>
    </row>
    <row r="296" spans="2:12" ht="21" customHeight="1">
      <c r="B296" s="169">
        <v>291</v>
      </c>
      <c r="C296" s="169">
        <v>291</v>
      </c>
      <c r="D296" s="170" t="s">
        <v>345</v>
      </c>
      <c r="E296" s="170" t="s">
        <v>606</v>
      </c>
      <c r="F296" s="171" t="s">
        <v>558</v>
      </c>
      <c r="G296" s="171" t="s">
        <v>633</v>
      </c>
      <c r="H296" s="171" t="s">
        <v>119</v>
      </c>
      <c r="I296" s="171" t="s">
        <v>503</v>
      </c>
      <c r="J296" s="171" t="s">
        <v>97</v>
      </c>
      <c r="L296" s="11">
        <f>+Table_NCAA_Rankings[[#This Row],[Rank]]</f>
        <v>291</v>
      </c>
    </row>
    <row r="297" spans="2:12" ht="21" customHeight="1">
      <c r="B297" s="169">
        <v>292</v>
      </c>
      <c r="C297" s="169">
        <v>292</v>
      </c>
      <c r="D297" s="170" t="s">
        <v>389</v>
      </c>
      <c r="E297" s="170" t="s">
        <v>636</v>
      </c>
      <c r="F297" s="171" t="s">
        <v>701</v>
      </c>
      <c r="G297" s="171" t="s">
        <v>651</v>
      </c>
      <c r="H297" s="171" t="s">
        <v>101</v>
      </c>
      <c r="I297" s="171" t="s">
        <v>501</v>
      </c>
      <c r="J297" s="171" t="s">
        <v>4</v>
      </c>
      <c r="L297" s="11">
        <f>+Table_NCAA_Rankings[[#This Row],[Rank]]</f>
        <v>292</v>
      </c>
    </row>
    <row r="298" spans="2:12" ht="21" customHeight="1">
      <c r="B298" s="169">
        <v>293</v>
      </c>
      <c r="C298" s="169">
        <v>293</v>
      </c>
      <c r="D298" s="170" t="s">
        <v>334</v>
      </c>
      <c r="E298" s="170" t="s">
        <v>639</v>
      </c>
      <c r="F298" s="171" t="s">
        <v>587</v>
      </c>
      <c r="G298" s="171" t="s">
        <v>634</v>
      </c>
      <c r="H298" s="171" t="s">
        <v>28</v>
      </c>
      <c r="I298" s="171" t="s">
        <v>120</v>
      </c>
      <c r="J298" s="171" t="s">
        <v>97</v>
      </c>
      <c r="L298" s="11">
        <f>+Table_NCAA_Rankings[[#This Row],[Rank]]</f>
        <v>293</v>
      </c>
    </row>
    <row r="299" spans="2:12" ht="21" customHeight="1">
      <c r="B299" s="169">
        <v>294</v>
      </c>
      <c r="C299" s="169">
        <v>294</v>
      </c>
      <c r="D299" s="170" t="s">
        <v>339</v>
      </c>
      <c r="E299" s="170" t="s">
        <v>656</v>
      </c>
      <c r="F299" s="171" t="s">
        <v>514</v>
      </c>
      <c r="G299" s="171" t="s">
        <v>615</v>
      </c>
      <c r="H299" s="171" t="s">
        <v>119</v>
      </c>
      <c r="I299" s="171" t="s">
        <v>109</v>
      </c>
      <c r="J299" s="171" t="s">
        <v>103</v>
      </c>
      <c r="L299" s="11">
        <f>+Table_NCAA_Rankings[[#This Row],[Rank]]</f>
        <v>294</v>
      </c>
    </row>
    <row r="300" spans="2:12" ht="21" customHeight="1">
      <c r="B300" s="169">
        <v>295</v>
      </c>
      <c r="C300" s="169">
        <v>295</v>
      </c>
      <c r="D300" s="170" t="s">
        <v>348</v>
      </c>
      <c r="E300" s="170" t="s">
        <v>45</v>
      </c>
      <c r="F300" s="171" t="s">
        <v>702</v>
      </c>
      <c r="G300" s="171" t="s">
        <v>645</v>
      </c>
      <c r="H300" s="171" t="s">
        <v>616</v>
      </c>
      <c r="I300" s="171" t="s">
        <v>494</v>
      </c>
      <c r="J300" s="171" t="s">
        <v>100</v>
      </c>
      <c r="L300" s="11">
        <f>+Table_NCAA_Rankings[[#This Row],[Rank]]</f>
        <v>295</v>
      </c>
    </row>
    <row r="301" spans="2:12" ht="21" customHeight="1">
      <c r="B301" s="169">
        <v>296</v>
      </c>
      <c r="C301" s="169">
        <v>296</v>
      </c>
      <c r="D301" s="170" t="s">
        <v>307</v>
      </c>
      <c r="E301" s="170" t="s">
        <v>577</v>
      </c>
      <c r="F301" s="171" t="s">
        <v>686</v>
      </c>
      <c r="G301" s="171" t="s">
        <v>651</v>
      </c>
      <c r="H301" s="171" t="s">
        <v>101</v>
      </c>
      <c r="I301" s="171" t="s">
        <v>496</v>
      </c>
      <c r="J301" s="171" t="s">
        <v>103</v>
      </c>
      <c r="L301" s="11">
        <f>+Table_NCAA_Rankings[[#This Row],[Rank]]</f>
        <v>296</v>
      </c>
    </row>
    <row r="302" spans="2:12" ht="21" customHeight="1">
      <c r="B302" s="169">
        <v>297</v>
      </c>
      <c r="C302" s="169">
        <v>297</v>
      </c>
      <c r="D302" s="170" t="s">
        <v>301</v>
      </c>
      <c r="E302" s="170" t="s">
        <v>612</v>
      </c>
      <c r="F302" s="171" t="s">
        <v>585</v>
      </c>
      <c r="G302" s="171" t="s">
        <v>631</v>
      </c>
      <c r="H302" s="171" t="s">
        <v>119</v>
      </c>
      <c r="I302" s="171" t="s">
        <v>482</v>
      </c>
      <c r="J302" s="171" t="s">
        <v>97</v>
      </c>
      <c r="L302" s="11">
        <f>+Table_NCAA_Rankings[[#This Row],[Rank]]</f>
        <v>297</v>
      </c>
    </row>
    <row r="303" spans="2:12" ht="21" customHeight="1">
      <c r="B303" s="169">
        <v>298</v>
      </c>
      <c r="C303" s="169">
        <v>298</v>
      </c>
      <c r="D303" s="170" t="s">
        <v>401</v>
      </c>
      <c r="E303" s="170" t="s">
        <v>15</v>
      </c>
      <c r="F303" s="171" t="s">
        <v>703</v>
      </c>
      <c r="G303" s="171" t="s">
        <v>595</v>
      </c>
      <c r="H303" s="171" t="s">
        <v>553</v>
      </c>
      <c r="I303" s="171" t="s">
        <v>642</v>
      </c>
      <c r="J303" s="171" t="s">
        <v>4</v>
      </c>
      <c r="L303" s="11">
        <f>+Table_NCAA_Rankings[[#This Row],[Rank]]</f>
        <v>298</v>
      </c>
    </row>
    <row r="304" spans="2:12" ht="21" customHeight="1">
      <c r="B304" s="169">
        <v>299</v>
      </c>
      <c r="C304" s="169">
        <v>299</v>
      </c>
      <c r="D304" s="170" t="s">
        <v>351</v>
      </c>
      <c r="E304" s="170" t="s">
        <v>589</v>
      </c>
      <c r="F304" s="171" t="s">
        <v>701</v>
      </c>
      <c r="G304" s="171" t="s">
        <v>642</v>
      </c>
      <c r="H304" s="171" t="s">
        <v>28</v>
      </c>
      <c r="I304" s="171" t="s">
        <v>549</v>
      </c>
      <c r="J304" s="171" t="s">
        <v>100</v>
      </c>
      <c r="L304" s="11">
        <f>+Table_NCAA_Rankings[[#This Row],[Rank]]</f>
        <v>299</v>
      </c>
    </row>
    <row r="305" spans="2:12" ht="21" customHeight="1">
      <c r="B305" s="169">
        <v>300</v>
      </c>
      <c r="C305" s="169">
        <v>300</v>
      </c>
      <c r="D305" s="170" t="s">
        <v>396</v>
      </c>
      <c r="E305" s="170" t="s">
        <v>638</v>
      </c>
      <c r="F305" s="171" t="s">
        <v>647</v>
      </c>
      <c r="G305" s="171" t="s">
        <v>608</v>
      </c>
      <c r="H305" s="171" t="s">
        <v>4</v>
      </c>
      <c r="I305" s="171" t="s">
        <v>501</v>
      </c>
      <c r="J305" s="171" t="s">
        <v>103</v>
      </c>
      <c r="L305" s="11">
        <f>+Table_NCAA_Rankings[[#This Row],[Rank]]</f>
        <v>300</v>
      </c>
    </row>
    <row r="306" spans="2:12" ht="21" customHeight="1">
      <c r="B306" s="169">
        <v>301</v>
      </c>
      <c r="C306" s="169">
        <v>301</v>
      </c>
      <c r="D306" s="170" t="s">
        <v>290</v>
      </c>
      <c r="E306" s="170" t="s">
        <v>636</v>
      </c>
      <c r="F306" s="171" t="s">
        <v>564</v>
      </c>
      <c r="G306" s="171" t="s">
        <v>617</v>
      </c>
      <c r="H306" s="171" t="s">
        <v>573</v>
      </c>
      <c r="I306" s="171" t="s">
        <v>623</v>
      </c>
      <c r="J306" s="171" t="s">
        <v>4</v>
      </c>
      <c r="L306" s="11">
        <f>+Table_NCAA_Rankings[[#This Row],[Rank]]</f>
        <v>301</v>
      </c>
    </row>
    <row r="307" spans="2:12" ht="21" customHeight="1">
      <c r="B307" s="169">
        <v>302</v>
      </c>
      <c r="C307" s="169">
        <v>302</v>
      </c>
      <c r="D307" s="170" t="s">
        <v>326</v>
      </c>
      <c r="E307" s="170" t="s">
        <v>656</v>
      </c>
      <c r="F307" s="171" t="s">
        <v>544</v>
      </c>
      <c r="G307" s="171" t="s">
        <v>611</v>
      </c>
      <c r="H307" s="171" t="s">
        <v>94</v>
      </c>
      <c r="I307" s="171" t="s">
        <v>139</v>
      </c>
      <c r="J307" s="171" t="s">
        <v>97</v>
      </c>
      <c r="L307" s="11">
        <f>+Table_NCAA_Rankings[[#This Row],[Rank]]</f>
        <v>302</v>
      </c>
    </row>
    <row r="308" spans="2:12" ht="21" customHeight="1">
      <c r="B308" s="169">
        <v>303</v>
      </c>
      <c r="C308" s="169">
        <v>303</v>
      </c>
      <c r="D308" s="170" t="s">
        <v>306</v>
      </c>
      <c r="E308" s="170" t="s">
        <v>577</v>
      </c>
      <c r="F308" s="171" t="s">
        <v>690</v>
      </c>
      <c r="G308" s="171" t="s">
        <v>657</v>
      </c>
      <c r="H308" s="171" t="s">
        <v>119</v>
      </c>
      <c r="I308" s="171" t="s">
        <v>496</v>
      </c>
      <c r="J308" s="171" t="s">
        <v>103</v>
      </c>
      <c r="L308" s="11">
        <f>+Table_NCAA_Rankings[[#This Row],[Rank]]</f>
        <v>303</v>
      </c>
    </row>
    <row r="309" spans="2:12" ht="21" customHeight="1">
      <c r="B309" s="169">
        <v>304</v>
      </c>
      <c r="C309" s="169">
        <v>304</v>
      </c>
      <c r="D309" s="170" t="s">
        <v>276</v>
      </c>
      <c r="E309" s="170" t="s">
        <v>656</v>
      </c>
      <c r="F309" s="171" t="s">
        <v>572</v>
      </c>
      <c r="G309" s="171" t="s">
        <v>611</v>
      </c>
      <c r="H309" s="171" t="s">
        <v>573</v>
      </c>
      <c r="I309" s="171" t="s">
        <v>130</v>
      </c>
      <c r="J309" s="171" t="s">
        <v>103</v>
      </c>
      <c r="L309" s="11">
        <f>+Table_NCAA_Rankings[[#This Row],[Rank]]</f>
        <v>304</v>
      </c>
    </row>
    <row r="310" spans="2:12" ht="21" customHeight="1">
      <c r="B310" s="169">
        <v>305</v>
      </c>
      <c r="C310" s="169">
        <v>305</v>
      </c>
      <c r="D310" s="170" t="s">
        <v>240</v>
      </c>
      <c r="E310" s="170" t="s">
        <v>45</v>
      </c>
      <c r="F310" s="171" t="s">
        <v>686</v>
      </c>
      <c r="G310" s="171" t="s">
        <v>643</v>
      </c>
      <c r="H310" s="171" t="s">
        <v>119</v>
      </c>
      <c r="I310" s="171" t="s">
        <v>501</v>
      </c>
      <c r="J310" s="171" t="s">
        <v>97</v>
      </c>
      <c r="L310" s="11">
        <f>+Table_NCAA_Rankings[[#This Row],[Rank]]</f>
        <v>305</v>
      </c>
    </row>
    <row r="311" spans="2:12" ht="21" customHeight="1">
      <c r="B311" s="169">
        <v>306</v>
      </c>
      <c r="C311" s="169">
        <v>306</v>
      </c>
      <c r="D311" s="170" t="s">
        <v>188</v>
      </c>
      <c r="E311" s="170" t="s">
        <v>656</v>
      </c>
      <c r="F311" s="171" t="s">
        <v>587</v>
      </c>
      <c r="G311" s="171" t="s">
        <v>559</v>
      </c>
      <c r="H311" s="171" t="s">
        <v>107</v>
      </c>
      <c r="I311" s="171" t="s">
        <v>529</v>
      </c>
      <c r="J311" s="171" t="s">
        <v>97</v>
      </c>
      <c r="L311" s="11">
        <f>+Table_NCAA_Rankings[[#This Row],[Rank]]</f>
        <v>306</v>
      </c>
    </row>
    <row r="312" spans="2:12" ht="21" customHeight="1">
      <c r="B312" s="169">
        <v>307</v>
      </c>
      <c r="C312" s="169">
        <v>307</v>
      </c>
      <c r="D312" s="170" t="s">
        <v>277</v>
      </c>
      <c r="E312" s="170" t="s">
        <v>597</v>
      </c>
      <c r="F312" s="171" t="s">
        <v>691</v>
      </c>
      <c r="G312" s="171" t="s">
        <v>633</v>
      </c>
      <c r="H312" s="171" t="s">
        <v>573</v>
      </c>
      <c r="I312" s="171" t="s">
        <v>539</v>
      </c>
      <c r="J312" s="171" t="s">
        <v>103</v>
      </c>
      <c r="L312" s="11">
        <f>+Table_NCAA_Rankings[[#This Row],[Rank]]</f>
        <v>307</v>
      </c>
    </row>
    <row r="313" spans="2:12" ht="21" customHeight="1">
      <c r="B313" s="169">
        <v>308</v>
      </c>
      <c r="C313" s="169">
        <v>308</v>
      </c>
      <c r="D313" s="170" t="s">
        <v>293</v>
      </c>
      <c r="E313" s="170" t="s">
        <v>84</v>
      </c>
      <c r="F313" s="171" t="s">
        <v>534</v>
      </c>
      <c r="G313" s="171" t="s">
        <v>617</v>
      </c>
      <c r="H313" s="171" t="s">
        <v>107</v>
      </c>
      <c r="I313" s="171" t="s">
        <v>484</v>
      </c>
      <c r="J313" s="171" t="s">
        <v>100</v>
      </c>
      <c r="L313" s="11">
        <f>+Table_NCAA_Rankings[[#This Row],[Rank]]</f>
        <v>308</v>
      </c>
    </row>
    <row r="314" spans="2:12" ht="21" customHeight="1">
      <c r="B314" s="169">
        <v>309</v>
      </c>
      <c r="C314" s="169">
        <v>309</v>
      </c>
      <c r="D314" s="170" t="s">
        <v>327</v>
      </c>
      <c r="E314" s="170" t="s">
        <v>612</v>
      </c>
      <c r="F314" s="171" t="s">
        <v>661</v>
      </c>
      <c r="G314" s="171" t="s">
        <v>542</v>
      </c>
      <c r="H314" s="171" t="s">
        <v>119</v>
      </c>
      <c r="I314" s="171" t="s">
        <v>484</v>
      </c>
      <c r="J314" s="171" t="s">
        <v>111</v>
      </c>
      <c r="L314" s="11">
        <f>+Table_NCAA_Rankings[[#This Row],[Rank]]</f>
        <v>309</v>
      </c>
    </row>
    <row r="315" spans="2:12" ht="21" customHeight="1">
      <c r="B315" s="169">
        <v>310</v>
      </c>
      <c r="C315" s="169">
        <v>310</v>
      </c>
      <c r="D315" s="170" t="s">
        <v>662</v>
      </c>
      <c r="E315" s="170" t="s">
        <v>49</v>
      </c>
      <c r="F315" s="171" t="s">
        <v>693</v>
      </c>
      <c r="G315" s="171" t="s">
        <v>663</v>
      </c>
      <c r="H315" s="171" t="s">
        <v>4</v>
      </c>
      <c r="I315" s="171" t="s">
        <v>133</v>
      </c>
      <c r="J315" s="171" t="s">
        <v>97</v>
      </c>
      <c r="L315" s="11">
        <f>+Table_NCAA_Rankings[[#This Row],[Rank]]</f>
        <v>310</v>
      </c>
    </row>
    <row r="316" spans="2:12" ht="21" customHeight="1">
      <c r="B316" s="169">
        <v>311</v>
      </c>
      <c r="C316" s="169">
        <v>311</v>
      </c>
      <c r="D316" s="170" t="s">
        <v>235</v>
      </c>
      <c r="E316" s="170" t="s">
        <v>84</v>
      </c>
      <c r="F316" s="171" t="s">
        <v>698</v>
      </c>
      <c r="G316" s="171" t="s">
        <v>664</v>
      </c>
      <c r="H316" s="171" t="s">
        <v>119</v>
      </c>
      <c r="I316" s="171" t="s">
        <v>130</v>
      </c>
      <c r="J316" s="171" t="s">
        <v>103</v>
      </c>
      <c r="L316" s="11">
        <f>+Table_NCAA_Rankings[[#This Row],[Rank]]</f>
        <v>311</v>
      </c>
    </row>
    <row r="317" spans="2:12" ht="21" customHeight="1">
      <c r="B317" s="169">
        <v>312</v>
      </c>
      <c r="C317" s="169">
        <v>312</v>
      </c>
      <c r="D317" s="170" t="s">
        <v>285</v>
      </c>
      <c r="E317" s="170" t="s">
        <v>638</v>
      </c>
      <c r="F317" s="171" t="s">
        <v>688</v>
      </c>
      <c r="G317" s="171" t="s">
        <v>654</v>
      </c>
      <c r="H317" s="171" t="s">
        <v>119</v>
      </c>
      <c r="I317" s="171" t="s">
        <v>529</v>
      </c>
      <c r="J317" s="171" t="s">
        <v>103</v>
      </c>
      <c r="L317" s="11">
        <f>+Table_NCAA_Rankings[[#This Row],[Rank]]</f>
        <v>312</v>
      </c>
    </row>
    <row r="318" spans="2:12" ht="21" customHeight="1">
      <c r="B318" s="169">
        <v>313</v>
      </c>
      <c r="C318" s="169">
        <v>313</v>
      </c>
      <c r="D318" s="170" t="s">
        <v>305</v>
      </c>
      <c r="E318" s="170" t="s">
        <v>612</v>
      </c>
      <c r="F318" s="171" t="s">
        <v>572</v>
      </c>
      <c r="G318" s="171" t="s">
        <v>651</v>
      </c>
      <c r="H318" s="171" t="s">
        <v>103</v>
      </c>
      <c r="I318" s="171" t="s">
        <v>133</v>
      </c>
      <c r="J318" s="171" t="s">
        <v>111</v>
      </c>
      <c r="L318" s="11">
        <f>+Table_NCAA_Rankings[[#This Row],[Rank]]</f>
        <v>313</v>
      </c>
    </row>
    <row r="319" spans="2:12" ht="21" customHeight="1">
      <c r="B319" s="169">
        <v>314</v>
      </c>
      <c r="C319" s="169">
        <v>314</v>
      </c>
      <c r="D319" s="170" t="s">
        <v>403</v>
      </c>
      <c r="E319" s="170" t="s">
        <v>550</v>
      </c>
      <c r="F319" s="171" t="s">
        <v>696</v>
      </c>
      <c r="G319" s="171" t="s">
        <v>657</v>
      </c>
      <c r="H319" s="171" t="s">
        <v>101</v>
      </c>
      <c r="I319" s="171" t="s">
        <v>539</v>
      </c>
      <c r="J319" s="171" t="s">
        <v>97</v>
      </c>
      <c r="L319" s="11">
        <f>+Table_NCAA_Rankings[[#This Row],[Rank]]</f>
        <v>314</v>
      </c>
    </row>
    <row r="320" spans="2:12" ht="21" customHeight="1">
      <c r="B320" s="169">
        <v>315</v>
      </c>
      <c r="C320" s="169">
        <v>315</v>
      </c>
      <c r="D320" s="170" t="s">
        <v>427</v>
      </c>
      <c r="E320" s="170" t="s">
        <v>656</v>
      </c>
      <c r="F320" s="171" t="s">
        <v>698</v>
      </c>
      <c r="G320" s="171" t="s">
        <v>665</v>
      </c>
      <c r="H320" s="171" t="s">
        <v>28</v>
      </c>
      <c r="I320" s="171" t="s">
        <v>122</v>
      </c>
      <c r="J320" s="171" t="s">
        <v>103</v>
      </c>
      <c r="L320" s="11">
        <f>+Table_NCAA_Rankings[[#This Row],[Rank]]</f>
        <v>315</v>
      </c>
    </row>
    <row r="321" spans="2:12" ht="21" customHeight="1">
      <c r="B321" s="169">
        <v>316</v>
      </c>
      <c r="C321" s="169">
        <v>316</v>
      </c>
      <c r="D321" s="170" t="s">
        <v>304</v>
      </c>
      <c r="E321" s="170" t="s">
        <v>84</v>
      </c>
      <c r="F321" s="171" t="s">
        <v>704</v>
      </c>
      <c r="G321" s="171" t="s">
        <v>645</v>
      </c>
      <c r="H321" s="171" t="s">
        <v>4</v>
      </c>
      <c r="I321" s="171" t="s">
        <v>539</v>
      </c>
      <c r="J321" s="171" t="s">
        <v>103</v>
      </c>
      <c r="L321" s="11">
        <f>+Table_NCAA_Rankings[[#This Row],[Rank]]</f>
        <v>316</v>
      </c>
    </row>
    <row r="322" spans="2:12" ht="21" customHeight="1">
      <c r="B322" s="169">
        <v>317</v>
      </c>
      <c r="C322" s="169">
        <v>317</v>
      </c>
      <c r="D322" s="170" t="s">
        <v>432</v>
      </c>
      <c r="E322" s="170" t="s">
        <v>636</v>
      </c>
      <c r="F322" s="171" t="s">
        <v>693</v>
      </c>
      <c r="G322" s="171" t="s">
        <v>657</v>
      </c>
      <c r="H322" s="171" t="s">
        <v>119</v>
      </c>
      <c r="I322" s="171" t="s">
        <v>568</v>
      </c>
      <c r="J322" s="171" t="s">
        <v>4</v>
      </c>
      <c r="L322" s="11">
        <f>+Table_NCAA_Rankings[[#This Row],[Rank]]</f>
        <v>317</v>
      </c>
    </row>
    <row r="323" spans="2:12" ht="21" customHeight="1">
      <c r="B323" s="169">
        <v>318</v>
      </c>
      <c r="C323" s="169">
        <v>318</v>
      </c>
      <c r="D323" s="170" t="s">
        <v>439</v>
      </c>
      <c r="E323" s="170" t="s">
        <v>636</v>
      </c>
      <c r="F323" s="171" t="s">
        <v>686</v>
      </c>
      <c r="G323" s="171" t="s">
        <v>635</v>
      </c>
      <c r="H323" s="171" t="s">
        <v>92</v>
      </c>
      <c r="I323" s="171" t="s">
        <v>535</v>
      </c>
      <c r="J323" s="171" t="s">
        <v>4</v>
      </c>
      <c r="L323" s="11">
        <f>+Table_NCAA_Rankings[[#This Row],[Rank]]</f>
        <v>318</v>
      </c>
    </row>
    <row r="324" spans="2:12" ht="21" customHeight="1">
      <c r="B324" s="169">
        <v>319</v>
      </c>
      <c r="C324" s="169">
        <v>319</v>
      </c>
      <c r="D324" s="170" t="s">
        <v>391</v>
      </c>
      <c r="E324" s="170" t="s">
        <v>638</v>
      </c>
      <c r="F324" s="171" t="s">
        <v>701</v>
      </c>
      <c r="G324" s="171" t="s">
        <v>631</v>
      </c>
      <c r="H324" s="171" t="s">
        <v>4</v>
      </c>
      <c r="I324" s="171" t="s">
        <v>533</v>
      </c>
      <c r="J324" s="171" t="s">
        <v>103</v>
      </c>
      <c r="L324" s="11">
        <f>+Table_NCAA_Rankings[[#This Row],[Rank]]</f>
        <v>319</v>
      </c>
    </row>
    <row r="325" spans="2:12" ht="21" customHeight="1">
      <c r="B325" s="169">
        <v>320</v>
      </c>
      <c r="C325" s="169">
        <v>320</v>
      </c>
      <c r="D325" s="170" t="s">
        <v>337</v>
      </c>
      <c r="E325" s="170" t="s">
        <v>84</v>
      </c>
      <c r="F325" s="171" t="s">
        <v>690</v>
      </c>
      <c r="G325" s="171" t="s">
        <v>643</v>
      </c>
      <c r="H325" s="171" t="s">
        <v>103</v>
      </c>
      <c r="I325" s="171" t="s">
        <v>545</v>
      </c>
      <c r="J325" s="171" t="s">
        <v>103</v>
      </c>
      <c r="L325" s="11">
        <f>+Table_NCAA_Rankings[[#This Row],[Rank]]</f>
        <v>320</v>
      </c>
    </row>
    <row r="326" spans="2:12" ht="21" customHeight="1">
      <c r="B326" s="169">
        <v>321</v>
      </c>
      <c r="C326" s="169">
        <v>321</v>
      </c>
      <c r="D326" s="170" t="s">
        <v>410</v>
      </c>
      <c r="E326" s="170" t="s">
        <v>25</v>
      </c>
      <c r="F326" s="171" t="s">
        <v>697</v>
      </c>
      <c r="G326" s="171" t="s">
        <v>613</v>
      </c>
      <c r="H326" s="171" t="s">
        <v>135</v>
      </c>
      <c r="I326" s="171" t="s">
        <v>617</v>
      </c>
      <c r="J326" s="171" t="s">
        <v>100</v>
      </c>
      <c r="L326" s="11">
        <f>+Table_NCAA_Rankings[[#This Row],[Rank]]</f>
        <v>321</v>
      </c>
    </row>
    <row r="327" spans="2:12" ht="21" customHeight="1">
      <c r="B327" s="169">
        <v>322</v>
      </c>
      <c r="C327" s="169">
        <v>322</v>
      </c>
      <c r="D327" s="170" t="s">
        <v>390</v>
      </c>
      <c r="E327" s="170" t="s">
        <v>638</v>
      </c>
      <c r="F327" s="171" t="s">
        <v>699</v>
      </c>
      <c r="G327" s="171" t="s">
        <v>657</v>
      </c>
      <c r="H327" s="171" t="s">
        <v>4</v>
      </c>
      <c r="I327" s="171" t="s">
        <v>555</v>
      </c>
      <c r="J327" s="171" t="s">
        <v>4</v>
      </c>
      <c r="L327" s="11">
        <f>+Table_NCAA_Rankings[[#This Row],[Rank]]</f>
        <v>322</v>
      </c>
    </row>
    <row r="328" spans="2:12" ht="21" customHeight="1">
      <c r="B328" s="169">
        <v>323</v>
      </c>
      <c r="C328" s="169">
        <v>323</v>
      </c>
      <c r="D328" s="170" t="s">
        <v>412</v>
      </c>
      <c r="E328" s="170" t="s">
        <v>639</v>
      </c>
      <c r="F328" s="171" t="s">
        <v>564</v>
      </c>
      <c r="G328" s="171" t="s">
        <v>666</v>
      </c>
      <c r="H328" s="171" t="s">
        <v>100</v>
      </c>
      <c r="I328" s="171" t="s">
        <v>139</v>
      </c>
      <c r="J328" s="171" t="s">
        <v>100</v>
      </c>
      <c r="L328" s="11">
        <f>+Table_NCAA_Rankings[[#This Row],[Rank]]</f>
        <v>323</v>
      </c>
    </row>
    <row r="329" spans="2:12" ht="21" customHeight="1">
      <c r="B329" s="169">
        <v>324</v>
      </c>
      <c r="C329" s="169">
        <v>324</v>
      </c>
      <c r="D329" s="170" t="s">
        <v>356</v>
      </c>
      <c r="E329" s="170" t="s">
        <v>577</v>
      </c>
      <c r="F329" s="171" t="s">
        <v>705</v>
      </c>
      <c r="G329" s="171" t="s">
        <v>664</v>
      </c>
      <c r="H329" s="171" t="s">
        <v>119</v>
      </c>
      <c r="I329" s="171" t="s">
        <v>501</v>
      </c>
      <c r="J329" s="171" t="s">
        <v>100</v>
      </c>
      <c r="L329" s="11">
        <f>+Table_NCAA_Rankings[[#This Row],[Rank]]</f>
        <v>324</v>
      </c>
    </row>
    <row r="330" spans="2:12" ht="21" customHeight="1">
      <c r="B330" s="169">
        <v>325</v>
      </c>
      <c r="C330" s="169">
        <v>325</v>
      </c>
      <c r="D330" s="170" t="s">
        <v>422</v>
      </c>
      <c r="E330" s="170" t="s">
        <v>149</v>
      </c>
      <c r="F330" s="171" t="s">
        <v>696</v>
      </c>
      <c r="G330" s="171" t="s">
        <v>654</v>
      </c>
      <c r="H330" s="171" t="s">
        <v>4</v>
      </c>
      <c r="I330" s="171" t="s">
        <v>648</v>
      </c>
      <c r="J330" s="171" t="s">
        <v>103</v>
      </c>
      <c r="L330" s="11">
        <f>+Table_NCAA_Rankings[[#This Row],[Rank]]</f>
        <v>325</v>
      </c>
    </row>
    <row r="331" spans="2:12" ht="21" customHeight="1">
      <c r="B331" s="169">
        <v>326</v>
      </c>
      <c r="C331" s="169">
        <v>326</v>
      </c>
      <c r="D331" s="170" t="s">
        <v>315</v>
      </c>
      <c r="E331" s="170" t="s">
        <v>612</v>
      </c>
      <c r="F331" s="171" t="s">
        <v>701</v>
      </c>
      <c r="G331" s="171" t="s">
        <v>657</v>
      </c>
      <c r="H331" s="171" t="s">
        <v>4</v>
      </c>
      <c r="I331" s="171" t="s">
        <v>539</v>
      </c>
      <c r="J331" s="171" t="s">
        <v>92</v>
      </c>
      <c r="L331" s="11">
        <f>+Table_NCAA_Rankings[[#This Row],[Rank]]</f>
        <v>326</v>
      </c>
    </row>
    <row r="332" spans="2:12" ht="21" customHeight="1">
      <c r="B332" s="169">
        <v>327</v>
      </c>
      <c r="C332" s="169">
        <v>327</v>
      </c>
      <c r="D332" s="170" t="s">
        <v>407</v>
      </c>
      <c r="E332" s="170" t="s">
        <v>2</v>
      </c>
      <c r="F332" s="171" t="s">
        <v>702</v>
      </c>
      <c r="G332" s="171" t="s">
        <v>667</v>
      </c>
      <c r="H332" s="171" t="s">
        <v>28</v>
      </c>
      <c r="I332" s="171" t="s">
        <v>635</v>
      </c>
      <c r="J332" s="171" t="s">
        <v>103</v>
      </c>
      <c r="L332" s="11">
        <f>+Table_NCAA_Rankings[[#This Row],[Rank]]</f>
        <v>327</v>
      </c>
    </row>
    <row r="333" spans="2:12" ht="21" customHeight="1">
      <c r="B333" s="169">
        <v>328</v>
      </c>
      <c r="C333" s="169">
        <v>328</v>
      </c>
      <c r="D333" s="170" t="s">
        <v>436</v>
      </c>
      <c r="E333" s="170" t="s">
        <v>639</v>
      </c>
      <c r="F333" s="171" t="s">
        <v>564</v>
      </c>
      <c r="G333" s="171" t="s">
        <v>645</v>
      </c>
      <c r="H333" s="171" t="s">
        <v>119</v>
      </c>
      <c r="I333" s="171" t="s">
        <v>132</v>
      </c>
      <c r="J333" s="171" t="s">
        <v>103</v>
      </c>
      <c r="L333" s="11">
        <f>+Table_NCAA_Rankings[[#This Row],[Rank]]</f>
        <v>328</v>
      </c>
    </row>
    <row r="334" spans="2:12" ht="21" customHeight="1">
      <c r="B334" s="169">
        <v>329</v>
      </c>
      <c r="C334" s="169">
        <v>329</v>
      </c>
      <c r="D334" s="170" t="s">
        <v>279</v>
      </c>
      <c r="E334" s="170" t="s">
        <v>84</v>
      </c>
      <c r="F334" s="171" t="s">
        <v>690</v>
      </c>
      <c r="G334" s="171" t="s">
        <v>621</v>
      </c>
      <c r="H334" s="171" t="s">
        <v>101</v>
      </c>
      <c r="I334" s="171" t="s">
        <v>549</v>
      </c>
      <c r="J334" s="171" t="s">
        <v>103</v>
      </c>
      <c r="L334" s="11">
        <f>+Table_NCAA_Rankings[[#This Row],[Rank]]</f>
        <v>329</v>
      </c>
    </row>
    <row r="335" spans="2:12" ht="21" customHeight="1">
      <c r="B335" s="169">
        <v>330</v>
      </c>
      <c r="C335" s="169">
        <v>330</v>
      </c>
      <c r="D335" s="170" t="s">
        <v>395</v>
      </c>
      <c r="E335" s="170" t="s">
        <v>639</v>
      </c>
      <c r="F335" s="171" t="s">
        <v>698</v>
      </c>
      <c r="G335" s="171" t="s">
        <v>652</v>
      </c>
      <c r="H335" s="171" t="s">
        <v>616</v>
      </c>
      <c r="I335" s="171" t="s">
        <v>104</v>
      </c>
      <c r="J335" s="171" t="s">
        <v>103</v>
      </c>
      <c r="L335" s="11">
        <f>+Table_NCAA_Rankings[[#This Row],[Rank]]</f>
        <v>330</v>
      </c>
    </row>
    <row r="336" spans="2:12" ht="21" customHeight="1">
      <c r="B336" s="169">
        <v>331</v>
      </c>
      <c r="C336" s="169">
        <v>331</v>
      </c>
      <c r="D336" s="170" t="s">
        <v>373</v>
      </c>
      <c r="E336" s="170" t="s">
        <v>84</v>
      </c>
      <c r="F336" s="171" t="s">
        <v>692</v>
      </c>
      <c r="G336" s="171" t="s">
        <v>651</v>
      </c>
      <c r="H336" s="171" t="s">
        <v>4</v>
      </c>
      <c r="I336" s="171" t="s">
        <v>610</v>
      </c>
      <c r="J336" s="171" t="s">
        <v>103</v>
      </c>
      <c r="L336" s="11">
        <f>+Table_NCAA_Rankings[[#This Row],[Rank]]</f>
        <v>331</v>
      </c>
    </row>
    <row r="337" spans="2:12" ht="21" customHeight="1">
      <c r="B337" s="169">
        <v>332</v>
      </c>
      <c r="C337" s="169">
        <v>332</v>
      </c>
      <c r="D337" s="170" t="s">
        <v>420</v>
      </c>
      <c r="E337" s="170" t="s">
        <v>550</v>
      </c>
      <c r="F337" s="171" t="s">
        <v>706</v>
      </c>
      <c r="G337" s="171" t="s">
        <v>664</v>
      </c>
      <c r="H337" s="171" t="s">
        <v>119</v>
      </c>
      <c r="I337" s="171" t="s">
        <v>520</v>
      </c>
      <c r="J337" s="171" t="s">
        <v>103</v>
      </c>
      <c r="L337" s="11">
        <f>+Table_NCAA_Rankings[[#This Row],[Rank]]</f>
        <v>332</v>
      </c>
    </row>
    <row r="338" spans="2:12" ht="21" customHeight="1">
      <c r="B338" s="169">
        <v>333</v>
      </c>
      <c r="C338" s="169">
        <v>333</v>
      </c>
      <c r="D338" s="170" t="s">
        <v>325</v>
      </c>
      <c r="E338" s="170" t="s">
        <v>656</v>
      </c>
      <c r="F338" s="171" t="s">
        <v>704</v>
      </c>
      <c r="G338" s="171" t="s">
        <v>643</v>
      </c>
      <c r="H338" s="171" t="s">
        <v>119</v>
      </c>
      <c r="I338" s="171" t="s">
        <v>496</v>
      </c>
      <c r="J338" s="171" t="s">
        <v>119</v>
      </c>
      <c r="L338" s="11">
        <f>+Table_NCAA_Rankings[[#This Row],[Rank]]</f>
        <v>333</v>
      </c>
    </row>
    <row r="339" spans="2:12" ht="21" customHeight="1">
      <c r="B339" s="169">
        <v>334</v>
      </c>
      <c r="C339" s="169">
        <v>334</v>
      </c>
      <c r="D339" s="170" t="s">
        <v>405</v>
      </c>
      <c r="E339" s="170" t="s">
        <v>612</v>
      </c>
      <c r="F339" s="171" t="s">
        <v>688</v>
      </c>
      <c r="G339" s="171" t="s">
        <v>651</v>
      </c>
      <c r="H339" s="171" t="s">
        <v>100</v>
      </c>
      <c r="I339" s="171" t="s">
        <v>539</v>
      </c>
      <c r="J339" s="171" t="s">
        <v>97</v>
      </c>
      <c r="L339" s="11">
        <f>+Table_NCAA_Rankings[[#This Row],[Rank]]</f>
        <v>334</v>
      </c>
    </row>
    <row r="340" spans="2:12" ht="21" customHeight="1">
      <c r="B340" s="169">
        <v>335</v>
      </c>
      <c r="C340" s="169">
        <v>335</v>
      </c>
      <c r="D340" s="170" t="s">
        <v>428</v>
      </c>
      <c r="E340" s="170" t="s">
        <v>149</v>
      </c>
      <c r="F340" s="171" t="s">
        <v>707</v>
      </c>
      <c r="G340" s="171" t="s">
        <v>663</v>
      </c>
      <c r="H340" s="171" t="s">
        <v>4</v>
      </c>
      <c r="I340" s="171" t="s">
        <v>533</v>
      </c>
      <c r="J340" s="171" t="s">
        <v>100</v>
      </c>
      <c r="L340" s="11">
        <f>+Table_NCAA_Rankings[[#This Row],[Rank]]</f>
        <v>335</v>
      </c>
    </row>
    <row r="341" spans="2:12" ht="21" customHeight="1">
      <c r="B341" s="169">
        <v>336</v>
      </c>
      <c r="C341" s="169">
        <v>336</v>
      </c>
      <c r="D341" s="170" t="s">
        <v>364</v>
      </c>
      <c r="E341" s="170" t="s">
        <v>656</v>
      </c>
      <c r="F341" s="171" t="s">
        <v>708</v>
      </c>
      <c r="G341" s="171" t="s">
        <v>668</v>
      </c>
      <c r="H341" s="171" t="s">
        <v>119</v>
      </c>
      <c r="I341" s="171" t="s">
        <v>669</v>
      </c>
      <c r="J341" s="171" t="s">
        <v>103</v>
      </c>
      <c r="L341" s="11">
        <f>+Table_NCAA_Rankings[[#This Row],[Rank]]</f>
        <v>336</v>
      </c>
    </row>
    <row r="342" spans="2:12" ht="21" customHeight="1">
      <c r="B342" s="169">
        <v>337</v>
      </c>
      <c r="C342" s="169">
        <v>337</v>
      </c>
      <c r="D342" s="170" t="s">
        <v>371</v>
      </c>
      <c r="E342" s="170" t="s">
        <v>49</v>
      </c>
      <c r="F342" s="171" t="s">
        <v>709</v>
      </c>
      <c r="G342" s="171" t="s">
        <v>670</v>
      </c>
      <c r="H342" s="171" t="s">
        <v>4</v>
      </c>
      <c r="I342" s="171" t="s">
        <v>549</v>
      </c>
      <c r="J342" s="171" t="s">
        <v>103</v>
      </c>
      <c r="L342" s="11">
        <f>+Table_NCAA_Rankings[[#This Row],[Rank]]</f>
        <v>337</v>
      </c>
    </row>
    <row r="343" spans="2:12" ht="21" customHeight="1">
      <c r="B343" s="169">
        <v>338</v>
      </c>
      <c r="C343" s="169">
        <v>338</v>
      </c>
      <c r="D343" s="170" t="s">
        <v>374</v>
      </c>
      <c r="E343" s="170" t="s">
        <v>597</v>
      </c>
      <c r="F343" s="171" t="s">
        <v>707</v>
      </c>
      <c r="G343" s="171" t="s">
        <v>671</v>
      </c>
      <c r="H343" s="171" t="s">
        <v>28</v>
      </c>
      <c r="I343" s="171" t="s">
        <v>621</v>
      </c>
      <c r="J343" s="171" t="s">
        <v>99</v>
      </c>
      <c r="L343" s="11">
        <f>+Table_NCAA_Rankings[[#This Row],[Rank]]</f>
        <v>338</v>
      </c>
    </row>
    <row r="344" spans="2:12" ht="21" customHeight="1">
      <c r="B344" s="169">
        <v>339</v>
      </c>
      <c r="C344" s="169">
        <v>339</v>
      </c>
      <c r="D344" s="170" t="s">
        <v>213</v>
      </c>
      <c r="E344" s="170" t="s">
        <v>656</v>
      </c>
      <c r="F344" s="171" t="s">
        <v>688</v>
      </c>
      <c r="G344" s="171" t="s">
        <v>650</v>
      </c>
      <c r="H344" s="171" t="s">
        <v>119</v>
      </c>
      <c r="I344" s="171" t="s">
        <v>482</v>
      </c>
      <c r="J344" s="171" t="s">
        <v>100</v>
      </c>
      <c r="L344" s="11">
        <f>+Table_NCAA_Rankings[[#This Row],[Rank]]</f>
        <v>339</v>
      </c>
    </row>
    <row r="345" spans="2:12" ht="21" customHeight="1">
      <c r="B345" s="169">
        <v>340</v>
      </c>
      <c r="C345" s="169">
        <v>340</v>
      </c>
      <c r="D345" s="170" t="s">
        <v>414</v>
      </c>
      <c r="E345" s="170" t="s">
        <v>639</v>
      </c>
      <c r="F345" s="171" t="s">
        <v>702</v>
      </c>
      <c r="G345" s="171" t="s">
        <v>672</v>
      </c>
      <c r="H345" s="171" t="s">
        <v>616</v>
      </c>
      <c r="I345" s="171" t="s">
        <v>482</v>
      </c>
      <c r="J345" s="171" t="s">
        <v>100</v>
      </c>
      <c r="L345" s="11">
        <f>+Table_NCAA_Rankings[[#This Row],[Rank]]</f>
        <v>340</v>
      </c>
    </row>
    <row r="346" spans="2:12" ht="21" customHeight="1">
      <c r="B346" s="169">
        <v>341</v>
      </c>
      <c r="C346" s="169">
        <v>341</v>
      </c>
      <c r="D346" s="170" t="s">
        <v>419</v>
      </c>
      <c r="E346" s="170" t="s">
        <v>25</v>
      </c>
      <c r="F346" s="171" t="s">
        <v>703</v>
      </c>
      <c r="G346" s="171" t="s">
        <v>673</v>
      </c>
      <c r="H346" s="171" t="s">
        <v>641</v>
      </c>
      <c r="I346" s="171" t="s">
        <v>648</v>
      </c>
      <c r="J346" s="171" t="s">
        <v>100</v>
      </c>
      <c r="L346" s="11">
        <f>+Table_NCAA_Rankings[[#This Row],[Rank]]</f>
        <v>341</v>
      </c>
    </row>
    <row r="347" spans="2:12" ht="21" customHeight="1">
      <c r="B347" s="169">
        <v>342</v>
      </c>
      <c r="C347" s="169">
        <v>342</v>
      </c>
      <c r="D347" s="170" t="s">
        <v>430</v>
      </c>
      <c r="E347" s="170" t="s">
        <v>656</v>
      </c>
      <c r="F347" s="171" t="s">
        <v>710</v>
      </c>
      <c r="G347" s="171" t="s">
        <v>674</v>
      </c>
      <c r="H347" s="171" t="s">
        <v>101</v>
      </c>
      <c r="I347" s="171" t="s">
        <v>529</v>
      </c>
      <c r="J347" s="171" t="s">
        <v>4</v>
      </c>
      <c r="L347" s="11">
        <f>+Table_NCAA_Rankings[[#This Row],[Rank]]</f>
        <v>342</v>
      </c>
    </row>
    <row r="348" spans="2:12" ht="21" customHeight="1">
      <c r="B348" s="169">
        <v>343</v>
      </c>
      <c r="C348" s="169">
        <v>343</v>
      </c>
      <c r="D348" s="170" t="s">
        <v>429</v>
      </c>
      <c r="E348" s="170" t="s">
        <v>49</v>
      </c>
      <c r="F348" s="171" t="s">
        <v>711</v>
      </c>
      <c r="G348" s="171" t="s">
        <v>675</v>
      </c>
      <c r="H348" s="171" t="s">
        <v>616</v>
      </c>
      <c r="I348" s="171" t="s">
        <v>545</v>
      </c>
      <c r="J348" s="171" t="s">
        <v>103</v>
      </c>
      <c r="L348" s="11">
        <f>+Table_NCAA_Rankings[[#This Row],[Rank]]</f>
        <v>343</v>
      </c>
    </row>
    <row r="349" spans="2:12" ht="21" customHeight="1">
      <c r="B349" s="169">
        <v>344</v>
      </c>
      <c r="C349" s="169">
        <v>344</v>
      </c>
      <c r="D349" s="170" t="s">
        <v>376</v>
      </c>
      <c r="E349" s="170" t="s">
        <v>606</v>
      </c>
      <c r="F349" s="171" t="s">
        <v>711</v>
      </c>
      <c r="G349" s="171" t="s">
        <v>676</v>
      </c>
      <c r="H349" s="171" t="s">
        <v>28</v>
      </c>
      <c r="I349" s="171" t="s">
        <v>533</v>
      </c>
      <c r="J349" s="171" t="s">
        <v>97</v>
      </c>
      <c r="L349" s="11">
        <f>+Table_NCAA_Rankings[[#This Row],[Rank]]</f>
        <v>344</v>
      </c>
    </row>
    <row r="350" spans="2:12" ht="21" customHeight="1">
      <c r="B350" s="169">
        <v>345</v>
      </c>
      <c r="C350" s="169">
        <v>345</v>
      </c>
      <c r="D350" s="170" t="s">
        <v>435</v>
      </c>
      <c r="E350" s="170" t="s">
        <v>149</v>
      </c>
      <c r="F350" s="171" t="s">
        <v>712</v>
      </c>
      <c r="G350" s="171" t="s">
        <v>664</v>
      </c>
      <c r="H350" s="171" t="s">
        <v>4</v>
      </c>
      <c r="I350" s="171" t="s">
        <v>624</v>
      </c>
      <c r="J350" s="171" t="s">
        <v>103</v>
      </c>
      <c r="L350" s="11">
        <f>+Table_NCAA_Rankings[[#This Row],[Rank]]</f>
        <v>345</v>
      </c>
    </row>
    <row r="351" spans="2:12" ht="21" customHeight="1">
      <c r="B351" s="169">
        <v>346</v>
      </c>
      <c r="C351" s="169">
        <v>346</v>
      </c>
      <c r="D351" s="170" t="s">
        <v>433</v>
      </c>
      <c r="E351" s="170" t="s">
        <v>639</v>
      </c>
      <c r="F351" s="171" t="s">
        <v>707</v>
      </c>
      <c r="G351" s="171" t="s">
        <v>677</v>
      </c>
      <c r="H351" s="171" t="s">
        <v>119</v>
      </c>
      <c r="I351" s="171" t="s">
        <v>545</v>
      </c>
      <c r="J351" s="171" t="s">
        <v>4</v>
      </c>
      <c r="L351" s="11">
        <f>+Table_NCAA_Rankings[[#This Row],[Rank]]</f>
        <v>346</v>
      </c>
    </row>
    <row r="352" spans="2:12" ht="21" customHeight="1">
      <c r="B352" s="169">
        <v>347</v>
      </c>
      <c r="C352" s="169">
        <v>347</v>
      </c>
      <c r="D352" s="170" t="s">
        <v>409</v>
      </c>
      <c r="E352" s="170" t="s">
        <v>612</v>
      </c>
      <c r="F352" s="171" t="s">
        <v>713</v>
      </c>
      <c r="G352" s="171" t="s">
        <v>678</v>
      </c>
      <c r="H352" s="171" t="s">
        <v>101</v>
      </c>
      <c r="I352" s="171" t="s">
        <v>565</v>
      </c>
      <c r="J352" s="171" t="s">
        <v>111</v>
      </c>
      <c r="L352" s="11">
        <f>+Table_NCAA_Rankings[[#This Row],[Rank]]</f>
        <v>347</v>
      </c>
    </row>
    <row r="353" spans="2:12" ht="21" customHeight="1">
      <c r="B353" s="169">
        <v>348</v>
      </c>
      <c r="C353" s="169">
        <v>348</v>
      </c>
      <c r="D353" s="170" t="s">
        <v>418</v>
      </c>
      <c r="E353" s="170" t="s">
        <v>639</v>
      </c>
      <c r="F353" s="171" t="s">
        <v>690</v>
      </c>
      <c r="G353" s="171" t="s">
        <v>679</v>
      </c>
      <c r="H353" s="171" t="s">
        <v>573</v>
      </c>
      <c r="I353" s="171" t="s">
        <v>104</v>
      </c>
      <c r="J353" s="171" t="s">
        <v>111</v>
      </c>
      <c r="L353" s="11">
        <f>+Table_NCAA_Rankings[[#This Row],[Rank]]</f>
        <v>348</v>
      </c>
    </row>
    <row r="354" spans="2:12" ht="21" customHeight="1">
      <c r="B354" s="169">
        <v>349</v>
      </c>
      <c r="C354" s="169">
        <v>349</v>
      </c>
      <c r="D354" s="170" t="s">
        <v>426</v>
      </c>
      <c r="E354" s="170" t="s">
        <v>639</v>
      </c>
      <c r="F354" s="171" t="s">
        <v>711</v>
      </c>
      <c r="G354" s="171" t="s">
        <v>680</v>
      </c>
      <c r="H354" s="171" t="s">
        <v>4</v>
      </c>
      <c r="I354" s="171" t="s">
        <v>496</v>
      </c>
      <c r="J354" s="171" t="s">
        <v>100</v>
      </c>
      <c r="L354" s="11">
        <f>+Table_NCAA_Rankings[[#This Row],[Rank]]</f>
        <v>349</v>
      </c>
    </row>
    <row r="355" spans="2:12" ht="21" customHeight="1">
      <c r="B355" s="169">
        <v>350</v>
      </c>
      <c r="C355" s="169">
        <v>350</v>
      </c>
      <c r="D355" s="170" t="s">
        <v>437</v>
      </c>
      <c r="E355" s="170" t="s">
        <v>606</v>
      </c>
      <c r="F355" s="171" t="s">
        <v>703</v>
      </c>
      <c r="G355" s="171" t="s">
        <v>676</v>
      </c>
      <c r="H355" s="171" t="s">
        <v>28</v>
      </c>
      <c r="I355" s="171" t="s">
        <v>565</v>
      </c>
      <c r="J355" s="171" t="s">
        <v>99</v>
      </c>
      <c r="L355" s="11">
        <f>+Table_NCAA_Rankings[[#This Row],[Rank]]</f>
        <v>350</v>
      </c>
    </row>
    <row r="356" spans="2:12" ht="21" customHeight="1">
      <c r="B356" s="169">
        <v>351</v>
      </c>
      <c r="C356" s="169">
        <v>351</v>
      </c>
      <c r="D356" s="170" t="s">
        <v>425</v>
      </c>
      <c r="E356" s="170" t="s">
        <v>656</v>
      </c>
      <c r="F356" s="171" t="s">
        <v>713</v>
      </c>
      <c r="G356" s="171" t="s">
        <v>681</v>
      </c>
      <c r="H356" s="171" t="s">
        <v>119</v>
      </c>
      <c r="I356" s="171" t="s">
        <v>565</v>
      </c>
      <c r="J356" s="171" t="s">
        <v>103</v>
      </c>
      <c r="L356" s="11">
        <f>+Table_NCAA_Rankings[[#This Row],[Rank]]</f>
        <v>351</v>
      </c>
    </row>
    <row r="357" spans="2:12" ht="21" customHeight="1">
      <c r="B357" s="169">
        <v>352</v>
      </c>
      <c r="C357" s="169">
        <v>352</v>
      </c>
      <c r="D357" s="170" t="s">
        <v>440</v>
      </c>
      <c r="E357" s="170" t="s">
        <v>656</v>
      </c>
      <c r="F357" s="171" t="s">
        <v>702</v>
      </c>
      <c r="G357" s="171" t="s">
        <v>682</v>
      </c>
      <c r="H357" s="171" t="s">
        <v>573</v>
      </c>
      <c r="I357" s="171" t="s">
        <v>529</v>
      </c>
      <c r="J357" s="171" t="s">
        <v>103</v>
      </c>
      <c r="L357" s="11">
        <f>+Table_NCAA_Rankings[[#This Row],[Rank]]</f>
        <v>352</v>
      </c>
    </row>
    <row r="358" spans="2:12" ht="21" customHeight="1">
      <c r="B358" s="169">
        <v>353</v>
      </c>
      <c r="C358" s="169">
        <v>353</v>
      </c>
      <c r="D358" s="170" t="s">
        <v>434</v>
      </c>
      <c r="E358" s="170" t="s">
        <v>82</v>
      </c>
      <c r="F358" s="171" t="s">
        <v>714</v>
      </c>
      <c r="G358" s="171" t="s">
        <v>683</v>
      </c>
      <c r="H358" s="171" t="s">
        <v>28</v>
      </c>
      <c r="I358" s="171" t="s">
        <v>570</v>
      </c>
      <c r="J358" s="171" t="s">
        <v>103</v>
      </c>
      <c r="L358" s="11">
        <f>+Table_NCAA_Rankings[[#This Row],[Rank]]</f>
        <v>353</v>
      </c>
    </row>
  </sheetData>
  <sheetProtection sheet="1" selectLockedCells="1"/>
  <printOptions horizontalCentered="1"/>
  <pageMargins left="0.5" right="0.5" top="0.5" bottom="0.5" header="0.3" footer="0.3"/>
  <pageSetup scale="73" fitToHeight="0" orientation="portrait" r:id="rId1"/>
  <ignoredErrors>
    <ignoredError sqref="F10:J358" twoDigitTextYear="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E356"/>
  <sheetViews>
    <sheetView showGridLines="0" showRowColHeaders="0" zoomScaleNormal="100" workbookViewId="0">
      <pane ySplit="5" topLeftCell="A6" activePane="bottomLeft" state="frozen"/>
      <selection pane="bottomLeft" activeCell="B6" sqref="B6"/>
    </sheetView>
  </sheetViews>
  <sheetFormatPr defaultColWidth="8.77734375" defaultRowHeight="21" customHeight="1"/>
  <cols>
    <col min="1" max="1" width="1.77734375" style="10" customWidth="1"/>
    <col min="2" max="2" width="10.77734375" style="10" customWidth="1"/>
    <col min="3" max="3" width="20.77734375" style="10" customWidth="1"/>
    <col min="4" max="4" width="14.77734375" style="10" customWidth="1"/>
    <col min="5" max="5" width="14.77734375" style="47" customWidth="1"/>
    <col min="6" max="6" width="14.77734375" style="46" customWidth="1"/>
    <col min="7" max="7" width="1.77734375" style="10" customWidth="1"/>
    <col min="8" max="16384" width="8.77734375" style="10"/>
  </cols>
  <sheetData>
    <row r="1" spans="2:31" s="11" customFormat="1" ht="28.5" customHeight="1">
      <c r="B1" s="10"/>
      <c r="C1" s="15"/>
      <c r="D1" s="10"/>
      <c r="E1" s="10"/>
      <c r="F1" s="10"/>
      <c r="G1" s="10" t="s">
        <v>447</v>
      </c>
      <c r="H1" s="10"/>
      <c r="I1" s="10"/>
      <c r="J1" s="10"/>
      <c r="K1" s="10"/>
      <c r="L1" s="10"/>
      <c r="M1" s="10"/>
      <c r="O1" s="10"/>
      <c r="P1" s="10"/>
      <c r="Q1" s="10"/>
      <c r="R1" s="10"/>
      <c r="S1" s="10"/>
      <c r="T1" s="10"/>
      <c r="U1" s="10"/>
      <c r="V1" s="10"/>
      <c r="W1" s="10"/>
      <c r="X1" s="10"/>
      <c r="Y1" s="10"/>
      <c r="Z1" s="10"/>
      <c r="AA1" s="10"/>
      <c r="AB1" s="10"/>
      <c r="AC1" s="10"/>
      <c r="AD1" s="10"/>
      <c r="AE1" s="10"/>
    </row>
    <row r="2" spans="2:31" s="29" customFormat="1" ht="56.25" customHeight="1">
      <c r="B2" s="25"/>
      <c r="C2" s="26"/>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row>
    <row r="3" spans="2:31" s="11" customFormat="1" ht="31.5" customHeight="1">
      <c r="B3" s="159" t="s">
        <v>715</v>
      </c>
      <c r="C3" s="15"/>
      <c r="D3" s="10"/>
      <c r="E3" s="10"/>
      <c r="F3" s="10"/>
      <c r="G3" s="10"/>
      <c r="H3" s="10"/>
      <c r="I3" s="10"/>
      <c r="J3" s="10"/>
      <c r="K3" s="10"/>
      <c r="L3" s="31"/>
      <c r="M3" s="10"/>
      <c r="N3" s="10"/>
      <c r="O3" s="10"/>
      <c r="P3" s="10"/>
      <c r="Q3" s="10"/>
      <c r="R3" s="10"/>
      <c r="S3" s="10"/>
      <c r="T3" s="10"/>
      <c r="U3" s="10"/>
      <c r="V3" s="10"/>
      <c r="W3" s="10"/>
      <c r="X3" s="10"/>
      <c r="Y3" s="10"/>
      <c r="Z3" s="10"/>
      <c r="AA3" s="10"/>
      <c r="AB3" s="10"/>
      <c r="AC3" s="10"/>
      <c r="AD3" s="10"/>
      <c r="AE3" s="10"/>
    </row>
    <row r="5" spans="2:31" s="48" customFormat="1" ht="30" customHeight="1">
      <c r="B5" s="82" t="s">
        <v>458</v>
      </c>
      <c r="C5" s="83" t="s">
        <v>0</v>
      </c>
      <c r="D5" s="83" t="s">
        <v>182</v>
      </c>
      <c r="E5" s="84" t="s">
        <v>183</v>
      </c>
      <c r="F5" s="85" t="s">
        <v>184</v>
      </c>
    </row>
    <row r="6" spans="2:31" ht="21" customHeight="1">
      <c r="B6" s="10">
        <v>1</v>
      </c>
      <c r="C6" s="15" t="s">
        <v>1</v>
      </c>
      <c r="D6" s="10">
        <v>33</v>
      </c>
      <c r="E6" s="47">
        <v>2932</v>
      </c>
      <c r="F6" s="46">
        <v>88.8</v>
      </c>
    </row>
    <row r="7" spans="2:31" ht="21" customHeight="1">
      <c r="B7" s="10">
        <v>2</v>
      </c>
      <c r="C7" s="15" t="s">
        <v>83</v>
      </c>
      <c r="D7" s="10">
        <v>31</v>
      </c>
      <c r="E7" s="47">
        <v>2710</v>
      </c>
      <c r="F7" s="46">
        <v>87.4</v>
      </c>
    </row>
    <row r="8" spans="2:31" ht="21" customHeight="1">
      <c r="B8" s="10">
        <v>3</v>
      </c>
      <c r="C8" s="15" t="s">
        <v>18</v>
      </c>
      <c r="D8" s="10">
        <v>31</v>
      </c>
      <c r="E8" s="47">
        <v>2684</v>
      </c>
      <c r="F8" s="46">
        <v>86.6</v>
      </c>
    </row>
    <row r="9" spans="2:31" ht="21" customHeight="1">
      <c r="B9" s="10">
        <v>4</v>
      </c>
      <c r="C9" s="15" t="s">
        <v>154</v>
      </c>
      <c r="D9" s="10">
        <v>30</v>
      </c>
      <c r="E9" s="47">
        <v>2553</v>
      </c>
      <c r="F9" s="46">
        <v>85.1</v>
      </c>
    </row>
    <row r="10" spans="2:31" ht="21" customHeight="1">
      <c r="B10" s="10">
        <v>5</v>
      </c>
      <c r="C10" s="15" t="s">
        <v>37</v>
      </c>
      <c r="D10" s="10">
        <v>31</v>
      </c>
      <c r="E10" s="47">
        <v>2634</v>
      </c>
      <c r="F10" s="46">
        <v>85</v>
      </c>
    </row>
    <row r="11" spans="2:31" ht="21" customHeight="1">
      <c r="B11" s="10">
        <v>6</v>
      </c>
      <c r="C11" s="15" t="s">
        <v>156</v>
      </c>
      <c r="D11" s="10">
        <v>32</v>
      </c>
      <c r="E11" s="47">
        <v>2716</v>
      </c>
      <c r="F11" s="46">
        <v>84.9</v>
      </c>
    </row>
    <row r="12" spans="2:31" ht="21" customHeight="1">
      <c r="B12" s="10">
        <v>7</v>
      </c>
      <c r="C12" s="15" t="s">
        <v>5</v>
      </c>
      <c r="D12" s="10">
        <v>31</v>
      </c>
      <c r="E12" s="47">
        <v>2608</v>
      </c>
      <c r="F12" s="46">
        <v>84.1</v>
      </c>
    </row>
    <row r="13" spans="2:31" ht="21" customHeight="1">
      <c r="B13" s="10">
        <v>8</v>
      </c>
      <c r="C13" s="15" t="s">
        <v>72</v>
      </c>
      <c r="D13" s="10">
        <v>34</v>
      </c>
      <c r="E13" s="47">
        <v>2841</v>
      </c>
      <c r="F13" s="46">
        <v>83.6</v>
      </c>
    </row>
    <row r="14" spans="2:31" ht="21" customHeight="1">
      <c r="B14" s="10">
        <v>9</v>
      </c>
      <c r="C14" s="15" t="s">
        <v>159</v>
      </c>
      <c r="D14" s="10">
        <v>31</v>
      </c>
      <c r="E14" s="47">
        <v>2587</v>
      </c>
      <c r="F14" s="46">
        <v>83.5</v>
      </c>
    </row>
    <row r="15" spans="2:31" ht="21" customHeight="1">
      <c r="B15" s="10">
        <v>10</v>
      </c>
      <c r="C15" s="15" t="s">
        <v>48</v>
      </c>
      <c r="D15" s="10">
        <v>32</v>
      </c>
      <c r="E15" s="47">
        <v>2670</v>
      </c>
      <c r="F15" s="46">
        <v>83.4</v>
      </c>
    </row>
    <row r="16" spans="2:31" ht="21" customHeight="1">
      <c r="B16" s="10">
        <v>11</v>
      </c>
      <c r="C16" s="15" t="s">
        <v>157</v>
      </c>
      <c r="D16" s="10">
        <v>31</v>
      </c>
      <c r="E16" s="47">
        <v>2586</v>
      </c>
      <c r="F16" s="46">
        <v>83.4</v>
      </c>
    </row>
    <row r="17" spans="2:6" ht="21" customHeight="1">
      <c r="B17" s="10">
        <v>12</v>
      </c>
      <c r="C17" s="15" t="s">
        <v>155</v>
      </c>
      <c r="D17" s="10">
        <v>30</v>
      </c>
      <c r="E17" s="47">
        <v>2499</v>
      </c>
      <c r="F17" s="46">
        <v>83.3</v>
      </c>
    </row>
    <row r="18" spans="2:6" ht="21" customHeight="1">
      <c r="B18" s="10">
        <v>13</v>
      </c>
      <c r="C18" s="15" t="s">
        <v>90</v>
      </c>
      <c r="D18" s="10">
        <v>31</v>
      </c>
      <c r="E18" s="47">
        <v>2582</v>
      </c>
      <c r="F18" s="46">
        <v>83.3</v>
      </c>
    </row>
    <row r="19" spans="2:6" ht="21" customHeight="1">
      <c r="B19" s="10">
        <v>14</v>
      </c>
      <c r="C19" s="15" t="s">
        <v>44</v>
      </c>
      <c r="D19" s="10">
        <v>33</v>
      </c>
      <c r="E19" s="47">
        <v>2739</v>
      </c>
      <c r="F19" s="46">
        <v>83</v>
      </c>
    </row>
    <row r="20" spans="2:6" ht="21" customHeight="1">
      <c r="B20" s="10">
        <v>15</v>
      </c>
      <c r="C20" s="15" t="s">
        <v>161</v>
      </c>
      <c r="D20" s="10">
        <v>33</v>
      </c>
      <c r="E20" s="47">
        <v>2728</v>
      </c>
      <c r="F20" s="46">
        <v>82.7</v>
      </c>
    </row>
    <row r="21" spans="2:6" ht="21" customHeight="1">
      <c r="B21" s="10">
        <v>16</v>
      </c>
      <c r="C21" s="15" t="s">
        <v>160</v>
      </c>
      <c r="D21" s="10">
        <v>31</v>
      </c>
      <c r="E21" s="47">
        <v>2562</v>
      </c>
      <c r="F21" s="46">
        <v>82.6</v>
      </c>
    </row>
    <row r="22" spans="2:6" ht="21" customHeight="1">
      <c r="B22" s="10">
        <v>17</v>
      </c>
      <c r="C22" s="15" t="s">
        <v>158</v>
      </c>
      <c r="D22" s="10">
        <v>32</v>
      </c>
      <c r="E22" s="47">
        <v>2640</v>
      </c>
      <c r="F22" s="46">
        <v>82.5</v>
      </c>
    </row>
    <row r="23" spans="2:6" ht="21" customHeight="1">
      <c r="B23" s="10">
        <v>18</v>
      </c>
      <c r="C23" s="15" t="s">
        <v>8</v>
      </c>
      <c r="D23" s="10">
        <v>31</v>
      </c>
      <c r="E23" s="47">
        <v>2552</v>
      </c>
      <c r="F23" s="46">
        <v>82.3</v>
      </c>
    </row>
    <row r="24" spans="2:6" ht="21" customHeight="1">
      <c r="B24" s="10">
        <v>19</v>
      </c>
      <c r="C24" s="15" t="s">
        <v>175</v>
      </c>
      <c r="D24" s="10">
        <v>29</v>
      </c>
      <c r="E24" s="47">
        <v>2386</v>
      </c>
      <c r="F24" s="46">
        <v>82.3</v>
      </c>
    </row>
    <row r="25" spans="2:6" ht="21" customHeight="1">
      <c r="B25" s="10">
        <v>20</v>
      </c>
      <c r="C25" s="15" t="s">
        <v>164</v>
      </c>
      <c r="D25" s="10">
        <v>33</v>
      </c>
      <c r="E25" s="47">
        <v>2712</v>
      </c>
      <c r="F25" s="46">
        <v>82.2</v>
      </c>
    </row>
    <row r="26" spans="2:6" ht="21" customHeight="1">
      <c r="B26" s="10">
        <v>21</v>
      </c>
      <c r="C26" s="15" t="s">
        <v>163</v>
      </c>
      <c r="D26" s="10">
        <v>31</v>
      </c>
      <c r="E26" s="47">
        <v>2543</v>
      </c>
      <c r="F26" s="46">
        <v>82</v>
      </c>
    </row>
    <row r="27" spans="2:6" ht="21" customHeight="1">
      <c r="B27" s="10">
        <v>22</v>
      </c>
      <c r="C27" s="15" t="s">
        <v>30</v>
      </c>
      <c r="D27" s="10">
        <v>31</v>
      </c>
      <c r="E27" s="47">
        <v>2531</v>
      </c>
      <c r="F27" s="46">
        <v>81.599999999999994</v>
      </c>
    </row>
    <row r="28" spans="2:6" ht="21" customHeight="1">
      <c r="B28" s="10" t="s">
        <v>200</v>
      </c>
      <c r="C28" s="15" t="s">
        <v>166</v>
      </c>
      <c r="D28" s="10">
        <v>31</v>
      </c>
      <c r="E28" s="47">
        <v>2531</v>
      </c>
      <c r="F28" s="46">
        <v>81.599999999999994</v>
      </c>
    </row>
    <row r="29" spans="2:6" ht="21" customHeight="1">
      <c r="B29" s="10">
        <v>24</v>
      </c>
      <c r="C29" s="15" t="s">
        <v>24</v>
      </c>
      <c r="D29" s="10">
        <v>31</v>
      </c>
      <c r="E29" s="47">
        <v>2529</v>
      </c>
      <c r="F29" s="46">
        <v>81.599999999999994</v>
      </c>
    </row>
    <row r="30" spans="2:6" ht="21" customHeight="1">
      <c r="B30" s="10">
        <v>25</v>
      </c>
      <c r="C30" s="15" t="s">
        <v>151</v>
      </c>
      <c r="D30" s="10">
        <v>31</v>
      </c>
      <c r="E30" s="47">
        <v>2521</v>
      </c>
      <c r="F30" s="46">
        <v>81.3</v>
      </c>
    </row>
    <row r="31" spans="2:6" ht="21" customHeight="1">
      <c r="B31" s="10">
        <v>26</v>
      </c>
      <c r="C31" s="15" t="s">
        <v>55</v>
      </c>
      <c r="D31" s="10">
        <v>31</v>
      </c>
      <c r="E31" s="47">
        <v>2512</v>
      </c>
      <c r="F31" s="46">
        <v>81</v>
      </c>
    </row>
    <row r="32" spans="2:6" ht="21" customHeight="1">
      <c r="B32" s="10">
        <v>27</v>
      </c>
      <c r="C32" s="15" t="s">
        <v>165</v>
      </c>
      <c r="D32" s="10">
        <v>31</v>
      </c>
      <c r="E32" s="47">
        <v>2500</v>
      </c>
      <c r="F32" s="46">
        <v>80.599999999999994</v>
      </c>
    </row>
    <row r="33" spans="2:6" ht="21" customHeight="1">
      <c r="B33" s="10">
        <v>28</v>
      </c>
      <c r="C33" s="15" t="s">
        <v>87</v>
      </c>
      <c r="D33" s="10">
        <v>27</v>
      </c>
      <c r="E33" s="47">
        <v>2173</v>
      </c>
      <c r="F33" s="46">
        <v>80.5</v>
      </c>
    </row>
    <row r="34" spans="2:6" ht="21" customHeight="1">
      <c r="B34" s="10">
        <v>29</v>
      </c>
      <c r="C34" s="15" t="s">
        <v>162</v>
      </c>
      <c r="D34" s="10">
        <v>33</v>
      </c>
      <c r="E34" s="47">
        <v>2653</v>
      </c>
      <c r="F34" s="46">
        <v>80.400000000000006</v>
      </c>
    </row>
    <row r="35" spans="2:6" ht="21" customHeight="1">
      <c r="B35" s="10">
        <v>30</v>
      </c>
      <c r="C35" s="15" t="s">
        <v>177</v>
      </c>
      <c r="D35" s="10">
        <v>31</v>
      </c>
      <c r="E35" s="47">
        <v>2492</v>
      </c>
      <c r="F35" s="46">
        <v>80.400000000000006</v>
      </c>
    </row>
    <row r="36" spans="2:6" ht="21" customHeight="1">
      <c r="B36" s="10">
        <v>31</v>
      </c>
      <c r="C36" s="15" t="s">
        <v>170</v>
      </c>
      <c r="D36" s="10">
        <v>31</v>
      </c>
      <c r="E36" s="47">
        <v>2487</v>
      </c>
      <c r="F36" s="46">
        <v>80.2</v>
      </c>
    </row>
    <row r="37" spans="2:6" ht="21" customHeight="1">
      <c r="B37" s="10">
        <v>32</v>
      </c>
      <c r="C37" s="15" t="s">
        <v>34</v>
      </c>
      <c r="D37" s="10">
        <v>31</v>
      </c>
      <c r="E37" s="47">
        <v>2482</v>
      </c>
      <c r="F37" s="46">
        <v>80.099999999999994</v>
      </c>
    </row>
    <row r="38" spans="2:6" ht="21" customHeight="1">
      <c r="B38" s="10">
        <v>33</v>
      </c>
      <c r="C38" s="15" t="s">
        <v>169</v>
      </c>
      <c r="D38" s="10">
        <v>31</v>
      </c>
      <c r="E38" s="47">
        <v>2479</v>
      </c>
      <c r="F38" s="46">
        <v>80</v>
      </c>
    </row>
    <row r="39" spans="2:6" ht="21" customHeight="1">
      <c r="B39" s="10">
        <v>34</v>
      </c>
      <c r="C39" s="15" t="s">
        <v>176</v>
      </c>
      <c r="D39" s="10">
        <v>32</v>
      </c>
      <c r="E39" s="47">
        <v>2558</v>
      </c>
      <c r="F39" s="46">
        <v>79.900000000000006</v>
      </c>
    </row>
    <row r="40" spans="2:6" ht="21" customHeight="1">
      <c r="B40" s="10">
        <v>35</v>
      </c>
      <c r="C40" s="15" t="s">
        <v>168</v>
      </c>
      <c r="D40" s="10">
        <v>32</v>
      </c>
      <c r="E40" s="47">
        <v>2557</v>
      </c>
      <c r="F40" s="46">
        <v>79.900000000000006</v>
      </c>
    </row>
    <row r="41" spans="2:6" ht="21" customHeight="1">
      <c r="B41" s="10">
        <v>36</v>
      </c>
      <c r="C41" s="15" t="s">
        <v>189</v>
      </c>
      <c r="D41" s="10">
        <v>32</v>
      </c>
      <c r="E41" s="47">
        <v>2553</v>
      </c>
      <c r="F41" s="46">
        <v>79.8</v>
      </c>
    </row>
    <row r="42" spans="2:6" ht="21" customHeight="1">
      <c r="B42" s="10">
        <v>37</v>
      </c>
      <c r="C42" s="15" t="s">
        <v>17</v>
      </c>
      <c r="D42" s="10">
        <v>31</v>
      </c>
      <c r="E42" s="47">
        <v>2471</v>
      </c>
      <c r="F42" s="46">
        <v>79.7</v>
      </c>
    </row>
    <row r="43" spans="2:6" ht="21" customHeight="1">
      <c r="B43" s="10">
        <v>38</v>
      </c>
      <c r="C43" s="15" t="s">
        <v>188</v>
      </c>
      <c r="D43" s="10">
        <v>31</v>
      </c>
      <c r="E43" s="47">
        <v>2463</v>
      </c>
      <c r="F43" s="46">
        <v>79.5</v>
      </c>
    </row>
    <row r="44" spans="2:6" ht="21" customHeight="1">
      <c r="B44" s="10">
        <v>39</v>
      </c>
      <c r="C44" s="15" t="s">
        <v>79</v>
      </c>
      <c r="D44" s="10">
        <v>31</v>
      </c>
      <c r="E44" s="47">
        <v>2459</v>
      </c>
      <c r="F44" s="46">
        <v>79.3</v>
      </c>
    </row>
    <row r="45" spans="2:6" ht="21" customHeight="1">
      <c r="B45" s="10">
        <v>40</v>
      </c>
      <c r="C45" s="15" t="s">
        <v>178</v>
      </c>
      <c r="D45" s="10">
        <v>33</v>
      </c>
      <c r="E45" s="47">
        <v>2613</v>
      </c>
      <c r="F45" s="46">
        <v>79.2</v>
      </c>
    </row>
    <row r="46" spans="2:6" ht="21" customHeight="1">
      <c r="B46" s="10">
        <v>41</v>
      </c>
      <c r="C46" s="15" t="s">
        <v>174</v>
      </c>
      <c r="D46" s="10">
        <v>34</v>
      </c>
      <c r="E46" s="47">
        <v>2690</v>
      </c>
      <c r="F46" s="46">
        <v>79.099999999999994</v>
      </c>
    </row>
    <row r="47" spans="2:6" ht="21" customHeight="1">
      <c r="B47" s="10">
        <v>42</v>
      </c>
      <c r="C47" s="15" t="s">
        <v>59</v>
      </c>
      <c r="D47" s="10">
        <v>31</v>
      </c>
      <c r="E47" s="47">
        <v>2450</v>
      </c>
      <c r="F47" s="46">
        <v>79</v>
      </c>
    </row>
    <row r="48" spans="2:6" ht="21" customHeight="1">
      <c r="B48" s="10">
        <v>43</v>
      </c>
      <c r="C48" s="15" t="s">
        <v>171</v>
      </c>
      <c r="D48" s="10">
        <v>32</v>
      </c>
      <c r="E48" s="47">
        <v>2527</v>
      </c>
      <c r="F48" s="46">
        <v>79</v>
      </c>
    </row>
    <row r="49" spans="2:6" ht="21" customHeight="1">
      <c r="B49" s="10">
        <v>44</v>
      </c>
      <c r="C49" s="15" t="s">
        <v>42</v>
      </c>
      <c r="D49" s="10">
        <v>31</v>
      </c>
      <c r="E49" s="47">
        <v>2448</v>
      </c>
      <c r="F49" s="46">
        <v>79</v>
      </c>
    </row>
    <row r="50" spans="2:6" ht="21" customHeight="1">
      <c r="B50" s="10">
        <v>45</v>
      </c>
      <c r="C50" s="15" t="s">
        <v>167</v>
      </c>
      <c r="D50" s="10">
        <v>32</v>
      </c>
      <c r="E50" s="47">
        <v>2523</v>
      </c>
      <c r="F50" s="46">
        <v>78.8</v>
      </c>
    </row>
    <row r="51" spans="2:6" ht="21" customHeight="1">
      <c r="B51" s="10">
        <v>46</v>
      </c>
      <c r="C51" s="15" t="s">
        <v>190</v>
      </c>
      <c r="D51" s="10">
        <v>31</v>
      </c>
      <c r="E51" s="47">
        <v>2444</v>
      </c>
      <c r="F51" s="46">
        <v>78.8</v>
      </c>
    </row>
    <row r="52" spans="2:6" ht="21" customHeight="1">
      <c r="B52" s="10">
        <v>47</v>
      </c>
      <c r="C52" s="15" t="s">
        <v>180</v>
      </c>
      <c r="D52" s="10">
        <v>33</v>
      </c>
      <c r="E52" s="47">
        <v>2601</v>
      </c>
      <c r="F52" s="46">
        <v>78.8</v>
      </c>
    </row>
    <row r="53" spans="2:6" ht="21" customHeight="1">
      <c r="B53" s="10">
        <v>48</v>
      </c>
      <c r="C53" s="15" t="s">
        <v>191</v>
      </c>
      <c r="D53" s="10">
        <v>31</v>
      </c>
      <c r="E53" s="47">
        <v>2437</v>
      </c>
      <c r="F53" s="46">
        <v>78.599999999999994</v>
      </c>
    </row>
    <row r="54" spans="2:6" ht="21" customHeight="1">
      <c r="B54" s="10">
        <v>49</v>
      </c>
      <c r="C54" s="15" t="s">
        <v>192</v>
      </c>
      <c r="D54" s="10">
        <v>31</v>
      </c>
      <c r="E54" s="47">
        <v>2429</v>
      </c>
      <c r="F54" s="46">
        <v>78.400000000000006</v>
      </c>
    </row>
    <row r="55" spans="2:6" ht="21" customHeight="1">
      <c r="B55" s="10">
        <v>50</v>
      </c>
      <c r="C55" s="15" t="s">
        <v>172</v>
      </c>
      <c r="D55" s="10">
        <v>34</v>
      </c>
      <c r="E55" s="47">
        <v>2662</v>
      </c>
      <c r="F55" s="46">
        <v>78.3</v>
      </c>
    </row>
    <row r="56" spans="2:6" ht="21" customHeight="1">
      <c r="B56" s="10">
        <v>51</v>
      </c>
      <c r="C56" s="15" t="s">
        <v>187</v>
      </c>
      <c r="D56" s="10">
        <v>33</v>
      </c>
      <c r="E56" s="47">
        <v>2583</v>
      </c>
      <c r="F56" s="46">
        <v>78.3</v>
      </c>
    </row>
    <row r="57" spans="2:6" ht="21" customHeight="1">
      <c r="B57" s="10">
        <v>52</v>
      </c>
      <c r="C57" s="15" t="s">
        <v>185</v>
      </c>
      <c r="D57" s="10">
        <v>31</v>
      </c>
      <c r="E57" s="47">
        <v>2425</v>
      </c>
      <c r="F57" s="46">
        <v>78.2</v>
      </c>
    </row>
    <row r="58" spans="2:6" ht="21" customHeight="1">
      <c r="B58" s="10">
        <v>53</v>
      </c>
      <c r="C58" s="15" t="s">
        <v>70</v>
      </c>
      <c r="D58" s="10">
        <v>31</v>
      </c>
      <c r="E58" s="47">
        <v>2422</v>
      </c>
      <c r="F58" s="46">
        <v>78.099999999999994</v>
      </c>
    </row>
    <row r="59" spans="2:6" ht="21" customHeight="1">
      <c r="B59" s="10">
        <v>54</v>
      </c>
      <c r="C59" s="15" t="s">
        <v>201</v>
      </c>
      <c r="D59" s="10">
        <v>30</v>
      </c>
      <c r="E59" s="47">
        <v>2343</v>
      </c>
      <c r="F59" s="46">
        <v>78.099999999999994</v>
      </c>
    </row>
    <row r="60" spans="2:6" ht="21" customHeight="1">
      <c r="B60" s="10">
        <v>55</v>
      </c>
      <c r="C60" s="15" t="s">
        <v>218</v>
      </c>
      <c r="D60" s="10">
        <v>33</v>
      </c>
      <c r="E60" s="47">
        <v>2574</v>
      </c>
      <c r="F60" s="46">
        <v>78</v>
      </c>
    </row>
    <row r="61" spans="2:6" ht="21" customHeight="1">
      <c r="B61" s="10">
        <v>56</v>
      </c>
      <c r="C61" s="15" t="s">
        <v>78</v>
      </c>
      <c r="D61" s="10">
        <v>32</v>
      </c>
      <c r="E61" s="47">
        <v>2492</v>
      </c>
      <c r="F61" s="46">
        <v>77.900000000000006</v>
      </c>
    </row>
    <row r="62" spans="2:6" ht="21" customHeight="1">
      <c r="B62" s="10">
        <v>57</v>
      </c>
      <c r="C62" s="15" t="s">
        <v>215</v>
      </c>
      <c r="D62" s="10">
        <v>31</v>
      </c>
      <c r="E62" s="47">
        <v>2411</v>
      </c>
      <c r="F62" s="46">
        <v>77.8</v>
      </c>
    </row>
    <row r="63" spans="2:6" ht="21" customHeight="1">
      <c r="B63" s="10">
        <v>58</v>
      </c>
      <c r="C63" s="15" t="s">
        <v>181</v>
      </c>
      <c r="D63" s="10">
        <v>30</v>
      </c>
      <c r="E63" s="47">
        <v>2332</v>
      </c>
      <c r="F63" s="46">
        <v>77.7</v>
      </c>
    </row>
    <row r="64" spans="2:6" ht="21" customHeight="1">
      <c r="B64" s="10">
        <v>59</v>
      </c>
      <c r="C64" s="15" t="s">
        <v>29</v>
      </c>
      <c r="D64" s="10">
        <v>31</v>
      </c>
      <c r="E64" s="47">
        <v>2409</v>
      </c>
      <c r="F64" s="46">
        <v>77.7</v>
      </c>
    </row>
    <row r="65" spans="2:6" ht="21" customHeight="1">
      <c r="B65" s="10">
        <v>60</v>
      </c>
      <c r="C65" s="15" t="s">
        <v>173</v>
      </c>
      <c r="D65" s="10">
        <v>31</v>
      </c>
      <c r="E65" s="47">
        <v>2405</v>
      </c>
      <c r="F65" s="46">
        <v>77.599999999999994</v>
      </c>
    </row>
    <row r="66" spans="2:6" ht="21" customHeight="1">
      <c r="B66" s="10">
        <v>61</v>
      </c>
      <c r="C66" s="15" t="s">
        <v>205</v>
      </c>
      <c r="D66" s="10">
        <v>31</v>
      </c>
      <c r="E66" s="47">
        <v>2404</v>
      </c>
      <c r="F66" s="46">
        <v>77.5</v>
      </c>
    </row>
    <row r="67" spans="2:6" ht="21" customHeight="1">
      <c r="B67" s="10">
        <v>62</v>
      </c>
      <c r="C67" s="15" t="s">
        <v>207</v>
      </c>
      <c r="D67" s="10">
        <v>31</v>
      </c>
      <c r="E67" s="47">
        <v>2403</v>
      </c>
      <c r="F67" s="46">
        <v>77.5</v>
      </c>
    </row>
    <row r="68" spans="2:6" ht="21" customHeight="1">
      <c r="B68" s="10" t="s">
        <v>200</v>
      </c>
      <c r="C68" s="15" t="s">
        <v>81</v>
      </c>
      <c r="D68" s="10">
        <v>31</v>
      </c>
      <c r="E68" s="47">
        <v>2403</v>
      </c>
      <c r="F68" s="46">
        <v>77.5</v>
      </c>
    </row>
    <row r="69" spans="2:6" ht="21" customHeight="1">
      <c r="B69" s="10">
        <v>64</v>
      </c>
      <c r="C69" s="15" t="s">
        <v>35</v>
      </c>
      <c r="D69" s="10">
        <v>31</v>
      </c>
      <c r="E69" s="47">
        <v>2400</v>
      </c>
      <c r="F69" s="46">
        <v>77.400000000000006</v>
      </c>
    </row>
    <row r="70" spans="2:6" ht="21" customHeight="1">
      <c r="B70" s="10">
        <v>65</v>
      </c>
      <c r="C70" s="15" t="s">
        <v>76</v>
      </c>
      <c r="D70" s="10">
        <v>31</v>
      </c>
      <c r="E70" s="47">
        <v>2397</v>
      </c>
      <c r="F70" s="46">
        <v>77.3</v>
      </c>
    </row>
    <row r="71" spans="2:6" ht="21" customHeight="1">
      <c r="B71" s="10">
        <v>66</v>
      </c>
      <c r="C71" s="15" t="s">
        <v>47</v>
      </c>
      <c r="D71" s="10">
        <v>31</v>
      </c>
      <c r="E71" s="47">
        <v>2396</v>
      </c>
      <c r="F71" s="46">
        <v>77.3</v>
      </c>
    </row>
    <row r="72" spans="2:6" ht="21" customHeight="1">
      <c r="B72" s="10">
        <v>67</v>
      </c>
      <c r="C72" s="15" t="s">
        <v>230</v>
      </c>
      <c r="D72" s="10">
        <v>30</v>
      </c>
      <c r="E72" s="47">
        <v>2314</v>
      </c>
      <c r="F72" s="46">
        <v>77.099999999999994</v>
      </c>
    </row>
    <row r="73" spans="2:6" ht="21" customHeight="1">
      <c r="B73" s="10">
        <v>68</v>
      </c>
      <c r="C73" s="15" t="s">
        <v>208</v>
      </c>
      <c r="D73" s="10">
        <v>30</v>
      </c>
      <c r="E73" s="47">
        <v>2312</v>
      </c>
      <c r="F73" s="46">
        <v>77.099999999999994</v>
      </c>
    </row>
    <row r="74" spans="2:6" ht="21" customHeight="1">
      <c r="B74" s="10">
        <v>69</v>
      </c>
      <c r="C74" s="15" t="s">
        <v>197</v>
      </c>
      <c r="D74" s="10">
        <v>31</v>
      </c>
      <c r="E74" s="47">
        <v>2386</v>
      </c>
      <c r="F74" s="46">
        <v>77</v>
      </c>
    </row>
    <row r="75" spans="2:6" ht="21" customHeight="1">
      <c r="B75" s="10">
        <v>70</v>
      </c>
      <c r="C75" s="15" t="s">
        <v>224</v>
      </c>
      <c r="D75" s="10">
        <v>29</v>
      </c>
      <c r="E75" s="47">
        <v>2232</v>
      </c>
      <c r="F75" s="46">
        <v>77</v>
      </c>
    </row>
    <row r="76" spans="2:6" ht="21" customHeight="1">
      <c r="B76" s="10">
        <v>71</v>
      </c>
      <c r="C76" s="15" t="s">
        <v>206</v>
      </c>
      <c r="D76" s="10">
        <v>31</v>
      </c>
      <c r="E76" s="47">
        <v>2385</v>
      </c>
      <c r="F76" s="46">
        <v>76.900000000000006</v>
      </c>
    </row>
    <row r="77" spans="2:6" ht="21" customHeight="1">
      <c r="B77" s="10">
        <v>72</v>
      </c>
      <c r="C77" s="15" t="s">
        <v>193</v>
      </c>
      <c r="D77" s="10">
        <v>32</v>
      </c>
      <c r="E77" s="47">
        <v>2459</v>
      </c>
      <c r="F77" s="46">
        <v>76.8</v>
      </c>
    </row>
    <row r="78" spans="2:6" ht="21" customHeight="1">
      <c r="B78" s="10">
        <v>73</v>
      </c>
      <c r="C78" s="15" t="s">
        <v>11</v>
      </c>
      <c r="D78" s="10">
        <v>31</v>
      </c>
      <c r="E78" s="47">
        <v>2381</v>
      </c>
      <c r="F78" s="46">
        <v>76.8</v>
      </c>
    </row>
    <row r="79" spans="2:6" ht="21" customHeight="1">
      <c r="B79" s="10" t="s">
        <v>200</v>
      </c>
      <c r="C79" s="15" t="s">
        <v>232</v>
      </c>
      <c r="D79" s="10">
        <v>31</v>
      </c>
      <c r="E79" s="47">
        <v>2381</v>
      </c>
      <c r="F79" s="46">
        <v>76.8</v>
      </c>
    </row>
    <row r="80" spans="2:6" ht="21" customHeight="1">
      <c r="B80" s="10">
        <v>75</v>
      </c>
      <c r="C80" s="15" t="s">
        <v>186</v>
      </c>
      <c r="D80" s="10">
        <v>32</v>
      </c>
      <c r="E80" s="47">
        <v>2456</v>
      </c>
      <c r="F80" s="46">
        <v>76.8</v>
      </c>
    </row>
    <row r="81" spans="2:6" ht="21" customHeight="1">
      <c r="B81" s="10">
        <v>76</v>
      </c>
      <c r="C81" s="15" t="s">
        <v>216</v>
      </c>
      <c r="D81" s="10">
        <v>33</v>
      </c>
      <c r="E81" s="47">
        <v>2532</v>
      </c>
      <c r="F81" s="46">
        <v>76.7</v>
      </c>
    </row>
    <row r="82" spans="2:6" ht="21" customHeight="1">
      <c r="B82" s="10">
        <v>77</v>
      </c>
      <c r="C82" s="15" t="s">
        <v>221</v>
      </c>
      <c r="D82" s="10">
        <v>32</v>
      </c>
      <c r="E82" s="47">
        <v>2454</v>
      </c>
      <c r="F82" s="46">
        <v>76.7</v>
      </c>
    </row>
    <row r="83" spans="2:6" ht="21" customHeight="1">
      <c r="B83" s="10">
        <v>78</v>
      </c>
      <c r="C83" s="15" t="s">
        <v>196</v>
      </c>
      <c r="D83" s="10">
        <v>32</v>
      </c>
      <c r="E83" s="47">
        <v>2449</v>
      </c>
      <c r="F83" s="46">
        <v>76.5</v>
      </c>
    </row>
    <row r="84" spans="2:6" ht="21" customHeight="1">
      <c r="B84" s="10">
        <v>79</v>
      </c>
      <c r="C84" s="15" t="s">
        <v>14</v>
      </c>
      <c r="D84" s="10">
        <v>31</v>
      </c>
      <c r="E84" s="47">
        <v>2369</v>
      </c>
      <c r="F84" s="46">
        <v>76.400000000000006</v>
      </c>
    </row>
    <row r="85" spans="2:6" ht="21" customHeight="1">
      <c r="B85" s="10">
        <v>80</v>
      </c>
      <c r="C85" s="15" t="s">
        <v>214</v>
      </c>
      <c r="D85" s="10">
        <v>32</v>
      </c>
      <c r="E85" s="47">
        <v>2445</v>
      </c>
      <c r="F85" s="46">
        <v>76.400000000000006</v>
      </c>
    </row>
    <row r="86" spans="2:6" ht="21" customHeight="1">
      <c r="B86" s="10">
        <v>81</v>
      </c>
      <c r="C86" s="15" t="s">
        <v>227</v>
      </c>
      <c r="D86" s="10">
        <v>30</v>
      </c>
      <c r="E86" s="47">
        <v>2289</v>
      </c>
      <c r="F86" s="46">
        <v>76.3</v>
      </c>
    </row>
    <row r="87" spans="2:6" ht="21" customHeight="1">
      <c r="B87" s="10">
        <v>82</v>
      </c>
      <c r="C87" s="15" t="s">
        <v>19</v>
      </c>
      <c r="D87" s="10">
        <v>31</v>
      </c>
      <c r="E87" s="47">
        <v>2365</v>
      </c>
      <c r="F87" s="46">
        <v>76.3</v>
      </c>
    </row>
    <row r="88" spans="2:6" ht="21" customHeight="1">
      <c r="B88" s="10" t="s">
        <v>200</v>
      </c>
      <c r="C88" s="15" t="s">
        <v>86</v>
      </c>
      <c r="D88" s="10">
        <v>31</v>
      </c>
      <c r="E88" s="47">
        <v>2365</v>
      </c>
      <c r="F88" s="46">
        <v>76.3</v>
      </c>
    </row>
    <row r="89" spans="2:6" ht="21" customHeight="1">
      <c r="B89" s="10" t="s">
        <v>200</v>
      </c>
      <c r="C89" s="15" t="s">
        <v>209</v>
      </c>
      <c r="D89" s="10">
        <v>31</v>
      </c>
      <c r="E89" s="47">
        <v>2365</v>
      </c>
      <c r="F89" s="46">
        <v>76.3</v>
      </c>
    </row>
    <row r="90" spans="2:6" ht="21" customHeight="1">
      <c r="B90" s="10">
        <v>85</v>
      </c>
      <c r="C90" s="15" t="s">
        <v>194</v>
      </c>
      <c r="D90" s="10">
        <v>32</v>
      </c>
      <c r="E90" s="47">
        <v>2439</v>
      </c>
      <c r="F90" s="46">
        <v>76.2</v>
      </c>
    </row>
    <row r="91" spans="2:6" ht="21" customHeight="1">
      <c r="B91" s="10">
        <v>86</v>
      </c>
      <c r="C91" s="15" t="s">
        <v>210</v>
      </c>
      <c r="D91" s="10">
        <v>33</v>
      </c>
      <c r="E91" s="47">
        <v>2513</v>
      </c>
      <c r="F91" s="46">
        <v>76.2</v>
      </c>
    </row>
    <row r="92" spans="2:6" ht="21" customHeight="1">
      <c r="B92" s="10">
        <v>87</v>
      </c>
      <c r="C92" s="15" t="s">
        <v>213</v>
      </c>
      <c r="D92" s="10">
        <v>31</v>
      </c>
      <c r="E92" s="47">
        <v>2360</v>
      </c>
      <c r="F92" s="46">
        <v>76.099999999999994</v>
      </c>
    </row>
    <row r="93" spans="2:6" ht="21" customHeight="1">
      <c r="B93" s="10">
        <v>88</v>
      </c>
      <c r="C93" s="15" t="s">
        <v>236</v>
      </c>
      <c r="D93" s="10">
        <v>33</v>
      </c>
      <c r="E93" s="47">
        <v>2511</v>
      </c>
      <c r="F93" s="46">
        <v>76.099999999999994</v>
      </c>
    </row>
    <row r="94" spans="2:6" ht="21" customHeight="1">
      <c r="B94" s="10">
        <v>89</v>
      </c>
      <c r="C94" s="15" t="s">
        <v>220</v>
      </c>
      <c r="D94" s="10">
        <v>30</v>
      </c>
      <c r="E94" s="47">
        <v>2282</v>
      </c>
      <c r="F94" s="46">
        <v>76.099999999999994</v>
      </c>
    </row>
    <row r="95" spans="2:6" ht="21" customHeight="1">
      <c r="B95" s="10">
        <v>90</v>
      </c>
      <c r="C95" s="15" t="s">
        <v>74</v>
      </c>
      <c r="D95" s="10">
        <v>31</v>
      </c>
      <c r="E95" s="47">
        <v>2358</v>
      </c>
      <c r="F95" s="46">
        <v>76.099999999999994</v>
      </c>
    </row>
    <row r="96" spans="2:6" ht="21" customHeight="1">
      <c r="B96" s="10">
        <v>91</v>
      </c>
      <c r="C96" s="15" t="s">
        <v>204</v>
      </c>
      <c r="D96" s="10">
        <v>32</v>
      </c>
      <c r="E96" s="47">
        <v>2434</v>
      </c>
      <c r="F96" s="46">
        <v>76.099999999999994</v>
      </c>
    </row>
    <row r="97" spans="2:6" ht="21" customHeight="1">
      <c r="B97" s="10">
        <v>92</v>
      </c>
      <c r="C97" s="15" t="s">
        <v>240</v>
      </c>
      <c r="D97" s="10">
        <v>32</v>
      </c>
      <c r="E97" s="47">
        <v>2433</v>
      </c>
      <c r="F97" s="46">
        <v>76</v>
      </c>
    </row>
    <row r="98" spans="2:6" ht="21" customHeight="1">
      <c r="B98" s="10">
        <v>93</v>
      </c>
      <c r="C98" s="15" t="s">
        <v>66</v>
      </c>
      <c r="D98" s="10">
        <v>34</v>
      </c>
      <c r="E98" s="47">
        <v>2585</v>
      </c>
      <c r="F98" s="46">
        <v>76</v>
      </c>
    </row>
    <row r="99" spans="2:6" ht="21" customHeight="1">
      <c r="B99" s="10">
        <v>94</v>
      </c>
      <c r="C99" s="15" t="s">
        <v>56</v>
      </c>
      <c r="D99" s="10">
        <v>31</v>
      </c>
      <c r="E99" s="47">
        <v>2356</v>
      </c>
      <c r="F99" s="46">
        <v>76</v>
      </c>
    </row>
    <row r="100" spans="2:6" ht="21" customHeight="1">
      <c r="B100" s="10" t="s">
        <v>200</v>
      </c>
      <c r="C100" s="15" t="s">
        <v>235</v>
      </c>
      <c r="D100" s="10">
        <v>31</v>
      </c>
      <c r="E100" s="47">
        <v>2356</v>
      </c>
      <c r="F100" s="46">
        <v>76</v>
      </c>
    </row>
    <row r="101" spans="2:6" ht="21" customHeight="1">
      <c r="B101" s="10">
        <v>96</v>
      </c>
      <c r="C101" s="15" t="s">
        <v>255</v>
      </c>
      <c r="D101" s="10">
        <v>30</v>
      </c>
      <c r="E101" s="47">
        <v>2276</v>
      </c>
      <c r="F101" s="46">
        <v>75.900000000000006</v>
      </c>
    </row>
    <row r="102" spans="2:6" ht="21" customHeight="1">
      <c r="B102" s="10">
        <v>97</v>
      </c>
      <c r="C102" s="15" t="s">
        <v>222</v>
      </c>
      <c r="D102" s="10">
        <v>32</v>
      </c>
      <c r="E102" s="47">
        <v>2426</v>
      </c>
      <c r="F102" s="46">
        <v>75.8</v>
      </c>
    </row>
    <row r="103" spans="2:6" ht="21" customHeight="1">
      <c r="B103" s="10">
        <v>98</v>
      </c>
      <c r="C103" s="15" t="s">
        <v>41</v>
      </c>
      <c r="D103" s="10">
        <v>31</v>
      </c>
      <c r="E103" s="47">
        <v>2350</v>
      </c>
      <c r="F103" s="46">
        <v>75.8</v>
      </c>
    </row>
    <row r="104" spans="2:6" ht="21" customHeight="1">
      <c r="B104" s="10">
        <v>99</v>
      </c>
      <c r="C104" s="15" t="s">
        <v>199</v>
      </c>
      <c r="D104" s="10">
        <v>32</v>
      </c>
      <c r="E104" s="47">
        <v>2425</v>
      </c>
      <c r="F104" s="46">
        <v>75.8</v>
      </c>
    </row>
    <row r="105" spans="2:6" ht="21" customHeight="1">
      <c r="B105" s="10">
        <v>100</v>
      </c>
      <c r="C105" s="15" t="s">
        <v>212</v>
      </c>
      <c r="D105" s="10">
        <v>34</v>
      </c>
      <c r="E105" s="47">
        <v>2572</v>
      </c>
      <c r="F105" s="46">
        <v>75.599999999999994</v>
      </c>
    </row>
    <row r="106" spans="2:6" ht="21" customHeight="1">
      <c r="B106" s="10">
        <v>101</v>
      </c>
      <c r="C106" s="15" t="s">
        <v>31</v>
      </c>
      <c r="D106" s="10">
        <v>31</v>
      </c>
      <c r="E106" s="47">
        <v>2344</v>
      </c>
      <c r="F106" s="46">
        <v>75.599999999999994</v>
      </c>
    </row>
    <row r="107" spans="2:6" ht="21" customHeight="1">
      <c r="B107" s="10">
        <v>102</v>
      </c>
      <c r="C107" s="15" t="s">
        <v>195</v>
      </c>
      <c r="D107" s="10">
        <v>31</v>
      </c>
      <c r="E107" s="47">
        <v>2342</v>
      </c>
      <c r="F107" s="46">
        <v>75.5</v>
      </c>
    </row>
    <row r="108" spans="2:6" ht="21" customHeight="1">
      <c r="B108" s="10">
        <v>103</v>
      </c>
      <c r="C108" s="15" t="s">
        <v>226</v>
      </c>
      <c r="D108" s="10">
        <v>32</v>
      </c>
      <c r="E108" s="47">
        <v>2415</v>
      </c>
      <c r="F108" s="46">
        <v>75.5</v>
      </c>
    </row>
    <row r="109" spans="2:6" ht="21" customHeight="1">
      <c r="B109" s="10">
        <v>104</v>
      </c>
      <c r="C109" s="15" t="s">
        <v>217</v>
      </c>
      <c r="D109" s="10">
        <v>33</v>
      </c>
      <c r="E109" s="47">
        <v>2490</v>
      </c>
      <c r="F109" s="46">
        <v>75.5</v>
      </c>
    </row>
    <row r="110" spans="2:6" ht="21" customHeight="1">
      <c r="B110" s="10">
        <v>105</v>
      </c>
      <c r="C110" s="15" t="s">
        <v>203</v>
      </c>
      <c r="D110" s="10">
        <v>29</v>
      </c>
      <c r="E110" s="47">
        <v>2188</v>
      </c>
      <c r="F110" s="46">
        <v>75.400000000000006</v>
      </c>
    </row>
    <row r="111" spans="2:6" ht="21" customHeight="1">
      <c r="B111" s="10">
        <v>106</v>
      </c>
      <c r="C111" s="15" t="s">
        <v>237</v>
      </c>
      <c r="D111" s="10">
        <v>33</v>
      </c>
      <c r="E111" s="47">
        <v>2489</v>
      </c>
      <c r="F111" s="46">
        <v>75.400000000000006</v>
      </c>
    </row>
    <row r="112" spans="2:6" ht="21" customHeight="1">
      <c r="B112" s="10">
        <v>107</v>
      </c>
      <c r="C112" s="15" t="s">
        <v>238</v>
      </c>
      <c r="D112" s="10">
        <v>31</v>
      </c>
      <c r="E112" s="47">
        <v>2336</v>
      </c>
      <c r="F112" s="46">
        <v>75.400000000000006</v>
      </c>
    </row>
    <row r="113" spans="2:6" ht="21" customHeight="1">
      <c r="B113" s="10">
        <v>108</v>
      </c>
      <c r="C113" s="15" t="s">
        <v>244</v>
      </c>
      <c r="D113" s="10">
        <v>32</v>
      </c>
      <c r="E113" s="47">
        <v>2410</v>
      </c>
      <c r="F113" s="46">
        <v>75.3</v>
      </c>
    </row>
    <row r="114" spans="2:6" ht="21" customHeight="1">
      <c r="B114" s="10">
        <v>109</v>
      </c>
      <c r="C114" s="15" t="s">
        <v>229</v>
      </c>
      <c r="D114" s="10">
        <v>33</v>
      </c>
      <c r="E114" s="47">
        <v>2485</v>
      </c>
      <c r="F114" s="46">
        <v>75.3</v>
      </c>
    </row>
    <row r="115" spans="2:6" ht="21" customHeight="1">
      <c r="B115" s="10">
        <v>110</v>
      </c>
      <c r="C115" s="15" t="s">
        <v>266</v>
      </c>
      <c r="D115" s="10">
        <v>33</v>
      </c>
      <c r="E115" s="47">
        <v>2484</v>
      </c>
      <c r="F115" s="46">
        <v>75.3</v>
      </c>
    </row>
    <row r="116" spans="2:6" ht="21" customHeight="1">
      <c r="B116" s="10">
        <v>111</v>
      </c>
      <c r="C116" s="15" t="s">
        <v>274</v>
      </c>
      <c r="D116" s="10">
        <v>31</v>
      </c>
      <c r="E116" s="47">
        <v>2331</v>
      </c>
      <c r="F116" s="46">
        <v>75.2</v>
      </c>
    </row>
    <row r="117" spans="2:6" ht="21" customHeight="1">
      <c r="B117" s="10">
        <v>112</v>
      </c>
      <c r="C117" s="15" t="s">
        <v>263</v>
      </c>
      <c r="D117" s="10">
        <v>33</v>
      </c>
      <c r="E117" s="47">
        <v>2477</v>
      </c>
      <c r="F117" s="46">
        <v>75.099999999999994</v>
      </c>
    </row>
    <row r="118" spans="2:6" ht="21" customHeight="1">
      <c r="B118" s="10">
        <v>113</v>
      </c>
      <c r="C118" s="15" t="s">
        <v>231</v>
      </c>
      <c r="D118" s="10">
        <v>30</v>
      </c>
      <c r="E118" s="47">
        <v>2249</v>
      </c>
      <c r="F118" s="46">
        <v>75</v>
      </c>
    </row>
    <row r="119" spans="2:6" ht="21" customHeight="1">
      <c r="B119" s="10">
        <v>114</v>
      </c>
      <c r="C119" s="15" t="s">
        <v>223</v>
      </c>
      <c r="D119" s="10">
        <v>31</v>
      </c>
      <c r="E119" s="47">
        <v>2323</v>
      </c>
      <c r="F119" s="46">
        <v>74.900000000000006</v>
      </c>
    </row>
    <row r="120" spans="2:6" ht="21" customHeight="1">
      <c r="B120" s="10">
        <v>115</v>
      </c>
      <c r="C120" s="15" t="s">
        <v>77</v>
      </c>
      <c r="D120" s="10">
        <v>31</v>
      </c>
      <c r="E120" s="47">
        <v>2321</v>
      </c>
      <c r="F120" s="46">
        <v>74.900000000000006</v>
      </c>
    </row>
    <row r="121" spans="2:6" ht="21" customHeight="1">
      <c r="B121" s="10" t="s">
        <v>200</v>
      </c>
      <c r="C121" s="15" t="s">
        <v>252</v>
      </c>
      <c r="D121" s="10">
        <v>31</v>
      </c>
      <c r="E121" s="47">
        <v>2321</v>
      </c>
      <c r="F121" s="46">
        <v>74.900000000000006</v>
      </c>
    </row>
    <row r="122" spans="2:6" ht="21" customHeight="1">
      <c r="B122" s="10">
        <v>117</v>
      </c>
      <c r="C122" s="15" t="s">
        <v>179</v>
      </c>
      <c r="D122" s="10">
        <v>32</v>
      </c>
      <c r="E122" s="47">
        <v>2392</v>
      </c>
      <c r="F122" s="46">
        <v>74.8</v>
      </c>
    </row>
    <row r="123" spans="2:6" ht="21" customHeight="1">
      <c r="B123" s="10">
        <v>118</v>
      </c>
      <c r="C123" s="15" t="s">
        <v>243</v>
      </c>
      <c r="D123" s="10">
        <v>32</v>
      </c>
      <c r="E123" s="47">
        <v>2391</v>
      </c>
      <c r="F123" s="46">
        <v>74.7</v>
      </c>
    </row>
    <row r="124" spans="2:6" ht="21" customHeight="1">
      <c r="B124" s="10">
        <v>119</v>
      </c>
      <c r="C124" s="15" t="s">
        <v>27</v>
      </c>
      <c r="D124" s="10">
        <v>31</v>
      </c>
      <c r="E124" s="47">
        <v>2315</v>
      </c>
      <c r="F124" s="46">
        <v>74.7</v>
      </c>
    </row>
    <row r="125" spans="2:6" ht="21" customHeight="1">
      <c r="B125" s="10">
        <v>120</v>
      </c>
      <c r="C125" s="15" t="s">
        <v>32</v>
      </c>
      <c r="D125" s="10">
        <v>31</v>
      </c>
      <c r="E125" s="47">
        <v>2314</v>
      </c>
      <c r="F125" s="46">
        <v>74.599999999999994</v>
      </c>
    </row>
    <row r="126" spans="2:6" ht="21" customHeight="1">
      <c r="B126" s="10">
        <v>121</v>
      </c>
      <c r="C126" s="15" t="s">
        <v>225</v>
      </c>
      <c r="D126" s="10">
        <v>31</v>
      </c>
      <c r="E126" s="47">
        <v>2312</v>
      </c>
      <c r="F126" s="46">
        <v>74.599999999999994</v>
      </c>
    </row>
    <row r="127" spans="2:6" ht="21" customHeight="1">
      <c r="B127" s="10" t="s">
        <v>200</v>
      </c>
      <c r="C127" s="15" t="s">
        <v>256</v>
      </c>
      <c r="D127" s="10">
        <v>31</v>
      </c>
      <c r="E127" s="47">
        <v>2312</v>
      </c>
      <c r="F127" s="46">
        <v>74.599999999999994</v>
      </c>
    </row>
    <row r="128" spans="2:6" ht="21" customHeight="1">
      <c r="B128" s="10">
        <v>123</v>
      </c>
      <c r="C128" s="15" t="s">
        <v>52</v>
      </c>
      <c r="D128" s="10">
        <v>31</v>
      </c>
      <c r="E128" s="47">
        <v>2311</v>
      </c>
      <c r="F128" s="46">
        <v>74.5</v>
      </c>
    </row>
    <row r="129" spans="2:6" ht="21" customHeight="1">
      <c r="B129" s="10" t="s">
        <v>200</v>
      </c>
      <c r="C129" s="15" t="s">
        <v>198</v>
      </c>
      <c r="D129" s="10">
        <v>31</v>
      </c>
      <c r="E129" s="47">
        <v>2311</v>
      </c>
      <c r="F129" s="46">
        <v>74.5</v>
      </c>
    </row>
    <row r="130" spans="2:6" ht="21" customHeight="1">
      <c r="B130" s="10">
        <v>125</v>
      </c>
      <c r="C130" s="15" t="s">
        <v>234</v>
      </c>
      <c r="D130" s="10">
        <v>32</v>
      </c>
      <c r="E130" s="47">
        <v>2385</v>
      </c>
      <c r="F130" s="46">
        <v>74.5</v>
      </c>
    </row>
    <row r="131" spans="2:6" ht="21" customHeight="1">
      <c r="B131" s="10">
        <v>126</v>
      </c>
      <c r="C131" s="15" t="s">
        <v>26</v>
      </c>
      <c r="D131" s="10">
        <v>30</v>
      </c>
      <c r="E131" s="47">
        <v>2234</v>
      </c>
      <c r="F131" s="46">
        <v>74.5</v>
      </c>
    </row>
    <row r="132" spans="2:6" ht="21" customHeight="1">
      <c r="B132" s="10">
        <v>127</v>
      </c>
      <c r="C132" s="15" t="s">
        <v>287</v>
      </c>
      <c r="D132" s="10">
        <v>33</v>
      </c>
      <c r="E132" s="47">
        <v>2453</v>
      </c>
      <c r="F132" s="46">
        <v>74.3</v>
      </c>
    </row>
    <row r="133" spans="2:6" ht="21" customHeight="1">
      <c r="B133" s="10">
        <v>128</v>
      </c>
      <c r="C133" s="15" t="s">
        <v>296</v>
      </c>
      <c r="D133" s="10">
        <v>32</v>
      </c>
      <c r="E133" s="47">
        <v>2378</v>
      </c>
      <c r="F133" s="46">
        <v>74.3</v>
      </c>
    </row>
    <row r="134" spans="2:6" ht="21" customHeight="1">
      <c r="B134" s="10">
        <v>129</v>
      </c>
      <c r="C134" s="15" t="s">
        <v>228</v>
      </c>
      <c r="D134" s="10">
        <v>31</v>
      </c>
      <c r="E134" s="47">
        <v>2302</v>
      </c>
      <c r="F134" s="46">
        <v>74.3</v>
      </c>
    </row>
    <row r="135" spans="2:6" ht="21" customHeight="1">
      <c r="B135" s="10">
        <v>130</v>
      </c>
      <c r="C135" s="15" t="s">
        <v>202</v>
      </c>
      <c r="D135" s="10">
        <v>31</v>
      </c>
      <c r="E135" s="47">
        <v>2301</v>
      </c>
      <c r="F135" s="46">
        <v>74.2</v>
      </c>
    </row>
    <row r="136" spans="2:6" ht="21" customHeight="1">
      <c r="B136" s="10">
        <v>131</v>
      </c>
      <c r="C136" s="15" t="s">
        <v>280</v>
      </c>
      <c r="D136" s="10">
        <v>31</v>
      </c>
      <c r="E136" s="47">
        <v>2300</v>
      </c>
      <c r="F136" s="46">
        <v>74.2</v>
      </c>
    </row>
    <row r="137" spans="2:6" ht="21" customHeight="1">
      <c r="B137" s="10">
        <v>132</v>
      </c>
      <c r="C137" s="15" t="s">
        <v>253</v>
      </c>
      <c r="D137" s="10">
        <v>32</v>
      </c>
      <c r="E137" s="47">
        <v>2373</v>
      </c>
      <c r="F137" s="46">
        <v>74.2</v>
      </c>
    </row>
    <row r="138" spans="2:6" ht="21" customHeight="1">
      <c r="B138" s="10" t="s">
        <v>200</v>
      </c>
      <c r="C138" s="15" t="s">
        <v>148</v>
      </c>
      <c r="D138" s="10">
        <v>32</v>
      </c>
      <c r="E138" s="47">
        <v>2373</v>
      </c>
      <c r="F138" s="46">
        <v>74.2</v>
      </c>
    </row>
    <row r="139" spans="2:6" ht="21" customHeight="1">
      <c r="B139" s="10">
        <v>134</v>
      </c>
      <c r="C139" s="15" t="s">
        <v>259</v>
      </c>
      <c r="D139" s="10">
        <v>30</v>
      </c>
      <c r="E139" s="47">
        <v>2221</v>
      </c>
      <c r="F139" s="46">
        <v>74</v>
      </c>
    </row>
    <row r="140" spans="2:6" ht="21" customHeight="1">
      <c r="B140" s="10" t="s">
        <v>200</v>
      </c>
      <c r="C140" s="15" t="s">
        <v>241</v>
      </c>
      <c r="D140" s="10">
        <v>30</v>
      </c>
      <c r="E140" s="47">
        <v>2221</v>
      </c>
      <c r="F140" s="46">
        <v>74</v>
      </c>
    </row>
    <row r="141" spans="2:6" ht="21" customHeight="1">
      <c r="B141" s="10">
        <v>136</v>
      </c>
      <c r="C141" s="15" t="s">
        <v>85</v>
      </c>
      <c r="D141" s="10">
        <v>34</v>
      </c>
      <c r="E141" s="47">
        <v>2516</v>
      </c>
      <c r="F141" s="46">
        <v>74</v>
      </c>
    </row>
    <row r="142" spans="2:6" ht="21" customHeight="1">
      <c r="B142" s="10" t="s">
        <v>200</v>
      </c>
      <c r="C142" s="15" t="s">
        <v>282</v>
      </c>
      <c r="D142" s="10">
        <v>30</v>
      </c>
      <c r="E142" s="47">
        <v>2220</v>
      </c>
      <c r="F142" s="46">
        <v>74</v>
      </c>
    </row>
    <row r="143" spans="2:6" ht="21" customHeight="1">
      <c r="B143" s="10">
        <v>138</v>
      </c>
      <c r="C143" s="15" t="s">
        <v>276</v>
      </c>
      <c r="D143" s="10">
        <v>30</v>
      </c>
      <c r="E143" s="47">
        <v>2219</v>
      </c>
      <c r="F143" s="46">
        <v>74</v>
      </c>
    </row>
    <row r="144" spans="2:6" ht="21" customHeight="1">
      <c r="B144" s="10">
        <v>139</v>
      </c>
      <c r="C144" s="15" t="s">
        <v>233</v>
      </c>
      <c r="D144" s="10">
        <v>33</v>
      </c>
      <c r="E144" s="47">
        <v>2440</v>
      </c>
      <c r="F144" s="46">
        <v>73.900000000000006</v>
      </c>
    </row>
    <row r="145" spans="2:6" ht="21" customHeight="1">
      <c r="B145" s="10">
        <v>140</v>
      </c>
      <c r="C145" s="15" t="s">
        <v>254</v>
      </c>
      <c r="D145" s="10">
        <v>30</v>
      </c>
      <c r="E145" s="47">
        <v>2217</v>
      </c>
      <c r="F145" s="46">
        <v>73.900000000000006</v>
      </c>
    </row>
    <row r="146" spans="2:6" ht="21" customHeight="1">
      <c r="B146" s="10">
        <v>141</v>
      </c>
      <c r="C146" s="15" t="s">
        <v>147</v>
      </c>
      <c r="D146" s="10">
        <v>30</v>
      </c>
      <c r="E146" s="47">
        <v>2214</v>
      </c>
      <c r="F146" s="46">
        <v>73.8</v>
      </c>
    </row>
    <row r="147" spans="2:6" ht="21" customHeight="1">
      <c r="B147" s="10">
        <v>142</v>
      </c>
      <c r="C147" s="15" t="s">
        <v>316</v>
      </c>
      <c r="D147" s="10">
        <v>30</v>
      </c>
      <c r="E147" s="47">
        <v>2213</v>
      </c>
      <c r="F147" s="46">
        <v>73.8</v>
      </c>
    </row>
    <row r="148" spans="2:6" ht="21" customHeight="1">
      <c r="B148" s="10">
        <v>143</v>
      </c>
      <c r="C148" s="15" t="s">
        <v>262</v>
      </c>
      <c r="D148" s="10">
        <v>32</v>
      </c>
      <c r="E148" s="47">
        <v>2359</v>
      </c>
      <c r="F148" s="46">
        <v>73.7</v>
      </c>
    </row>
    <row r="149" spans="2:6" ht="21" customHeight="1">
      <c r="B149" s="10" t="s">
        <v>200</v>
      </c>
      <c r="C149" s="15" t="s">
        <v>251</v>
      </c>
      <c r="D149" s="10">
        <v>32</v>
      </c>
      <c r="E149" s="47">
        <v>2359</v>
      </c>
      <c r="F149" s="46">
        <v>73.7</v>
      </c>
    </row>
    <row r="150" spans="2:6" ht="21" customHeight="1">
      <c r="B150" s="10">
        <v>145</v>
      </c>
      <c r="C150" s="15" t="s">
        <v>245</v>
      </c>
      <c r="D150" s="10">
        <v>33</v>
      </c>
      <c r="E150" s="47">
        <v>2431</v>
      </c>
      <c r="F150" s="46">
        <v>73.7</v>
      </c>
    </row>
    <row r="151" spans="2:6" ht="21" customHeight="1">
      <c r="B151" s="10">
        <v>146</v>
      </c>
      <c r="C151" s="15" t="s">
        <v>239</v>
      </c>
      <c r="D151" s="10">
        <v>30</v>
      </c>
      <c r="E151" s="47">
        <v>2209</v>
      </c>
      <c r="F151" s="46">
        <v>73.599999999999994</v>
      </c>
    </row>
    <row r="152" spans="2:6" ht="21" customHeight="1">
      <c r="B152" s="10" t="s">
        <v>200</v>
      </c>
      <c r="C152" s="15" t="s">
        <v>272</v>
      </c>
      <c r="D152" s="10">
        <v>30</v>
      </c>
      <c r="E152" s="47">
        <v>2209</v>
      </c>
      <c r="F152" s="46">
        <v>73.599999999999994</v>
      </c>
    </row>
    <row r="153" spans="2:6" ht="21" customHeight="1">
      <c r="B153" s="10">
        <v>148</v>
      </c>
      <c r="C153" s="15" t="s">
        <v>261</v>
      </c>
      <c r="D153" s="10">
        <v>28</v>
      </c>
      <c r="E153" s="47">
        <v>2059</v>
      </c>
      <c r="F153" s="46">
        <v>73.5</v>
      </c>
    </row>
    <row r="154" spans="2:6" ht="21" customHeight="1">
      <c r="B154" s="10">
        <v>149</v>
      </c>
      <c r="C154" s="15" t="s">
        <v>314</v>
      </c>
      <c r="D154" s="10">
        <v>31</v>
      </c>
      <c r="E154" s="47">
        <v>2279</v>
      </c>
      <c r="F154" s="46">
        <v>73.5</v>
      </c>
    </row>
    <row r="155" spans="2:6" ht="21" customHeight="1">
      <c r="B155" s="10">
        <v>150</v>
      </c>
      <c r="C155" s="15" t="s">
        <v>258</v>
      </c>
      <c r="D155" s="10">
        <v>31</v>
      </c>
      <c r="E155" s="47">
        <v>2278</v>
      </c>
      <c r="F155" s="46">
        <v>73.5</v>
      </c>
    </row>
    <row r="156" spans="2:6" ht="21" customHeight="1">
      <c r="B156" s="10">
        <v>151</v>
      </c>
      <c r="C156" s="15" t="s">
        <v>219</v>
      </c>
      <c r="D156" s="10">
        <v>31</v>
      </c>
      <c r="E156" s="47">
        <v>2277</v>
      </c>
      <c r="F156" s="46">
        <v>73.5</v>
      </c>
    </row>
    <row r="157" spans="2:6" ht="21" customHeight="1">
      <c r="B157" s="10">
        <v>152</v>
      </c>
      <c r="C157" s="15" t="s">
        <v>310</v>
      </c>
      <c r="D157" s="10">
        <v>30</v>
      </c>
      <c r="E157" s="47">
        <v>2202</v>
      </c>
      <c r="F157" s="46">
        <v>73.400000000000006</v>
      </c>
    </row>
    <row r="158" spans="2:6" ht="21" customHeight="1">
      <c r="B158" s="10">
        <v>153</v>
      </c>
      <c r="C158" s="15" t="s">
        <v>270</v>
      </c>
      <c r="D158" s="10">
        <v>31</v>
      </c>
      <c r="E158" s="47">
        <v>2273</v>
      </c>
      <c r="F158" s="46">
        <v>73.3</v>
      </c>
    </row>
    <row r="159" spans="2:6" ht="21" customHeight="1">
      <c r="B159" s="10">
        <v>154</v>
      </c>
      <c r="C159" s="15" t="s">
        <v>273</v>
      </c>
      <c r="D159" s="10">
        <v>34</v>
      </c>
      <c r="E159" s="47">
        <v>2492</v>
      </c>
      <c r="F159" s="46">
        <v>73.3</v>
      </c>
    </row>
    <row r="160" spans="2:6" ht="21" customHeight="1">
      <c r="B160" s="10">
        <v>155</v>
      </c>
      <c r="C160" s="15" t="s">
        <v>271</v>
      </c>
      <c r="D160" s="10">
        <v>33</v>
      </c>
      <c r="E160" s="47">
        <v>2416</v>
      </c>
      <c r="F160" s="46">
        <v>73.2</v>
      </c>
    </row>
    <row r="161" spans="2:6" ht="21" customHeight="1">
      <c r="B161" s="10">
        <v>156</v>
      </c>
      <c r="C161" s="15" t="s">
        <v>264</v>
      </c>
      <c r="D161" s="10">
        <v>32</v>
      </c>
      <c r="E161" s="47">
        <v>2341</v>
      </c>
      <c r="F161" s="46">
        <v>73.2</v>
      </c>
    </row>
    <row r="162" spans="2:6" ht="21" customHeight="1">
      <c r="B162" s="10">
        <v>157</v>
      </c>
      <c r="C162" s="15" t="s">
        <v>250</v>
      </c>
      <c r="D162" s="10">
        <v>30</v>
      </c>
      <c r="E162" s="47">
        <v>2192</v>
      </c>
      <c r="F162" s="46">
        <v>73.099999999999994</v>
      </c>
    </row>
    <row r="163" spans="2:6" ht="21" customHeight="1">
      <c r="B163" s="10">
        <v>158</v>
      </c>
      <c r="C163" s="15" t="s">
        <v>279</v>
      </c>
      <c r="D163" s="10">
        <v>31</v>
      </c>
      <c r="E163" s="47">
        <v>2265</v>
      </c>
      <c r="F163" s="46">
        <v>73.099999999999994</v>
      </c>
    </row>
    <row r="164" spans="2:6" ht="21" customHeight="1">
      <c r="B164" s="10" t="s">
        <v>200</v>
      </c>
      <c r="C164" s="15" t="s">
        <v>21</v>
      </c>
      <c r="D164" s="10">
        <v>31</v>
      </c>
      <c r="E164" s="47">
        <v>2265</v>
      </c>
      <c r="F164" s="46">
        <v>73.099999999999994</v>
      </c>
    </row>
    <row r="165" spans="2:6" ht="21" customHeight="1">
      <c r="B165" s="10" t="s">
        <v>200</v>
      </c>
      <c r="C165" s="15" t="s">
        <v>275</v>
      </c>
      <c r="D165" s="10">
        <v>31</v>
      </c>
      <c r="E165" s="47">
        <v>2265</v>
      </c>
      <c r="F165" s="46">
        <v>73.099999999999994</v>
      </c>
    </row>
    <row r="166" spans="2:6" ht="21" customHeight="1">
      <c r="B166" s="10">
        <v>161</v>
      </c>
      <c r="C166" s="15" t="s">
        <v>277</v>
      </c>
      <c r="D166" s="10">
        <v>29</v>
      </c>
      <c r="E166" s="47">
        <v>2118</v>
      </c>
      <c r="F166" s="46">
        <v>73</v>
      </c>
    </row>
    <row r="167" spans="2:6" ht="21" customHeight="1">
      <c r="B167" s="10">
        <v>162</v>
      </c>
      <c r="C167" s="15" t="s">
        <v>246</v>
      </c>
      <c r="D167" s="10">
        <v>31</v>
      </c>
      <c r="E167" s="47">
        <v>2264</v>
      </c>
      <c r="F167" s="46">
        <v>73</v>
      </c>
    </row>
    <row r="168" spans="2:6" ht="21" customHeight="1">
      <c r="B168" s="10">
        <v>163</v>
      </c>
      <c r="C168" s="15" t="s">
        <v>257</v>
      </c>
      <c r="D168" s="10">
        <v>31</v>
      </c>
      <c r="E168" s="47">
        <v>2263</v>
      </c>
      <c r="F168" s="46">
        <v>73</v>
      </c>
    </row>
    <row r="169" spans="2:6" ht="21" customHeight="1">
      <c r="B169" s="10">
        <v>164</v>
      </c>
      <c r="C169" s="15" t="s">
        <v>242</v>
      </c>
      <c r="D169" s="10">
        <v>31</v>
      </c>
      <c r="E169" s="47">
        <v>2262</v>
      </c>
      <c r="F169" s="46">
        <v>73</v>
      </c>
    </row>
    <row r="170" spans="2:6" ht="21" customHeight="1">
      <c r="B170" s="10" t="s">
        <v>200</v>
      </c>
      <c r="C170" s="15" t="s">
        <v>303</v>
      </c>
      <c r="D170" s="10">
        <v>31</v>
      </c>
      <c r="E170" s="47">
        <v>2262</v>
      </c>
      <c r="F170" s="46">
        <v>73</v>
      </c>
    </row>
    <row r="171" spans="2:6" ht="21" customHeight="1">
      <c r="B171" s="10">
        <v>166</v>
      </c>
      <c r="C171" s="15" t="s">
        <v>71</v>
      </c>
      <c r="D171" s="10">
        <v>33</v>
      </c>
      <c r="E171" s="47">
        <v>2406</v>
      </c>
      <c r="F171" s="46">
        <v>72.900000000000006</v>
      </c>
    </row>
    <row r="172" spans="2:6" ht="21" customHeight="1">
      <c r="B172" s="10">
        <v>167</v>
      </c>
      <c r="C172" s="15" t="s">
        <v>305</v>
      </c>
      <c r="D172" s="10">
        <v>31</v>
      </c>
      <c r="E172" s="47">
        <v>2260</v>
      </c>
      <c r="F172" s="46">
        <v>72.900000000000006</v>
      </c>
    </row>
    <row r="173" spans="2:6" ht="21" customHeight="1">
      <c r="B173" s="10">
        <v>168</v>
      </c>
      <c r="C173" s="15" t="s">
        <v>292</v>
      </c>
      <c r="D173" s="10">
        <v>32</v>
      </c>
      <c r="E173" s="47">
        <v>2332</v>
      </c>
      <c r="F173" s="46">
        <v>72.900000000000006</v>
      </c>
    </row>
    <row r="174" spans="2:6" ht="21" customHeight="1">
      <c r="B174" s="10">
        <v>169</v>
      </c>
      <c r="C174" s="15" t="s">
        <v>326</v>
      </c>
      <c r="D174" s="10">
        <v>29</v>
      </c>
      <c r="E174" s="47">
        <v>2113</v>
      </c>
      <c r="F174" s="46">
        <v>72.900000000000006</v>
      </c>
    </row>
    <row r="175" spans="2:6" ht="21" customHeight="1">
      <c r="B175" s="10">
        <v>170</v>
      </c>
      <c r="C175" s="15" t="s">
        <v>286</v>
      </c>
      <c r="D175" s="10">
        <v>30</v>
      </c>
      <c r="E175" s="47">
        <v>2185</v>
      </c>
      <c r="F175" s="46">
        <v>72.8</v>
      </c>
    </row>
    <row r="176" spans="2:6" ht="21" customHeight="1">
      <c r="B176" s="10">
        <v>171</v>
      </c>
      <c r="C176" s="15" t="s">
        <v>294</v>
      </c>
      <c r="D176" s="10">
        <v>30</v>
      </c>
      <c r="E176" s="47">
        <v>2183</v>
      </c>
      <c r="F176" s="46">
        <v>72.8</v>
      </c>
    </row>
    <row r="177" spans="2:6" ht="21" customHeight="1">
      <c r="B177" s="10">
        <v>172</v>
      </c>
      <c r="C177" s="15" t="s">
        <v>304</v>
      </c>
      <c r="D177" s="10">
        <v>30</v>
      </c>
      <c r="E177" s="47">
        <v>2182</v>
      </c>
      <c r="F177" s="46">
        <v>72.7</v>
      </c>
    </row>
    <row r="178" spans="2:6" ht="21" customHeight="1">
      <c r="B178" s="10">
        <v>173</v>
      </c>
      <c r="C178" s="15" t="s">
        <v>67</v>
      </c>
      <c r="D178" s="10">
        <v>30</v>
      </c>
      <c r="E178" s="47">
        <v>2181</v>
      </c>
      <c r="F178" s="46">
        <v>72.7</v>
      </c>
    </row>
    <row r="179" spans="2:6" ht="21" customHeight="1">
      <c r="B179" s="10">
        <v>174</v>
      </c>
      <c r="C179" s="15" t="s">
        <v>247</v>
      </c>
      <c r="D179" s="10">
        <v>31</v>
      </c>
      <c r="E179" s="47">
        <v>2252</v>
      </c>
      <c r="F179" s="46">
        <v>72.599999999999994</v>
      </c>
    </row>
    <row r="180" spans="2:6" ht="21" customHeight="1">
      <c r="B180" s="10" t="s">
        <v>200</v>
      </c>
      <c r="C180" s="15" t="s">
        <v>63</v>
      </c>
      <c r="D180" s="10">
        <v>31</v>
      </c>
      <c r="E180" s="47">
        <v>2252</v>
      </c>
      <c r="F180" s="46">
        <v>72.599999999999994</v>
      </c>
    </row>
    <row r="181" spans="2:6" ht="21" customHeight="1">
      <c r="B181" s="10">
        <v>176</v>
      </c>
      <c r="C181" s="15" t="s">
        <v>211</v>
      </c>
      <c r="D181" s="10">
        <v>30</v>
      </c>
      <c r="E181" s="47">
        <v>2179</v>
      </c>
      <c r="F181" s="46">
        <v>72.599999999999994</v>
      </c>
    </row>
    <row r="182" spans="2:6" ht="21" customHeight="1">
      <c r="B182" s="10">
        <v>177</v>
      </c>
      <c r="C182" s="15" t="s">
        <v>284</v>
      </c>
      <c r="D182" s="10">
        <v>30</v>
      </c>
      <c r="E182" s="47">
        <v>2176</v>
      </c>
      <c r="F182" s="46">
        <v>72.5</v>
      </c>
    </row>
    <row r="183" spans="2:6" ht="21" customHeight="1">
      <c r="B183" s="10">
        <v>178</v>
      </c>
      <c r="C183" s="15" t="s">
        <v>333</v>
      </c>
      <c r="D183" s="10">
        <v>32</v>
      </c>
      <c r="E183" s="47">
        <v>2321</v>
      </c>
      <c r="F183" s="46">
        <v>72.5</v>
      </c>
    </row>
    <row r="184" spans="2:6" ht="21" customHeight="1">
      <c r="B184" s="10">
        <v>179</v>
      </c>
      <c r="C184" s="15" t="s">
        <v>260</v>
      </c>
      <c r="D184" s="10">
        <v>31</v>
      </c>
      <c r="E184" s="47">
        <v>2248</v>
      </c>
      <c r="F184" s="46">
        <v>72.5</v>
      </c>
    </row>
    <row r="185" spans="2:6" ht="21" customHeight="1">
      <c r="B185" s="10">
        <v>180</v>
      </c>
      <c r="C185" s="15" t="s">
        <v>313</v>
      </c>
      <c r="D185" s="10">
        <v>30</v>
      </c>
      <c r="E185" s="47">
        <v>2175</v>
      </c>
      <c r="F185" s="46">
        <v>72.5</v>
      </c>
    </row>
    <row r="186" spans="2:6" ht="21" customHeight="1">
      <c r="B186" s="10">
        <v>181</v>
      </c>
      <c r="C186" s="15" t="s">
        <v>290</v>
      </c>
      <c r="D186" s="10">
        <v>32</v>
      </c>
      <c r="E186" s="47">
        <v>2318</v>
      </c>
      <c r="F186" s="46">
        <v>72.400000000000006</v>
      </c>
    </row>
    <row r="187" spans="2:6" ht="21" customHeight="1">
      <c r="B187" s="10">
        <v>182</v>
      </c>
      <c r="C187" s="15" t="s">
        <v>301</v>
      </c>
      <c r="D187" s="10">
        <v>31</v>
      </c>
      <c r="E187" s="47">
        <v>2245</v>
      </c>
      <c r="F187" s="46">
        <v>72.400000000000006</v>
      </c>
    </row>
    <row r="188" spans="2:6" ht="21" customHeight="1">
      <c r="B188" s="10">
        <v>183</v>
      </c>
      <c r="C188" s="15" t="s">
        <v>298</v>
      </c>
      <c r="D188" s="10">
        <v>31</v>
      </c>
      <c r="E188" s="47">
        <v>2242</v>
      </c>
      <c r="F188" s="46">
        <v>72.3</v>
      </c>
    </row>
    <row r="189" spans="2:6" ht="21" customHeight="1">
      <c r="B189" s="10">
        <v>184</v>
      </c>
      <c r="C189" s="15" t="s">
        <v>269</v>
      </c>
      <c r="D189" s="10">
        <v>35</v>
      </c>
      <c r="E189" s="47">
        <v>2531</v>
      </c>
      <c r="F189" s="46">
        <v>72.3</v>
      </c>
    </row>
    <row r="190" spans="2:6" ht="21" customHeight="1">
      <c r="B190" s="10">
        <v>185</v>
      </c>
      <c r="C190" s="15" t="s">
        <v>307</v>
      </c>
      <c r="D190" s="10">
        <v>32</v>
      </c>
      <c r="E190" s="47">
        <v>2314</v>
      </c>
      <c r="F190" s="46">
        <v>72.3</v>
      </c>
    </row>
    <row r="191" spans="2:6" ht="21" customHeight="1">
      <c r="B191" s="10">
        <v>186</v>
      </c>
      <c r="C191" s="15" t="s">
        <v>278</v>
      </c>
      <c r="D191" s="10">
        <v>31</v>
      </c>
      <c r="E191" s="47">
        <v>2241</v>
      </c>
      <c r="F191" s="46">
        <v>72.3</v>
      </c>
    </row>
    <row r="192" spans="2:6" ht="21" customHeight="1">
      <c r="B192" s="10" t="s">
        <v>200</v>
      </c>
      <c r="C192" s="15" t="s">
        <v>75</v>
      </c>
      <c r="D192" s="10">
        <v>31</v>
      </c>
      <c r="E192" s="47">
        <v>2241</v>
      </c>
      <c r="F192" s="46">
        <v>72.3</v>
      </c>
    </row>
    <row r="193" spans="2:6" ht="21" customHeight="1">
      <c r="B193" s="10">
        <v>188</v>
      </c>
      <c r="C193" s="15" t="s">
        <v>302</v>
      </c>
      <c r="D193" s="10">
        <v>33</v>
      </c>
      <c r="E193" s="47">
        <v>2385</v>
      </c>
      <c r="F193" s="46">
        <v>72.3</v>
      </c>
    </row>
    <row r="194" spans="2:6" ht="21" customHeight="1">
      <c r="B194" s="10">
        <v>189</v>
      </c>
      <c r="C194" s="15" t="s">
        <v>150</v>
      </c>
      <c r="D194" s="10">
        <v>31</v>
      </c>
      <c r="E194" s="47">
        <v>2239</v>
      </c>
      <c r="F194" s="46">
        <v>72.2</v>
      </c>
    </row>
    <row r="195" spans="2:6" ht="21" customHeight="1">
      <c r="B195" s="10">
        <v>190</v>
      </c>
      <c r="C195" s="15" t="s">
        <v>7</v>
      </c>
      <c r="D195" s="10">
        <v>30</v>
      </c>
      <c r="E195" s="47">
        <v>2164</v>
      </c>
      <c r="F195" s="46">
        <v>72.099999999999994</v>
      </c>
    </row>
    <row r="196" spans="2:6" ht="21" customHeight="1">
      <c r="B196" s="10">
        <v>191</v>
      </c>
      <c r="C196" s="15" t="s">
        <v>289</v>
      </c>
      <c r="D196" s="10">
        <v>31</v>
      </c>
      <c r="E196" s="47">
        <v>2236</v>
      </c>
      <c r="F196" s="46">
        <v>72.099999999999994</v>
      </c>
    </row>
    <row r="197" spans="2:6" ht="21" customHeight="1">
      <c r="B197" s="10">
        <v>192</v>
      </c>
      <c r="C197" s="15" t="s">
        <v>60</v>
      </c>
      <c r="D197" s="10">
        <v>31</v>
      </c>
      <c r="E197" s="47">
        <v>2235</v>
      </c>
      <c r="F197" s="46">
        <v>72.099999999999994</v>
      </c>
    </row>
    <row r="198" spans="2:6" ht="21" customHeight="1">
      <c r="B198" s="10">
        <v>193</v>
      </c>
      <c r="C198" s="15" t="s">
        <v>323</v>
      </c>
      <c r="D198" s="10">
        <v>30</v>
      </c>
      <c r="E198" s="47">
        <v>2161</v>
      </c>
      <c r="F198" s="46">
        <v>72</v>
      </c>
    </row>
    <row r="199" spans="2:6" ht="21" customHeight="1">
      <c r="B199" s="10">
        <v>194</v>
      </c>
      <c r="C199" s="15" t="s">
        <v>348</v>
      </c>
      <c r="D199" s="10">
        <v>32</v>
      </c>
      <c r="E199" s="47">
        <v>2304</v>
      </c>
      <c r="F199" s="46">
        <v>72</v>
      </c>
    </row>
    <row r="200" spans="2:6" ht="21" customHeight="1">
      <c r="B200" s="10" t="s">
        <v>200</v>
      </c>
      <c r="C200" s="15" t="s">
        <v>248</v>
      </c>
      <c r="D200" s="10">
        <v>30</v>
      </c>
      <c r="E200" s="47">
        <v>2160</v>
      </c>
      <c r="F200" s="46">
        <v>72</v>
      </c>
    </row>
    <row r="201" spans="2:6" ht="21" customHeight="1">
      <c r="B201" s="10">
        <v>196</v>
      </c>
      <c r="C201" s="15" t="s">
        <v>349</v>
      </c>
      <c r="D201" s="10">
        <v>31</v>
      </c>
      <c r="E201" s="47">
        <v>2231</v>
      </c>
      <c r="F201" s="46">
        <v>72</v>
      </c>
    </row>
    <row r="202" spans="2:6" ht="21" customHeight="1">
      <c r="B202" s="10" t="s">
        <v>200</v>
      </c>
      <c r="C202" s="15" t="s">
        <v>321</v>
      </c>
      <c r="D202" s="10">
        <v>31</v>
      </c>
      <c r="E202" s="47">
        <v>2231</v>
      </c>
      <c r="F202" s="46">
        <v>72</v>
      </c>
    </row>
    <row r="203" spans="2:6" ht="21" customHeight="1">
      <c r="B203" s="10">
        <v>198</v>
      </c>
      <c r="C203" s="15" t="s">
        <v>325</v>
      </c>
      <c r="D203" s="10">
        <v>30</v>
      </c>
      <c r="E203" s="47">
        <v>2159</v>
      </c>
      <c r="F203" s="46">
        <v>72</v>
      </c>
    </row>
    <row r="204" spans="2:6" ht="21" customHeight="1">
      <c r="B204" s="10">
        <v>199</v>
      </c>
      <c r="C204" s="15" t="s">
        <v>300</v>
      </c>
      <c r="D204" s="10">
        <v>31</v>
      </c>
      <c r="E204" s="47">
        <v>2229</v>
      </c>
      <c r="F204" s="46">
        <v>71.900000000000006</v>
      </c>
    </row>
    <row r="205" spans="2:6" ht="21" customHeight="1">
      <c r="B205" s="10">
        <v>200</v>
      </c>
      <c r="C205" s="15" t="s">
        <v>293</v>
      </c>
      <c r="D205" s="10">
        <v>32</v>
      </c>
      <c r="E205" s="47">
        <v>2299</v>
      </c>
      <c r="F205" s="46">
        <v>71.8</v>
      </c>
    </row>
    <row r="206" spans="2:6" ht="21" customHeight="1">
      <c r="B206" s="10">
        <v>201</v>
      </c>
      <c r="C206" s="15" t="s">
        <v>54</v>
      </c>
      <c r="D206" s="10">
        <v>31</v>
      </c>
      <c r="E206" s="47">
        <v>2227</v>
      </c>
      <c r="F206" s="46">
        <v>71.8</v>
      </c>
    </row>
    <row r="207" spans="2:6" ht="21" customHeight="1">
      <c r="B207" s="10">
        <v>202</v>
      </c>
      <c r="C207" s="15" t="s">
        <v>265</v>
      </c>
      <c r="D207" s="10">
        <v>30</v>
      </c>
      <c r="E207" s="47">
        <v>2155</v>
      </c>
      <c r="F207" s="46">
        <v>71.8</v>
      </c>
    </row>
    <row r="208" spans="2:6" ht="21" customHeight="1">
      <c r="B208" s="10">
        <v>203</v>
      </c>
      <c r="C208" s="15" t="s">
        <v>309</v>
      </c>
      <c r="D208" s="10">
        <v>29</v>
      </c>
      <c r="E208" s="47">
        <v>2080</v>
      </c>
      <c r="F208" s="46">
        <v>71.7</v>
      </c>
    </row>
    <row r="209" spans="2:6" ht="21" customHeight="1">
      <c r="B209" s="10">
        <v>204</v>
      </c>
      <c r="C209" s="15" t="s">
        <v>39</v>
      </c>
      <c r="D209" s="10">
        <v>31</v>
      </c>
      <c r="E209" s="47">
        <v>2222</v>
      </c>
      <c r="F209" s="46">
        <v>71.7</v>
      </c>
    </row>
    <row r="210" spans="2:6" ht="21" customHeight="1">
      <c r="B210" s="10">
        <v>205</v>
      </c>
      <c r="C210" s="15" t="s">
        <v>40</v>
      </c>
      <c r="D210" s="10">
        <v>31</v>
      </c>
      <c r="E210" s="47">
        <v>2221</v>
      </c>
      <c r="F210" s="46">
        <v>71.599999999999994</v>
      </c>
    </row>
    <row r="211" spans="2:6" ht="21" customHeight="1">
      <c r="B211" s="10">
        <v>206</v>
      </c>
      <c r="C211" s="15" t="s">
        <v>337</v>
      </c>
      <c r="D211" s="10">
        <v>31</v>
      </c>
      <c r="E211" s="47">
        <v>2216</v>
      </c>
      <c r="F211" s="46">
        <v>71.5</v>
      </c>
    </row>
    <row r="212" spans="2:6" ht="21" customHeight="1">
      <c r="B212" s="10" t="s">
        <v>200</v>
      </c>
      <c r="C212" s="15" t="s">
        <v>64</v>
      </c>
      <c r="D212" s="10">
        <v>31</v>
      </c>
      <c r="E212" s="47">
        <v>2216</v>
      </c>
      <c r="F212" s="46">
        <v>71.5</v>
      </c>
    </row>
    <row r="213" spans="2:6" ht="21" customHeight="1">
      <c r="B213" s="10">
        <v>208</v>
      </c>
      <c r="C213" s="15" t="s">
        <v>312</v>
      </c>
      <c r="D213" s="10">
        <v>31</v>
      </c>
      <c r="E213" s="47">
        <v>2214</v>
      </c>
      <c r="F213" s="46">
        <v>71.400000000000006</v>
      </c>
    </row>
    <row r="214" spans="2:6" ht="21" customHeight="1">
      <c r="B214" s="10" t="s">
        <v>200</v>
      </c>
      <c r="C214" s="15" t="s">
        <v>68</v>
      </c>
      <c r="D214" s="10">
        <v>31</v>
      </c>
      <c r="E214" s="47">
        <v>2214</v>
      </c>
      <c r="F214" s="46">
        <v>71.400000000000006</v>
      </c>
    </row>
    <row r="215" spans="2:6" ht="21" customHeight="1">
      <c r="B215" s="10" t="s">
        <v>200</v>
      </c>
      <c r="C215" s="15" t="s">
        <v>335</v>
      </c>
      <c r="D215" s="10">
        <v>31</v>
      </c>
      <c r="E215" s="47">
        <v>2214</v>
      </c>
      <c r="F215" s="46">
        <v>71.400000000000006</v>
      </c>
    </row>
    <row r="216" spans="2:6" ht="21" customHeight="1">
      <c r="B216" s="10">
        <v>211</v>
      </c>
      <c r="C216" s="15" t="s">
        <v>308</v>
      </c>
      <c r="D216" s="10">
        <v>32</v>
      </c>
      <c r="E216" s="47">
        <v>2285</v>
      </c>
      <c r="F216" s="46">
        <v>71.400000000000006</v>
      </c>
    </row>
    <row r="217" spans="2:6" ht="21" customHeight="1">
      <c r="B217" s="10">
        <v>212</v>
      </c>
      <c r="C217" s="15" t="s">
        <v>249</v>
      </c>
      <c r="D217" s="10">
        <v>31</v>
      </c>
      <c r="E217" s="47">
        <v>2213</v>
      </c>
      <c r="F217" s="46">
        <v>71.400000000000006</v>
      </c>
    </row>
    <row r="218" spans="2:6" ht="21" customHeight="1">
      <c r="B218" s="10">
        <v>213</v>
      </c>
      <c r="C218" s="15" t="s">
        <v>281</v>
      </c>
      <c r="D218" s="10">
        <v>30</v>
      </c>
      <c r="E218" s="47">
        <v>2141</v>
      </c>
      <c r="F218" s="46">
        <v>71.400000000000006</v>
      </c>
    </row>
    <row r="219" spans="2:6" ht="21" customHeight="1">
      <c r="B219" s="10">
        <v>214</v>
      </c>
      <c r="C219" s="15" t="s">
        <v>334</v>
      </c>
      <c r="D219" s="10">
        <v>32</v>
      </c>
      <c r="E219" s="47">
        <v>2282</v>
      </c>
      <c r="F219" s="46">
        <v>71.3</v>
      </c>
    </row>
    <row r="220" spans="2:6" ht="21" customHeight="1">
      <c r="B220" s="10">
        <v>215</v>
      </c>
      <c r="C220" s="15" t="s">
        <v>320</v>
      </c>
      <c r="D220" s="10">
        <v>33</v>
      </c>
      <c r="E220" s="47">
        <v>2352</v>
      </c>
      <c r="F220" s="46">
        <v>71.3</v>
      </c>
    </row>
    <row r="221" spans="2:6" ht="21" customHeight="1">
      <c r="B221" s="10">
        <v>216</v>
      </c>
      <c r="C221" s="15" t="s">
        <v>311</v>
      </c>
      <c r="D221" s="10">
        <v>32</v>
      </c>
      <c r="E221" s="47">
        <v>2280</v>
      </c>
      <c r="F221" s="46">
        <v>71.3</v>
      </c>
    </row>
    <row r="222" spans="2:6" ht="21" customHeight="1">
      <c r="B222" s="10">
        <v>217</v>
      </c>
      <c r="C222" s="15" t="s">
        <v>342</v>
      </c>
      <c r="D222" s="10">
        <v>27</v>
      </c>
      <c r="E222" s="47">
        <v>1923</v>
      </c>
      <c r="F222" s="46">
        <v>71.2</v>
      </c>
    </row>
    <row r="223" spans="2:6" ht="21" customHeight="1">
      <c r="B223" s="10">
        <v>218</v>
      </c>
      <c r="C223" s="15" t="s">
        <v>53</v>
      </c>
      <c r="D223" s="10">
        <v>31</v>
      </c>
      <c r="E223" s="47">
        <v>2207</v>
      </c>
      <c r="F223" s="46">
        <v>71.2</v>
      </c>
    </row>
    <row r="224" spans="2:6" ht="21" customHeight="1">
      <c r="B224" s="10">
        <v>219</v>
      </c>
      <c r="C224" s="15" t="s">
        <v>62</v>
      </c>
      <c r="D224" s="10">
        <v>31</v>
      </c>
      <c r="E224" s="47">
        <v>2206</v>
      </c>
      <c r="F224" s="46">
        <v>71.2</v>
      </c>
    </row>
    <row r="225" spans="2:6" ht="21" customHeight="1">
      <c r="B225" s="10" t="s">
        <v>200</v>
      </c>
      <c r="C225" s="15" t="s">
        <v>80</v>
      </c>
      <c r="D225" s="10">
        <v>31</v>
      </c>
      <c r="E225" s="47">
        <v>2206</v>
      </c>
      <c r="F225" s="46">
        <v>71.2</v>
      </c>
    </row>
    <row r="226" spans="2:6" ht="21" customHeight="1">
      <c r="B226" s="10">
        <v>221</v>
      </c>
      <c r="C226" s="15" t="s">
        <v>285</v>
      </c>
      <c r="D226" s="10">
        <v>31</v>
      </c>
      <c r="E226" s="47">
        <v>2205</v>
      </c>
      <c r="F226" s="46">
        <v>71.099999999999994</v>
      </c>
    </row>
    <row r="227" spans="2:6" ht="21" customHeight="1">
      <c r="B227" s="10">
        <v>222</v>
      </c>
      <c r="C227" s="15" t="s">
        <v>297</v>
      </c>
      <c r="D227" s="10">
        <v>31</v>
      </c>
      <c r="E227" s="47">
        <v>2204</v>
      </c>
      <c r="F227" s="46">
        <v>71.099999999999994</v>
      </c>
    </row>
    <row r="228" spans="2:6" ht="21" customHeight="1">
      <c r="B228" s="10">
        <v>223</v>
      </c>
      <c r="C228" s="15" t="s">
        <v>343</v>
      </c>
      <c r="D228" s="10">
        <v>32</v>
      </c>
      <c r="E228" s="47">
        <v>2273</v>
      </c>
      <c r="F228" s="46">
        <v>71</v>
      </c>
    </row>
    <row r="229" spans="2:6" ht="21" customHeight="1">
      <c r="B229" s="10">
        <v>224</v>
      </c>
      <c r="C229" s="15" t="s">
        <v>317</v>
      </c>
      <c r="D229" s="10">
        <v>30</v>
      </c>
      <c r="E229" s="47">
        <v>2130</v>
      </c>
      <c r="F229" s="46">
        <v>71</v>
      </c>
    </row>
    <row r="230" spans="2:6" ht="21" customHeight="1">
      <c r="B230" s="10">
        <v>225</v>
      </c>
      <c r="C230" s="15" t="s">
        <v>288</v>
      </c>
      <c r="D230" s="10">
        <v>31</v>
      </c>
      <c r="E230" s="47">
        <v>2200</v>
      </c>
      <c r="F230" s="46">
        <v>71</v>
      </c>
    </row>
    <row r="231" spans="2:6" ht="21" customHeight="1">
      <c r="B231" s="10">
        <v>226</v>
      </c>
      <c r="C231" s="15" t="s">
        <v>336</v>
      </c>
      <c r="D231" s="10">
        <v>31</v>
      </c>
      <c r="E231" s="47">
        <v>2199</v>
      </c>
      <c r="F231" s="46">
        <v>70.900000000000006</v>
      </c>
    </row>
    <row r="232" spans="2:6" ht="21" customHeight="1">
      <c r="B232" s="10">
        <v>227</v>
      </c>
      <c r="C232" s="15" t="s">
        <v>306</v>
      </c>
      <c r="D232" s="10">
        <v>31</v>
      </c>
      <c r="E232" s="47">
        <v>2198</v>
      </c>
      <c r="F232" s="46">
        <v>70.900000000000006</v>
      </c>
    </row>
    <row r="233" spans="2:6" ht="21" customHeight="1">
      <c r="B233" s="10">
        <v>228</v>
      </c>
      <c r="C233" s="15" t="s">
        <v>291</v>
      </c>
      <c r="D233" s="10">
        <v>32</v>
      </c>
      <c r="E233" s="47">
        <v>2268</v>
      </c>
      <c r="F233" s="46">
        <v>70.900000000000006</v>
      </c>
    </row>
    <row r="234" spans="2:6" ht="21" customHeight="1">
      <c r="B234" s="10" t="s">
        <v>200</v>
      </c>
      <c r="C234" s="15" t="s">
        <v>329</v>
      </c>
      <c r="D234" s="10">
        <v>32</v>
      </c>
      <c r="E234" s="47">
        <v>2268</v>
      </c>
      <c r="F234" s="46">
        <v>70.900000000000006</v>
      </c>
    </row>
    <row r="235" spans="2:6" ht="21" customHeight="1">
      <c r="B235" s="10">
        <v>230</v>
      </c>
      <c r="C235" s="15" t="s">
        <v>299</v>
      </c>
      <c r="D235" s="10">
        <v>32</v>
      </c>
      <c r="E235" s="47">
        <v>2267</v>
      </c>
      <c r="F235" s="46">
        <v>70.8</v>
      </c>
    </row>
    <row r="236" spans="2:6" ht="21" customHeight="1">
      <c r="B236" s="10">
        <v>231</v>
      </c>
      <c r="C236" s="15" t="s">
        <v>295</v>
      </c>
      <c r="D236" s="10">
        <v>31</v>
      </c>
      <c r="E236" s="47">
        <v>2196</v>
      </c>
      <c r="F236" s="46">
        <v>70.8</v>
      </c>
    </row>
    <row r="237" spans="2:6" ht="21" customHeight="1">
      <c r="B237" s="10" t="s">
        <v>200</v>
      </c>
      <c r="C237" s="15" t="s">
        <v>318</v>
      </c>
      <c r="D237" s="10">
        <v>31</v>
      </c>
      <c r="E237" s="47">
        <v>2196</v>
      </c>
      <c r="F237" s="46">
        <v>70.8</v>
      </c>
    </row>
    <row r="238" spans="2:6" ht="21" customHeight="1">
      <c r="B238" s="10">
        <v>233</v>
      </c>
      <c r="C238" s="15" t="s">
        <v>375</v>
      </c>
      <c r="D238" s="10">
        <v>32</v>
      </c>
      <c r="E238" s="47">
        <v>2266</v>
      </c>
      <c r="F238" s="46">
        <v>70.8</v>
      </c>
    </row>
    <row r="239" spans="2:6" ht="21" customHeight="1">
      <c r="B239" s="10">
        <v>234</v>
      </c>
      <c r="C239" s="15" t="s">
        <v>330</v>
      </c>
      <c r="D239" s="10">
        <v>31</v>
      </c>
      <c r="E239" s="47">
        <v>2194</v>
      </c>
      <c r="F239" s="46">
        <v>70.8</v>
      </c>
    </row>
    <row r="240" spans="2:6" ht="21" customHeight="1">
      <c r="B240" s="10">
        <v>235</v>
      </c>
      <c r="C240" s="15" t="s">
        <v>352</v>
      </c>
      <c r="D240" s="10">
        <v>29</v>
      </c>
      <c r="E240" s="47">
        <v>2052</v>
      </c>
      <c r="F240" s="46">
        <v>70.8</v>
      </c>
    </row>
    <row r="241" spans="2:6" ht="21" customHeight="1">
      <c r="B241" s="10">
        <v>236</v>
      </c>
      <c r="C241" s="15" t="s">
        <v>372</v>
      </c>
      <c r="D241" s="10">
        <v>30</v>
      </c>
      <c r="E241" s="47">
        <v>2118</v>
      </c>
      <c r="F241" s="46">
        <v>70.599999999999994</v>
      </c>
    </row>
    <row r="242" spans="2:6" ht="21" customHeight="1">
      <c r="B242" s="10">
        <v>237</v>
      </c>
      <c r="C242" s="15" t="s">
        <v>359</v>
      </c>
      <c r="D242" s="10">
        <v>30</v>
      </c>
      <c r="E242" s="47">
        <v>2117</v>
      </c>
      <c r="F242" s="46">
        <v>70.599999999999994</v>
      </c>
    </row>
    <row r="243" spans="2:6" ht="21" customHeight="1">
      <c r="B243" s="10">
        <v>238</v>
      </c>
      <c r="C243" s="15" t="s">
        <v>12</v>
      </c>
      <c r="D243" s="10">
        <v>31</v>
      </c>
      <c r="E243" s="47">
        <v>2183</v>
      </c>
      <c r="F243" s="46">
        <v>70.400000000000006</v>
      </c>
    </row>
    <row r="244" spans="2:6" ht="21" customHeight="1">
      <c r="B244" s="10">
        <v>239</v>
      </c>
      <c r="C244" s="15" t="s">
        <v>50</v>
      </c>
      <c r="D244" s="10">
        <v>31</v>
      </c>
      <c r="E244" s="47">
        <v>2182</v>
      </c>
      <c r="F244" s="46">
        <v>70.400000000000006</v>
      </c>
    </row>
    <row r="245" spans="2:6" ht="21" customHeight="1">
      <c r="B245" s="10">
        <v>240</v>
      </c>
      <c r="C245" s="15" t="s">
        <v>350</v>
      </c>
      <c r="D245" s="10">
        <v>33</v>
      </c>
      <c r="E245" s="47">
        <v>2322</v>
      </c>
      <c r="F245" s="46">
        <v>70.400000000000006</v>
      </c>
    </row>
    <row r="246" spans="2:6" ht="21" customHeight="1">
      <c r="B246" s="10">
        <v>241</v>
      </c>
      <c r="C246" s="15" t="s">
        <v>283</v>
      </c>
      <c r="D246" s="10">
        <v>31</v>
      </c>
      <c r="E246" s="47">
        <v>2180</v>
      </c>
      <c r="F246" s="46">
        <v>70.3</v>
      </c>
    </row>
    <row r="247" spans="2:6" ht="21" customHeight="1">
      <c r="B247" s="10">
        <v>242</v>
      </c>
      <c r="C247" s="15" t="s">
        <v>338</v>
      </c>
      <c r="D247" s="10">
        <v>32</v>
      </c>
      <c r="E247" s="47">
        <v>2250</v>
      </c>
      <c r="F247" s="46">
        <v>70.3</v>
      </c>
    </row>
    <row r="248" spans="2:6" ht="21" customHeight="1">
      <c r="B248" s="10">
        <v>243</v>
      </c>
      <c r="C248" s="15" t="s">
        <v>347</v>
      </c>
      <c r="D248" s="10">
        <v>31</v>
      </c>
      <c r="E248" s="47">
        <v>2178</v>
      </c>
      <c r="F248" s="46">
        <v>70.3</v>
      </c>
    </row>
    <row r="249" spans="2:6" ht="21" customHeight="1">
      <c r="B249" s="10">
        <v>244</v>
      </c>
      <c r="C249" s="15" t="s">
        <v>370</v>
      </c>
      <c r="D249" s="10">
        <v>33</v>
      </c>
      <c r="E249" s="47">
        <v>2318</v>
      </c>
      <c r="F249" s="46">
        <v>70.2</v>
      </c>
    </row>
    <row r="250" spans="2:6" ht="21" customHeight="1">
      <c r="B250" s="10">
        <v>245</v>
      </c>
      <c r="C250" s="15" t="s">
        <v>268</v>
      </c>
      <c r="D250" s="10">
        <v>32</v>
      </c>
      <c r="E250" s="47">
        <v>2247</v>
      </c>
      <c r="F250" s="46">
        <v>70.2</v>
      </c>
    </row>
    <row r="251" spans="2:6" ht="21" customHeight="1">
      <c r="B251" s="10">
        <v>246</v>
      </c>
      <c r="C251" s="15" t="s">
        <v>341</v>
      </c>
      <c r="D251" s="10">
        <v>31</v>
      </c>
      <c r="E251" s="47">
        <v>2176</v>
      </c>
      <c r="F251" s="46">
        <v>70.2</v>
      </c>
    </row>
    <row r="252" spans="2:6" ht="21" customHeight="1">
      <c r="B252" s="10">
        <v>247</v>
      </c>
      <c r="C252" s="15" t="s">
        <v>332</v>
      </c>
      <c r="D252" s="10">
        <v>32</v>
      </c>
      <c r="E252" s="47">
        <v>2246</v>
      </c>
      <c r="F252" s="46">
        <v>70.2</v>
      </c>
    </row>
    <row r="253" spans="2:6" ht="21" customHeight="1">
      <c r="B253" s="10">
        <v>248</v>
      </c>
      <c r="C253" s="15" t="s">
        <v>327</v>
      </c>
      <c r="D253" s="10">
        <v>30</v>
      </c>
      <c r="E253" s="47">
        <v>2105</v>
      </c>
      <c r="F253" s="46">
        <v>70.2</v>
      </c>
    </row>
    <row r="254" spans="2:6" ht="21" customHeight="1">
      <c r="B254" s="10">
        <v>249</v>
      </c>
      <c r="C254" s="15" t="s">
        <v>364</v>
      </c>
      <c r="D254" s="10">
        <v>33</v>
      </c>
      <c r="E254" s="47">
        <v>2315</v>
      </c>
      <c r="F254" s="46">
        <v>70.2</v>
      </c>
    </row>
    <row r="255" spans="2:6" ht="21" customHeight="1">
      <c r="B255" s="10">
        <v>250</v>
      </c>
      <c r="C255" s="15" t="s">
        <v>361</v>
      </c>
      <c r="D255" s="10">
        <v>31</v>
      </c>
      <c r="E255" s="47">
        <v>2174</v>
      </c>
      <c r="F255" s="46">
        <v>70.099999999999994</v>
      </c>
    </row>
    <row r="256" spans="2:6" ht="21" customHeight="1">
      <c r="B256" s="10">
        <v>251</v>
      </c>
      <c r="C256" s="15" t="s">
        <v>331</v>
      </c>
      <c r="D256" s="10">
        <v>33</v>
      </c>
      <c r="E256" s="47">
        <v>2310</v>
      </c>
      <c r="F256" s="46">
        <v>70</v>
      </c>
    </row>
    <row r="257" spans="2:6" ht="21" customHeight="1">
      <c r="B257" s="10" t="s">
        <v>200</v>
      </c>
      <c r="C257" s="15" t="s">
        <v>328</v>
      </c>
      <c r="D257" s="10">
        <v>31</v>
      </c>
      <c r="E257" s="47">
        <v>2170</v>
      </c>
      <c r="F257" s="46">
        <v>70</v>
      </c>
    </row>
    <row r="258" spans="2:6" ht="21" customHeight="1">
      <c r="B258" s="10">
        <v>253</v>
      </c>
      <c r="C258" s="15" t="s">
        <v>324</v>
      </c>
      <c r="D258" s="10">
        <v>32</v>
      </c>
      <c r="E258" s="47">
        <v>2234</v>
      </c>
      <c r="F258" s="46">
        <v>69.8</v>
      </c>
    </row>
    <row r="259" spans="2:6" ht="21" customHeight="1">
      <c r="B259" s="10">
        <v>254</v>
      </c>
      <c r="C259" s="15" t="s">
        <v>339</v>
      </c>
      <c r="D259" s="10">
        <v>29</v>
      </c>
      <c r="E259" s="47">
        <v>2022</v>
      </c>
      <c r="F259" s="46">
        <v>69.7</v>
      </c>
    </row>
    <row r="260" spans="2:6" ht="21" customHeight="1">
      <c r="B260" s="10">
        <v>255</v>
      </c>
      <c r="C260" s="15" t="s">
        <v>369</v>
      </c>
      <c r="D260" s="10">
        <v>30</v>
      </c>
      <c r="E260" s="47">
        <v>2091</v>
      </c>
      <c r="F260" s="46">
        <v>69.7</v>
      </c>
    </row>
    <row r="261" spans="2:6" ht="21" customHeight="1">
      <c r="B261" s="10">
        <v>256</v>
      </c>
      <c r="C261" s="15" t="s">
        <v>345</v>
      </c>
      <c r="D261" s="10">
        <v>32</v>
      </c>
      <c r="E261" s="47">
        <v>2228</v>
      </c>
      <c r="F261" s="46">
        <v>69.599999999999994</v>
      </c>
    </row>
    <row r="262" spans="2:6" ht="21" customHeight="1">
      <c r="B262" s="10">
        <v>257</v>
      </c>
      <c r="C262" s="15" t="s">
        <v>20</v>
      </c>
      <c r="D262" s="10">
        <v>31</v>
      </c>
      <c r="E262" s="47">
        <v>2158</v>
      </c>
      <c r="F262" s="46">
        <v>69.599999999999994</v>
      </c>
    </row>
    <row r="263" spans="2:6" ht="21" customHeight="1">
      <c r="B263" s="10">
        <v>258</v>
      </c>
      <c r="C263" s="15" t="s">
        <v>390</v>
      </c>
      <c r="D263" s="10">
        <v>30</v>
      </c>
      <c r="E263" s="47">
        <v>2088</v>
      </c>
      <c r="F263" s="46">
        <v>69.599999999999994</v>
      </c>
    </row>
    <row r="264" spans="2:6" ht="21" customHeight="1">
      <c r="B264" s="10">
        <v>259</v>
      </c>
      <c r="C264" s="15" t="s">
        <v>379</v>
      </c>
      <c r="D264" s="10">
        <v>31</v>
      </c>
      <c r="E264" s="47">
        <v>2157</v>
      </c>
      <c r="F264" s="46">
        <v>69.599999999999994</v>
      </c>
    </row>
    <row r="265" spans="2:6" ht="21" customHeight="1">
      <c r="B265" s="10">
        <v>260</v>
      </c>
      <c r="C265" s="15" t="s">
        <v>69</v>
      </c>
      <c r="D265" s="10">
        <v>31</v>
      </c>
      <c r="E265" s="47">
        <v>2156</v>
      </c>
      <c r="F265" s="46">
        <v>69.5</v>
      </c>
    </row>
    <row r="266" spans="2:6" ht="21" customHeight="1">
      <c r="B266" s="10" t="s">
        <v>200</v>
      </c>
      <c r="C266" s="15" t="s">
        <v>363</v>
      </c>
      <c r="D266" s="10">
        <v>31</v>
      </c>
      <c r="E266" s="47">
        <v>2156</v>
      </c>
      <c r="F266" s="46">
        <v>69.5</v>
      </c>
    </row>
    <row r="267" spans="2:6" ht="21" customHeight="1">
      <c r="B267" s="10">
        <v>262</v>
      </c>
      <c r="C267" s="15" t="s">
        <v>356</v>
      </c>
      <c r="D267" s="10">
        <v>30</v>
      </c>
      <c r="E267" s="47">
        <v>2086</v>
      </c>
      <c r="F267" s="46">
        <v>69.5</v>
      </c>
    </row>
    <row r="268" spans="2:6" ht="21" customHeight="1">
      <c r="B268" s="10">
        <v>263</v>
      </c>
      <c r="C268" s="15" t="s">
        <v>354</v>
      </c>
      <c r="D268" s="10">
        <v>32</v>
      </c>
      <c r="E268" s="47">
        <v>2225</v>
      </c>
      <c r="F268" s="46">
        <v>69.5</v>
      </c>
    </row>
    <row r="269" spans="2:6" ht="21" customHeight="1">
      <c r="B269" s="10">
        <v>264</v>
      </c>
      <c r="C269" s="15" t="s">
        <v>385</v>
      </c>
      <c r="D269" s="10">
        <v>31</v>
      </c>
      <c r="E269" s="47">
        <v>2153</v>
      </c>
      <c r="F269" s="46">
        <v>69.5</v>
      </c>
    </row>
    <row r="270" spans="2:6" ht="21" customHeight="1">
      <c r="B270" s="10">
        <v>265</v>
      </c>
      <c r="C270" s="15" t="s">
        <v>371</v>
      </c>
      <c r="D270" s="10">
        <v>31</v>
      </c>
      <c r="E270" s="47">
        <v>2151</v>
      </c>
      <c r="F270" s="46">
        <v>69.400000000000006</v>
      </c>
    </row>
    <row r="271" spans="2:6" ht="21" customHeight="1">
      <c r="B271" s="10" t="s">
        <v>200</v>
      </c>
      <c r="C271" s="15" t="s">
        <v>57</v>
      </c>
      <c r="D271" s="10">
        <v>31</v>
      </c>
      <c r="E271" s="47">
        <v>2151</v>
      </c>
      <c r="F271" s="46">
        <v>69.400000000000006</v>
      </c>
    </row>
    <row r="272" spans="2:6" ht="21" customHeight="1">
      <c r="B272" s="10">
        <v>267</v>
      </c>
      <c r="C272" s="15" t="s">
        <v>315</v>
      </c>
      <c r="D272" s="10">
        <v>31</v>
      </c>
      <c r="E272" s="47">
        <v>2149</v>
      </c>
      <c r="F272" s="46">
        <v>69.3</v>
      </c>
    </row>
    <row r="273" spans="2:6" ht="21" customHeight="1">
      <c r="B273" s="10" t="s">
        <v>200</v>
      </c>
      <c r="C273" s="15" t="s">
        <v>58</v>
      </c>
      <c r="D273" s="10">
        <v>31</v>
      </c>
      <c r="E273" s="47">
        <v>2149</v>
      </c>
      <c r="F273" s="46">
        <v>69.3</v>
      </c>
    </row>
    <row r="274" spans="2:6" ht="21" customHeight="1">
      <c r="B274" s="10">
        <v>269</v>
      </c>
      <c r="C274" s="15" t="s">
        <v>355</v>
      </c>
      <c r="D274" s="10">
        <v>27</v>
      </c>
      <c r="E274" s="47">
        <v>1871</v>
      </c>
      <c r="F274" s="46">
        <v>69.3</v>
      </c>
    </row>
    <row r="275" spans="2:6" ht="21" customHeight="1">
      <c r="B275" s="10">
        <v>270</v>
      </c>
      <c r="C275" s="15" t="s">
        <v>358</v>
      </c>
      <c r="D275" s="10">
        <v>31</v>
      </c>
      <c r="E275" s="47">
        <v>2146</v>
      </c>
      <c r="F275" s="46">
        <v>69.2</v>
      </c>
    </row>
    <row r="276" spans="2:6" ht="21" customHeight="1">
      <c r="B276" s="10" t="s">
        <v>200</v>
      </c>
      <c r="C276" s="15" t="s">
        <v>351</v>
      </c>
      <c r="D276" s="10">
        <v>31</v>
      </c>
      <c r="E276" s="47">
        <v>2146</v>
      </c>
      <c r="F276" s="46">
        <v>69.2</v>
      </c>
    </row>
    <row r="277" spans="2:6" ht="21" customHeight="1">
      <c r="B277" s="10">
        <v>272</v>
      </c>
      <c r="C277" s="15" t="s">
        <v>319</v>
      </c>
      <c r="D277" s="10">
        <v>32</v>
      </c>
      <c r="E277" s="47">
        <v>2213</v>
      </c>
      <c r="F277" s="46">
        <v>69.2</v>
      </c>
    </row>
    <row r="278" spans="2:6" ht="21" customHeight="1">
      <c r="B278" s="10">
        <v>273</v>
      </c>
      <c r="C278" s="15" t="s">
        <v>344</v>
      </c>
      <c r="D278" s="10">
        <v>33</v>
      </c>
      <c r="E278" s="47">
        <v>2280</v>
      </c>
      <c r="F278" s="46">
        <v>69.099999999999994</v>
      </c>
    </row>
    <row r="279" spans="2:6" ht="21" customHeight="1">
      <c r="B279" s="10">
        <v>274</v>
      </c>
      <c r="C279" s="15" t="s">
        <v>353</v>
      </c>
      <c r="D279" s="10">
        <v>30</v>
      </c>
      <c r="E279" s="47">
        <v>2070</v>
      </c>
      <c r="F279" s="46">
        <v>69</v>
      </c>
    </row>
    <row r="280" spans="2:6" ht="21" customHeight="1">
      <c r="B280" s="10">
        <v>275</v>
      </c>
      <c r="C280" s="15" t="s">
        <v>322</v>
      </c>
      <c r="D280" s="10">
        <v>32</v>
      </c>
      <c r="E280" s="47">
        <v>2206</v>
      </c>
      <c r="F280" s="46">
        <v>68.900000000000006</v>
      </c>
    </row>
    <row r="281" spans="2:6" ht="21" customHeight="1">
      <c r="B281" s="10">
        <v>276</v>
      </c>
      <c r="C281" s="15" t="s">
        <v>346</v>
      </c>
      <c r="D281" s="10">
        <v>32</v>
      </c>
      <c r="E281" s="47">
        <v>2203</v>
      </c>
      <c r="F281" s="46">
        <v>68.8</v>
      </c>
    </row>
    <row r="282" spans="2:6" ht="21" customHeight="1">
      <c r="B282" s="10">
        <v>277</v>
      </c>
      <c r="C282" s="15" t="s">
        <v>357</v>
      </c>
      <c r="D282" s="10">
        <v>30</v>
      </c>
      <c r="E282" s="47">
        <v>2060</v>
      </c>
      <c r="F282" s="46">
        <v>68.7</v>
      </c>
    </row>
    <row r="283" spans="2:6" ht="21" customHeight="1">
      <c r="B283" s="10">
        <v>278</v>
      </c>
      <c r="C283" s="15" t="s">
        <v>267</v>
      </c>
      <c r="D283" s="10">
        <v>31</v>
      </c>
      <c r="E283" s="47">
        <v>2128</v>
      </c>
      <c r="F283" s="46">
        <v>68.599999999999994</v>
      </c>
    </row>
    <row r="284" spans="2:6" ht="21" customHeight="1">
      <c r="B284" s="10">
        <v>279</v>
      </c>
      <c r="C284" s="15" t="s">
        <v>380</v>
      </c>
      <c r="D284" s="10">
        <v>32</v>
      </c>
      <c r="E284" s="47">
        <v>2194</v>
      </c>
      <c r="F284" s="46">
        <v>68.599999999999994</v>
      </c>
    </row>
    <row r="285" spans="2:6" ht="21" customHeight="1">
      <c r="B285" s="10">
        <v>280</v>
      </c>
      <c r="C285" s="15" t="s">
        <v>340</v>
      </c>
      <c r="D285" s="10">
        <v>33</v>
      </c>
      <c r="E285" s="47">
        <v>2257</v>
      </c>
      <c r="F285" s="46">
        <v>68.400000000000006</v>
      </c>
    </row>
    <row r="286" spans="2:6" ht="21" customHeight="1">
      <c r="B286" s="10">
        <v>281</v>
      </c>
      <c r="C286" s="15" t="s">
        <v>367</v>
      </c>
      <c r="D286" s="10">
        <v>31</v>
      </c>
      <c r="E286" s="47">
        <v>2119</v>
      </c>
      <c r="F286" s="46">
        <v>68.400000000000006</v>
      </c>
    </row>
    <row r="287" spans="2:6" ht="21" customHeight="1">
      <c r="B287" s="10">
        <v>282</v>
      </c>
      <c r="C287" s="15" t="s">
        <v>61</v>
      </c>
      <c r="D287" s="10">
        <v>31</v>
      </c>
      <c r="E287" s="47">
        <v>2117</v>
      </c>
      <c r="F287" s="46">
        <v>68.3</v>
      </c>
    </row>
    <row r="288" spans="2:6" ht="21" customHeight="1">
      <c r="B288" s="10">
        <v>283</v>
      </c>
      <c r="C288" s="15" t="s">
        <v>360</v>
      </c>
      <c r="D288" s="10">
        <v>31</v>
      </c>
      <c r="E288" s="47">
        <v>2115</v>
      </c>
      <c r="F288" s="46">
        <v>68.2</v>
      </c>
    </row>
    <row r="289" spans="2:6" ht="21" customHeight="1">
      <c r="B289" s="10" t="s">
        <v>200</v>
      </c>
      <c r="C289" s="15" t="s">
        <v>382</v>
      </c>
      <c r="D289" s="10">
        <v>31</v>
      </c>
      <c r="E289" s="47">
        <v>2115</v>
      </c>
      <c r="F289" s="46">
        <v>68.2</v>
      </c>
    </row>
    <row r="290" spans="2:6" ht="21" customHeight="1">
      <c r="B290" s="10">
        <v>285</v>
      </c>
      <c r="C290" s="15" t="s">
        <v>386</v>
      </c>
      <c r="D290" s="10">
        <v>30</v>
      </c>
      <c r="E290" s="47">
        <v>2044</v>
      </c>
      <c r="F290" s="46">
        <v>68.099999999999994</v>
      </c>
    </row>
    <row r="291" spans="2:6" ht="21" customHeight="1">
      <c r="B291" s="10">
        <v>286</v>
      </c>
      <c r="C291" s="15" t="s">
        <v>381</v>
      </c>
      <c r="D291" s="10">
        <v>33</v>
      </c>
      <c r="E291" s="47">
        <v>2247</v>
      </c>
      <c r="F291" s="46">
        <v>68.099999999999994</v>
      </c>
    </row>
    <row r="292" spans="2:6" ht="21" customHeight="1">
      <c r="B292" s="10">
        <v>287</v>
      </c>
      <c r="C292" s="15" t="s">
        <v>393</v>
      </c>
      <c r="D292" s="10">
        <v>30</v>
      </c>
      <c r="E292" s="47">
        <v>2042</v>
      </c>
      <c r="F292" s="46">
        <v>68.099999999999994</v>
      </c>
    </row>
    <row r="293" spans="2:6" ht="21" customHeight="1">
      <c r="B293" s="10">
        <v>288</v>
      </c>
      <c r="C293" s="15" t="s">
        <v>368</v>
      </c>
      <c r="D293" s="10">
        <v>31</v>
      </c>
      <c r="E293" s="47">
        <v>2108</v>
      </c>
      <c r="F293" s="46">
        <v>68</v>
      </c>
    </row>
    <row r="294" spans="2:6" ht="21" customHeight="1">
      <c r="B294" s="10">
        <v>289</v>
      </c>
      <c r="C294" s="15" t="s">
        <v>373</v>
      </c>
      <c r="D294" s="10">
        <v>31</v>
      </c>
      <c r="E294" s="47">
        <v>2104</v>
      </c>
      <c r="F294" s="46">
        <v>67.900000000000006</v>
      </c>
    </row>
    <row r="295" spans="2:6" ht="21" customHeight="1">
      <c r="B295" s="10">
        <v>290</v>
      </c>
      <c r="C295" s="15" t="s">
        <v>374</v>
      </c>
      <c r="D295" s="10">
        <v>31</v>
      </c>
      <c r="E295" s="47">
        <v>2103</v>
      </c>
      <c r="F295" s="46">
        <v>67.8</v>
      </c>
    </row>
    <row r="296" spans="2:6" ht="21" customHeight="1">
      <c r="B296" s="10">
        <v>291</v>
      </c>
      <c r="C296" s="15" t="s">
        <v>404</v>
      </c>
      <c r="D296" s="10">
        <v>32</v>
      </c>
      <c r="E296" s="47">
        <v>2170</v>
      </c>
      <c r="F296" s="46">
        <v>67.8</v>
      </c>
    </row>
    <row r="297" spans="2:6" ht="21" customHeight="1">
      <c r="B297" s="10">
        <v>292</v>
      </c>
      <c r="C297" s="15" t="s">
        <v>362</v>
      </c>
      <c r="D297" s="10">
        <v>30</v>
      </c>
      <c r="E297" s="47">
        <v>2034</v>
      </c>
      <c r="F297" s="46">
        <v>67.8</v>
      </c>
    </row>
    <row r="298" spans="2:6" ht="21" customHeight="1">
      <c r="B298" s="10">
        <v>293</v>
      </c>
      <c r="C298" s="15" t="s">
        <v>376</v>
      </c>
      <c r="D298" s="10">
        <v>32</v>
      </c>
      <c r="E298" s="47">
        <v>2169</v>
      </c>
      <c r="F298" s="46">
        <v>67.8</v>
      </c>
    </row>
    <row r="299" spans="2:6" ht="21" customHeight="1">
      <c r="B299" s="10">
        <v>294</v>
      </c>
      <c r="C299" s="15" t="s">
        <v>402</v>
      </c>
      <c r="D299" s="10">
        <v>30</v>
      </c>
      <c r="E299" s="47">
        <v>2031</v>
      </c>
      <c r="F299" s="46">
        <v>67.7</v>
      </c>
    </row>
    <row r="300" spans="2:6" ht="21" customHeight="1">
      <c r="B300" s="10">
        <v>295</v>
      </c>
      <c r="C300" s="15" t="s">
        <v>387</v>
      </c>
      <c r="D300" s="10">
        <v>31</v>
      </c>
      <c r="E300" s="47">
        <v>2094</v>
      </c>
      <c r="F300" s="46">
        <v>67.5</v>
      </c>
    </row>
    <row r="301" spans="2:6" ht="21" customHeight="1">
      <c r="B301" s="10">
        <v>296</v>
      </c>
      <c r="C301" s="15" t="s">
        <v>391</v>
      </c>
      <c r="D301" s="10">
        <v>31</v>
      </c>
      <c r="E301" s="47">
        <v>2092</v>
      </c>
      <c r="F301" s="46">
        <v>67.5</v>
      </c>
    </row>
    <row r="302" spans="2:6" ht="21" customHeight="1">
      <c r="B302" s="10">
        <v>297</v>
      </c>
      <c r="C302" s="15" t="s">
        <v>400</v>
      </c>
      <c r="D302" s="10">
        <v>31</v>
      </c>
      <c r="E302" s="47">
        <v>2090</v>
      </c>
      <c r="F302" s="46">
        <v>67.400000000000006</v>
      </c>
    </row>
    <row r="303" spans="2:6" ht="21" customHeight="1">
      <c r="B303" s="10">
        <v>298</v>
      </c>
      <c r="C303" s="15" t="s">
        <v>395</v>
      </c>
      <c r="D303" s="10">
        <v>30</v>
      </c>
      <c r="E303" s="47">
        <v>2020</v>
      </c>
      <c r="F303" s="46">
        <v>67.3</v>
      </c>
    </row>
    <row r="304" spans="2:6" ht="21" customHeight="1">
      <c r="B304" s="10">
        <v>299</v>
      </c>
      <c r="C304" s="15" t="s">
        <v>366</v>
      </c>
      <c r="D304" s="10">
        <v>31</v>
      </c>
      <c r="E304" s="47">
        <v>2086</v>
      </c>
      <c r="F304" s="46">
        <v>67.3</v>
      </c>
    </row>
    <row r="305" spans="2:6" ht="21" customHeight="1">
      <c r="B305" s="10">
        <v>300</v>
      </c>
      <c r="C305" s="15" t="s">
        <v>397</v>
      </c>
      <c r="D305" s="10">
        <v>32</v>
      </c>
      <c r="E305" s="47">
        <v>2150</v>
      </c>
      <c r="F305" s="46">
        <v>67.2</v>
      </c>
    </row>
    <row r="306" spans="2:6" ht="21" customHeight="1">
      <c r="B306" s="10">
        <v>301</v>
      </c>
      <c r="C306" s="15" t="s">
        <v>399</v>
      </c>
      <c r="D306" s="10">
        <v>33</v>
      </c>
      <c r="E306" s="47">
        <v>2216</v>
      </c>
      <c r="F306" s="46">
        <v>67.2</v>
      </c>
    </row>
    <row r="307" spans="2:6" ht="21" customHeight="1">
      <c r="B307" s="10">
        <v>302</v>
      </c>
      <c r="C307" s="15" t="s">
        <v>401</v>
      </c>
      <c r="D307" s="10">
        <v>30</v>
      </c>
      <c r="E307" s="47">
        <v>2014</v>
      </c>
      <c r="F307" s="46">
        <v>67.099999999999994</v>
      </c>
    </row>
    <row r="308" spans="2:6" ht="21" customHeight="1">
      <c r="B308" s="10">
        <v>303</v>
      </c>
      <c r="C308" s="15" t="s">
        <v>406</v>
      </c>
      <c r="D308" s="10">
        <v>31</v>
      </c>
      <c r="E308" s="47">
        <v>2080</v>
      </c>
      <c r="F308" s="46">
        <v>67.099999999999994</v>
      </c>
    </row>
    <row r="309" spans="2:6" ht="21" customHeight="1">
      <c r="B309" s="10">
        <v>304</v>
      </c>
      <c r="C309" s="15" t="s">
        <v>416</v>
      </c>
      <c r="D309" s="10">
        <v>31</v>
      </c>
      <c r="E309" s="47">
        <v>2079</v>
      </c>
      <c r="F309" s="46">
        <v>67.099999999999994</v>
      </c>
    </row>
    <row r="310" spans="2:6" ht="21" customHeight="1">
      <c r="B310" s="10">
        <v>305</v>
      </c>
      <c r="C310" s="15" t="s">
        <v>392</v>
      </c>
      <c r="D310" s="10">
        <v>30</v>
      </c>
      <c r="E310" s="47">
        <v>2008</v>
      </c>
      <c r="F310" s="46">
        <v>66.900000000000006</v>
      </c>
    </row>
    <row r="311" spans="2:6" ht="21" customHeight="1">
      <c r="B311" s="10">
        <v>306</v>
      </c>
      <c r="C311" s="15" t="s">
        <v>394</v>
      </c>
      <c r="D311" s="10">
        <v>31</v>
      </c>
      <c r="E311" s="47">
        <v>2073</v>
      </c>
      <c r="F311" s="46">
        <v>66.900000000000006</v>
      </c>
    </row>
    <row r="312" spans="2:6" ht="21" customHeight="1">
      <c r="B312" s="10">
        <v>307</v>
      </c>
      <c r="C312" s="15" t="s">
        <v>389</v>
      </c>
      <c r="D312" s="10">
        <v>31</v>
      </c>
      <c r="E312" s="47">
        <v>2072</v>
      </c>
      <c r="F312" s="46">
        <v>66.8</v>
      </c>
    </row>
    <row r="313" spans="2:6" ht="21" customHeight="1">
      <c r="B313" s="10">
        <v>308</v>
      </c>
      <c r="C313" s="15" t="s">
        <v>384</v>
      </c>
      <c r="D313" s="10">
        <v>33</v>
      </c>
      <c r="E313" s="47">
        <v>2205</v>
      </c>
      <c r="F313" s="46">
        <v>66.8</v>
      </c>
    </row>
    <row r="314" spans="2:6" ht="21" customHeight="1">
      <c r="B314" s="10">
        <v>309</v>
      </c>
      <c r="C314" s="15" t="s">
        <v>365</v>
      </c>
      <c r="D314" s="10">
        <v>32</v>
      </c>
      <c r="E314" s="47">
        <v>2138</v>
      </c>
      <c r="F314" s="46">
        <v>66.8</v>
      </c>
    </row>
    <row r="315" spans="2:6" ht="21" customHeight="1">
      <c r="B315" s="10">
        <v>310</v>
      </c>
      <c r="C315" s="15" t="s">
        <v>388</v>
      </c>
      <c r="D315" s="10">
        <v>31</v>
      </c>
      <c r="E315" s="47">
        <v>2070</v>
      </c>
      <c r="F315" s="46">
        <v>66.8</v>
      </c>
    </row>
    <row r="316" spans="2:6" ht="21" customHeight="1">
      <c r="B316" s="10">
        <v>311</v>
      </c>
      <c r="C316" s="15" t="s">
        <v>383</v>
      </c>
      <c r="D316" s="10">
        <v>34</v>
      </c>
      <c r="E316" s="47">
        <v>2264</v>
      </c>
      <c r="F316" s="46">
        <v>66.599999999999994</v>
      </c>
    </row>
    <row r="317" spans="2:6" ht="21" customHeight="1">
      <c r="B317" s="10">
        <v>312</v>
      </c>
      <c r="C317" s="15" t="s">
        <v>420</v>
      </c>
      <c r="D317" s="10">
        <v>29</v>
      </c>
      <c r="E317" s="47">
        <v>1930</v>
      </c>
      <c r="F317" s="46">
        <v>66.599999999999994</v>
      </c>
    </row>
    <row r="318" spans="2:6" ht="21" customHeight="1">
      <c r="B318" s="10">
        <v>313</v>
      </c>
      <c r="C318" s="15" t="s">
        <v>408</v>
      </c>
      <c r="D318" s="10">
        <v>31</v>
      </c>
      <c r="E318" s="47">
        <v>2061</v>
      </c>
      <c r="F318" s="46">
        <v>66.5</v>
      </c>
    </row>
    <row r="319" spans="2:6" ht="21" customHeight="1">
      <c r="B319" s="10" t="s">
        <v>200</v>
      </c>
      <c r="C319" s="15" t="s">
        <v>417</v>
      </c>
      <c r="D319" s="10">
        <v>31</v>
      </c>
      <c r="E319" s="47">
        <v>2061</v>
      </c>
      <c r="F319" s="46">
        <v>66.5</v>
      </c>
    </row>
    <row r="320" spans="2:6" ht="21" customHeight="1">
      <c r="B320" s="10">
        <v>315</v>
      </c>
      <c r="C320" s="15" t="s">
        <v>377</v>
      </c>
      <c r="D320" s="10">
        <v>31</v>
      </c>
      <c r="E320" s="47">
        <v>2058</v>
      </c>
      <c r="F320" s="46">
        <v>66.400000000000006</v>
      </c>
    </row>
    <row r="321" spans="2:6" ht="21" customHeight="1">
      <c r="B321" s="10">
        <v>316</v>
      </c>
      <c r="C321" s="15" t="s">
        <v>419</v>
      </c>
      <c r="D321" s="10">
        <v>30</v>
      </c>
      <c r="E321" s="47">
        <v>1986</v>
      </c>
      <c r="F321" s="46">
        <v>66.2</v>
      </c>
    </row>
    <row r="322" spans="2:6" ht="21" customHeight="1">
      <c r="B322" s="10">
        <v>317</v>
      </c>
      <c r="C322" s="15" t="s">
        <v>405</v>
      </c>
      <c r="D322" s="10">
        <v>31</v>
      </c>
      <c r="E322" s="47">
        <v>2051</v>
      </c>
      <c r="F322" s="46">
        <v>66.2</v>
      </c>
    </row>
    <row r="323" spans="2:6" ht="21" customHeight="1">
      <c r="B323" s="10">
        <v>318</v>
      </c>
      <c r="C323" s="15" t="s">
        <v>409</v>
      </c>
      <c r="D323" s="10">
        <v>31</v>
      </c>
      <c r="E323" s="47">
        <v>2044</v>
      </c>
      <c r="F323" s="46">
        <v>65.900000000000006</v>
      </c>
    </row>
    <row r="324" spans="2:6" ht="21" customHeight="1">
      <c r="B324" s="10">
        <v>319</v>
      </c>
      <c r="C324" s="15" t="s">
        <v>403</v>
      </c>
      <c r="D324" s="10">
        <v>32</v>
      </c>
      <c r="E324" s="47">
        <v>2109</v>
      </c>
      <c r="F324" s="46">
        <v>65.900000000000006</v>
      </c>
    </row>
    <row r="325" spans="2:6" ht="21" customHeight="1">
      <c r="B325" s="10">
        <v>320</v>
      </c>
      <c r="C325" s="15" t="s">
        <v>46</v>
      </c>
      <c r="D325" s="10">
        <v>31</v>
      </c>
      <c r="E325" s="47">
        <v>2043</v>
      </c>
      <c r="F325" s="46">
        <v>65.900000000000006</v>
      </c>
    </row>
    <row r="326" spans="2:6" ht="21" customHeight="1">
      <c r="B326" s="10">
        <v>321</v>
      </c>
      <c r="C326" s="15" t="s">
        <v>412</v>
      </c>
      <c r="D326" s="10">
        <v>32</v>
      </c>
      <c r="E326" s="47">
        <v>2108</v>
      </c>
      <c r="F326" s="46">
        <v>65.900000000000006</v>
      </c>
    </row>
    <row r="327" spans="2:6" ht="21" customHeight="1">
      <c r="B327" s="10">
        <v>322</v>
      </c>
      <c r="C327" s="15" t="s">
        <v>396</v>
      </c>
      <c r="D327" s="10">
        <v>30</v>
      </c>
      <c r="E327" s="47">
        <v>1974</v>
      </c>
      <c r="F327" s="46">
        <v>65.8</v>
      </c>
    </row>
    <row r="328" spans="2:6" ht="21" customHeight="1">
      <c r="B328" s="10">
        <v>323</v>
      </c>
      <c r="C328" s="15" t="s">
        <v>378</v>
      </c>
      <c r="D328" s="10">
        <v>31</v>
      </c>
      <c r="E328" s="47">
        <v>2039</v>
      </c>
      <c r="F328" s="46">
        <v>65.8</v>
      </c>
    </row>
    <row r="329" spans="2:6" ht="21" customHeight="1">
      <c r="B329" s="10">
        <v>324</v>
      </c>
      <c r="C329" s="15" t="s">
        <v>398</v>
      </c>
      <c r="D329" s="10">
        <v>33</v>
      </c>
      <c r="E329" s="47">
        <v>2170</v>
      </c>
      <c r="F329" s="46">
        <v>65.8</v>
      </c>
    </row>
    <row r="330" spans="2:6" ht="21" customHeight="1">
      <c r="B330" s="10">
        <v>325</v>
      </c>
      <c r="C330" s="15" t="s">
        <v>410</v>
      </c>
      <c r="D330" s="10">
        <v>31</v>
      </c>
      <c r="E330" s="47">
        <v>2037</v>
      </c>
      <c r="F330" s="46">
        <v>65.7</v>
      </c>
    </row>
    <row r="331" spans="2:6" ht="21" customHeight="1">
      <c r="B331" s="10">
        <v>326</v>
      </c>
      <c r="C331" s="15" t="s">
        <v>421</v>
      </c>
      <c r="D331" s="10">
        <v>30</v>
      </c>
      <c r="E331" s="47">
        <v>1967</v>
      </c>
      <c r="F331" s="46">
        <v>65.599999999999994</v>
      </c>
    </row>
    <row r="332" spans="2:6" ht="21" customHeight="1">
      <c r="B332" s="10">
        <v>327</v>
      </c>
      <c r="C332" s="15" t="s">
        <v>415</v>
      </c>
      <c r="D332" s="10">
        <v>32</v>
      </c>
      <c r="E332" s="47">
        <v>2091</v>
      </c>
      <c r="F332" s="46">
        <v>65.3</v>
      </c>
    </row>
    <row r="333" spans="2:6" ht="21" customHeight="1">
      <c r="B333" s="10">
        <v>328</v>
      </c>
      <c r="C333" s="15" t="s">
        <v>424</v>
      </c>
      <c r="D333" s="10">
        <v>35</v>
      </c>
      <c r="E333" s="47">
        <v>2286</v>
      </c>
      <c r="F333" s="46">
        <v>65.3</v>
      </c>
    </row>
    <row r="334" spans="2:6" ht="21" customHeight="1">
      <c r="B334" s="10">
        <v>329</v>
      </c>
      <c r="C334" s="15" t="s">
        <v>422</v>
      </c>
      <c r="D334" s="10">
        <v>33</v>
      </c>
      <c r="E334" s="47">
        <v>2152</v>
      </c>
      <c r="F334" s="46">
        <v>65.2</v>
      </c>
    </row>
    <row r="335" spans="2:6" ht="21" customHeight="1">
      <c r="B335" s="10">
        <v>330</v>
      </c>
      <c r="C335" s="15" t="s">
        <v>411</v>
      </c>
      <c r="D335" s="10">
        <v>34</v>
      </c>
      <c r="E335" s="47">
        <v>2215</v>
      </c>
      <c r="F335" s="46">
        <v>65.099999999999994</v>
      </c>
    </row>
    <row r="336" spans="2:6" ht="21" customHeight="1">
      <c r="B336" s="10">
        <v>331</v>
      </c>
      <c r="C336" s="15" t="s">
        <v>407</v>
      </c>
      <c r="D336" s="10">
        <v>32</v>
      </c>
      <c r="E336" s="47">
        <v>2078</v>
      </c>
      <c r="F336" s="46">
        <v>64.900000000000006</v>
      </c>
    </row>
    <row r="337" spans="2:6" ht="21" customHeight="1">
      <c r="B337" s="10">
        <v>332</v>
      </c>
      <c r="C337" s="15" t="s">
        <v>414</v>
      </c>
      <c r="D337" s="10">
        <v>32</v>
      </c>
      <c r="E337" s="47">
        <v>2077</v>
      </c>
      <c r="F337" s="46">
        <v>64.900000000000006</v>
      </c>
    </row>
    <row r="338" spans="2:6" ht="21" customHeight="1">
      <c r="B338" s="10">
        <v>333</v>
      </c>
      <c r="C338" s="15" t="s">
        <v>431</v>
      </c>
      <c r="D338" s="10">
        <v>33</v>
      </c>
      <c r="E338" s="47">
        <v>2131</v>
      </c>
      <c r="F338" s="46">
        <v>64.599999999999994</v>
      </c>
    </row>
    <row r="339" spans="2:6" ht="21" customHeight="1">
      <c r="B339" s="10">
        <v>334</v>
      </c>
      <c r="C339" s="15" t="s">
        <v>418</v>
      </c>
      <c r="D339" s="10">
        <v>31</v>
      </c>
      <c r="E339" s="47">
        <v>1995</v>
      </c>
      <c r="F339" s="46">
        <v>64.400000000000006</v>
      </c>
    </row>
    <row r="340" spans="2:6" ht="21" customHeight="1">
      <c r="B340" s="10">
        <v>335</v>
      </c>
      <c r="C340" s="15" t="s">
        <v>426</v>
      </c>
      <c r="D340" s="10">
        <v>32</v>
      </c>
      <c r="E340" s="47">
        <v>2058</v>
      </c>
      <c r="F340" s="46">
        <v>64.3</v>
      </c>
    </row>
    <row r="341" spans="2:6" ht="21" customHeight="1">
      <c r="B341" s="10">
        <v>336</v>
      </c>
      <c r="C341" s="15" t="s">
        <v>413</v>
      </c>
      <c r="D341" s="10">
        <v>29</v>
      </c>
      <c r="E341" s="47">
        <v>1859</v>
      </c>
      <c r="F341" s="46">
        <v>64.099999999999994</v>
      </c>
    </row>
    <row r="342" spans="2:6" ht="21" customHeight="1">
      <c r="B342" s="10">
        <v>337</v>
      </c>
      <c r="C342" s="15" t="s">
        <v>430</v>
      </c>
      <c r="D342" s="10">
        <v>32</v>
      </c>
      <c r="E342" s="47">
        <v>2039</v>
      </c>
      <c r="F342" s="46">
        <v>63.7</v>
      </c>
    </row>
    <row r="343" spans="2:6" ht="21" customHeight="1">
      <c r="B343" s="10">
        <v>338</v>
      </c>
      <c r="C343" s="15" t="s">
        <v>423</v>
      </c>
      <c r="D343" s="10">
        <v>31</v>
      </c>
      <c r="E343" s="47">
        <v>1972</v>
      </c>
      <c r="F343" s="46">
        <v>63.6</v>
      </c>
    </row>
    <row r="344" spans="2:6" ht="21" customHeight="1">
      <c r="B344" s="10">
        <v>339</v>
      </c>
      <c r="C344" s="15" t="s">
        <v>429</v>
      </c>
      <c r="D344" s="10">
        <v>32</v>
      </c>
      <c r="E344" s="47">
        <v>2030</v>
      </c>
      <c r="F344" s="46">
        <v>63.4</v>
      </c>
    </row>
    <row r="345" spans="2:6" ht="21" customHeight="1">
      <c r="B345" s="10">
        <v>340</v>
      </c>
      <c r="C345" s="15" t="s">
        <v>425</v>
      </c>
      <c r="D345" s="10">
        <v>30</v>
      </c>
      <c r="E345" s="47">
        <v>1899</v>
      </c>
      <c r="F345" s="46">
        <v>63.3</v>
      </c>
    </row>
    <row r="346" spans="2:6" ht="21" customHeight="1">
      <c r="B346" s="10">
        <v>341</v>
      </c>
      <c r="C346" s="15" t="s">
        <v>432</v>
      </c>
      <c r="D346" s="10">
        <v>32</v>
      </c>
      <c r="E346" s="47">
        <v>2012</v>
      </c>
      <c r="F346" s="46">
        <v>62.9</v>
      </c>
    </row>
    <row r="347" spans="2:6" ht="21" customHeight="1">
      <c r="B347" s="10">
        <v>342</v>
      </c>
      <c r="C347" s="15" t="s">
        <v>427</v>
      </c>
      <c r="D347" s="10">
        <v>31</v>
      </c>
      <c r="E347" s="47">
        <v>1927</v>
      </c>
      <c r="F347" s="46">
        <v>62.2</v>
      </c>
    </row>
    <row r="348" spans="2:6" ht="21" customHeight="1">
      <c r="B348" s="10">
        <v>343</v>
      </c>
      <c r="C348" s="15" t="s">
        <v>428</v>
      </c>
      <c r="D348" s="10">
        <v>32</v>
      </c>
      <c r="E348" s="47">
        <v>1988</v>
      </c>
      <c r="F348" s="46">
        <v>62.1</v>
      </c>
    </row>
    <row r="349" spans="2:6" ht="21" customHeight="1">
      <c r="B349" s="10">
        <v>344</v>
      </c>
      <c r="C349" s="15" t="s">
        <v>434</v>
      </c>
      <c r="D349" s="10">
        <v>31</v>
      </c>
      <c r="E349" s="47">
        <v>1921</v>
      </c>
      <c r="F349" s="46">
        <v>62</v>
      </c>
    </row>
    <row r="350" spans="2:6" ht="21" customHeight="1">
      <c r="B350" s="10">
        <v>345</v>
      </c>
      <c r="C350" s="15" t="s">
        <v>436</v>
      </c>
      <c r="D350" s="10">
        <v>32</v>
      </c>
      <c r="E350" s="47">
        <v>1974</v>
      </c>
      <c r="F350" s="46">
        <v>61.7</v>
      </c>
    </row>
    <row r="351" spans="2:6" ht="21" customHeight="1">
      <c r="B351" s="10">
        <v>346</v>
      </c>
      <c r="C351" s="15" t="s">
        <v>438</v>
      </c>
      <c r="D351" s="10">
        <v>29</v>
      </c>
      <c r="E351" s="47">
        <v>1776</v>
      </c>
      <c r="F351" s="46">
        <v>61.2</v>
      </c>
    </row>
    <row r="352" spans="2:6" ht="21" customHeight="1">
      <c r="B352" s="10">
        <v>347</v>
      </c>
      <c r="C352" s="15" t="s">
        <v>433</v>
      </c>
      <c r="D352" s="10">
        <v>32</v>
      </c>
      <c r="E352" s="47">
        <v>1938</v>
      </c>
      <c r="F352" s="46">
        <v>60.6</v>
      </c>
    </row>
    <row r="353" spans="2:6" ht="21" customHeight="1">
      <c r="B353" s="10">
        <v>348</v>
      </c>
      <c r="C353" s="15" t="s">
        <v>435</v>
      </c>
      <c r="D353" s="10">
        <v>29</v>
      </c>
      <c r="E353" s="47">
        <v>1742</v>
      </c>
      <c r="F353" s="46">
        <v>60.1</v>
      </c>
    </row>
    <row r="354" spans="2:6" ht="21" customHeight="1">
      <c r="B354" s="10">
        <v>349</v>
      </c>
      <c r="C354" s="15" t="s">
        <v>437</v>
      </c>
      <c r="D354" s="10">
        <v>31</v>
      </c>
      <c r="E354" s="47">
        <v>1857</v>
      </c>
      <c r="F354" s="46">
        <v>59.9</v>
      </c>
    </row>
    <row r="355" spans="2:6" ht="21" customHeight="1">
      <c r="B355" s="10">
        <v>350</v>
      </c>
      <c r="C355" s="15" t="s">
        <v>440</v>
      </c>
      <c r="D355" s="10">
        <v>32</v>
      </c>
      <c r="E355" s="47">
        <v>1833</v>
      </c>
      <c r="F355" s="46">
        <v>57.3</v>
      </c>
    </row>
    <row r="356" spans="2:6" ht="21" customHeight="1">
      <c r="B356" s="10" t="s">
        <v>200</v>
      </c>
      <c r="C356" s="15" t="s">
        <v>439</v>
      </c>
      <c r="D356" s="10">
        <v>32</v>
      </c>
      <c r="E356" s="47">
        <v>1833</v>
      </c>
      <c r="F356" s="46">
        <v>57.3</v>
      </c>
    </row>
  </sheetData>
  <sheetProtection sheet="1" selectLockedCells="1"/>
  <printOptions horizontalCentered="1"/>
  <pageMargins left="0.5" right="0.5" top="0.5" bottom="0.5" header="0.3" footer="0.3"/>
  <pageSetup fitToHeight="0"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E356"/>
  <sheetViews>
    <sheetView showGridLines="0" showRowColHeaders="0" zoomScaleNormal="100" workbookViewId="0">
      <pane ySplit="5" topLeftCell="A6" activePane="bottomLeft" state="frozen"/>
      <selection pane="bottomLeft" activeCell="B6" sqref="B6"/>
    </sheetView>
  </sheetViews>
  <sheetFormatPr defaultColWidth="8.77734375" defaultRowHeight="21" customHeight="1"/>
  <cols>
    <col min="1" max="1" width="1.77734375" style="10" customWidth="1"/>
    <col min="2" max="2" width="10.77734375" style="10" customWidth="1"/>
    <col min="3" max="3" width="20.77734375" style="10" customWidth="1"/>
    <col min="4" max="4" width="14.77734375" style="10" customWidth="1"/>
    <col min="5" max="5" width="14.77734375" style="47" customWidth="1"/>
    <col min="6" max="6" width="14.77734375" style="46" customWidth="1"/>
    <col min="7" max="7" width="1.77734375" style="10" customWidth="1"/>
    <col min="8" max="16384" width="8.77734375" style="10"/>
  </cols>
  <sheetData>
    <row r="1" spans="2:31" s="11" customFormat="1" ht="28.5" customHeight="1">
      <c r="B1" s="10"/>
      <c r="C1" s="15"/>
      <c r="D1" s="10"/>
      <c r="E1" s="10"/>
      <c r="F1" s="10"/>
      <c r="G1" s="10" t="s">
        <v>447</v>
      </c>
      <c r="H1" s="10"/>
      <c r="I1" s="10"/>
      <c r="J1" s="10"/>
      <c r="K1" s="10"/>
      <c r="L1" s="10"/>
      <c r="M1" s="10"/>
      <c r="O1" s="10"/>
      <c r="P1" s="10"/>
      <c r="Q1" s="10"/>
      <c r="R1" s="10"/>
      <c r="S1" s="10"/>
      <c r="T1" s="10"/>
      <c r="U1" s="10"/>
      <c r="V1" s="10"/>
      <c r="W1" s="10"/>
      <c r="X1" s="10"/>
      <c r="Y1" s="10"/>
      <c r="Z1" s="10"/>
      <c r="AA1" s="10"/>
      <c r="AB1" s="10"/>
      <c r="AC1" s="10"/>
      <c r="AD1" s="10"/>
      <c r="AE1" s="10"/>
    </row>
    <row r="2" spans="2:31" s="29" customFormat="1" ht="56.25" customHeight="1">
      <c r="B2" s="25"/>
      <c r="C2" s="26"/>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row>
    <row r="3" spans="2:31" s="11" customFormat="1" ht="31.5" customHeight="1">
      <c r="B3" s="159" t="s">
        <v>716</v>
      </c>
      <c r="C3" s="15"/>
      <c r="D3" s="10"/>
      <c r="E3" s="10"/>
      <c r="F3" s="10"/>
      <c r="G3" s="10"/>
      <c r="H3" s="10"/>
      <c r="I3" s="10"/>
      <c r="J3" s="10"/>
      <c r="K3" s="10"/>
      <c r="L3" s="31"/>
      <c r="M3" s="10"/>
      <c r="N3" s="10"/>
      <c r="O3" s="10"/>
      <c r="P3" s="10"/>
      <c r="Q3" s="10"/>
      <c r="R3" s="10"/>
      <c r="S3" s="10"/>
      <c r="T3" s="10"/>
      <c r="U3" s="10"/>
      <c r="V3" s="10"/>
      <c r="W3" s="10"/>
      <c r="X3" s="10"/>
      <c r="Y3" s="10"/>
      <c r="Z3" s="10"/>
      <c r="AA3" s="10"/>
      <c r="AB3" s="10"/>
      <c r="AC3" s="10"/>
      <c r="AD3" s="10"/>
      <c r="AE3" s="10"/>
    </row>
    <row r="4" spans="2:31" s="11" customFormat="1" ht="21" customHeight="1">
      <c r="B4" s="10"/>
      <c r="C4" s="10"/>
      <c r="D4" s="15"/>
      <c r="E4" s="47"/>
      <c r="F4" s="46"/>
    </row>
    <row r="5" spans="2:31" s="49" customFormat="1" ht="30" customHeight="1">
      <c r="B5" s="78" t="s">
        <v>458</v>
      </c>
      <c r="C5" s="79" t="s">
        <v>0</v>
      </c>
      <c r="D5" s="79" t="s">
        <v>182</v>
      </c>
      <c r="E5" s="86" t="s">
        <v>441</v>
      </c>
      <c r="F5" s="87" t="s">
        <v>442</v>
      </c>
    </row>
    <row r="6" spans="2:31" ht="21" customHeight="1">
      <c r="B6" s="10">
        <v>1</v>
      </c>
      <c r="C6" s="15" t="s">
        <v>7</v>
      </c>
      <c r="D6" s="10">
        <v>30</v>
      </c>
      <c r="E6" s="47">
        <v>1637</v>
      </c>
      <c r="F6" s="46">
        <v>54.6</v>
      </c>
    </row>
    <row r="7" spans="2:31" ht="21" customHeight="1">
      <c r="B7" s="10">
        <v>2</v>
      </c>
      <c r="C7" s="15" t="s">
        <v>21</v>
      </c>
      <c r="D7" s="10">
        <v>31</v>
      </c>
      <c r="E7" s="47">
        <v>1818</v>
      </c>
      <c r="F7" s="46">
        <v>58.6</v>
      </c>
    </row>
    <row r="8" spans="2:31" ht="21" customHeight="1">
      <c r="B8" s="10">
        <v>3</v>
      </c>
      <c r="C8" s="15" t="s">
        <v>12</v>
      </c>
      <c r="D8" s="10">
        <v>31</v>
      </c>
      <c r="E8" s="47">
        <v>1824</v>
      </c>
      <c r="F8" s="46">
        <v>58.8</v>
      </c>
    </row>
    <row r="9" spans="2:31" ht="21" customHeight="1">
      <c r="B9" s="10">
        <v>4</v>
      </c>
      <c r="C9" s="15" t="s">
        <v>46</v>
      </c>
      <c r="D9" s="10">
        <v>31</v>
      </c>
      <c r="E9" s="47">
        <v>1831</v>
      </c>
      <c r="F9" s="46">
        <v>59.1</v>
      </c>
    </row>
    <row r="10" spans="2:31" ht="21" customHeight="1">
      <c r="B10" s="10">
        <v>5</v>
      </c>
      <c r="C10" s="15" t="s">
        <v>398</v>
      </c>
      <c r="D10" s="10">
        <v>33</v>
      </c>
      <c r="E10" s="47">
        <v>1996</v>
      </c>
      <c r="F10" s="46">
        <v>60.5</v>
      </c>
    </row>
    <row r="11" spans="2:31" ht="21" customHeight="1">
      <c r="B11" s="10">
        <v>6</v>
      </c>
      <c r="C11" s="15" t="s">
        <v>85</v>
      </c>
      <c r="D11" s="10">
        <v>34</v>
      </c>
      <c r="E11" s="47">
        <v>2066</v>
      </c>
      <c r="F11" s="46">
        <v>60.8</v>
      </c>
    </row>
    <row r="12" spans="2:31" ht="21" customHeight="1">
      <c r="B12" s="10">
        <v>7</v>
      </c>
      <c r="C12" s="15" t="s">
        <v>64</v>
      </c>
      <c r="D12" s="10">
        <v>31</v>
      </c>
      <c r="E12" s="47">
        <v>1896</v>
      </c>
      <c r="F12" s="46">
        <v>61.2</v>
      </c>
    </row>
    <row r="13" spans="2:31" ht="21" customHeight="1">
      <c r="B13" s="10">
        <v>8</v>
      </c>
      <c r="C13" s="15" t="s">
        <v>388</v>
      </c>
      <c r="D13" s="10">
        <v>31</v>
      </c>
      <c r="E13" s="47">
        <v>1898</v>
      </c>
      <c r="F13" s="46">
        <v>61.2</v>
      </c>
    </row>
    <row r="14" spans="2:31" ht="21" customHeight="1">
      <c r="B14" s="10" t="s">
        <v>200</v>
      </c>
      <c r="C14" s="15" t="s">
        <v>20</v>
      </c>
      <c r="D14" s="10">
        <v>31</v>
      </c>
      <c r="E14" s="47">
        <v>1898</v>
      </c>
      <c r="F14" s="46">
        <v>61.2</v>
      </c>
    </row>
    <row r="15" spans="2:31" ht="21" customHeight="1">
      <c r="B15" s="10">
        <v>10</v>
      </c>
      <c r="C15" s="15" t="s">
        <v>14</v>
      </c>
      <c r="D15" s="10">
        <v>31</v>
      </c>
      <c r="E15" s="47">
        <v>1910</v>
      </c>
      <c r="F15" s="46">
        <v>61.6</v>
      </c>
    </row>
    <row r="16" spans="2:31" ht="21" customHeight="1">
      <c r="B16" s="10">
        <v>11</v>
      </c>
      <c r="C16" s="15" t="s">
        <v>40</v>
      </c>
      <c r="D16" s="10">
        <v>31</v>
      </c>
      <c r="E16" s="47">
        <v>1921</v>
      </c>
      <c r="F16" s="46">
        <v>62</v>
      </c>
    </row>
    <row r="17" spans="2:6" ht="21" customHeight="1">
      <c r="B17" s="10">
        <v>12</v>
      </c>
      <c r="C17" s="15" t="s">
        <v>26</v>
      </c>
      <c r="D17" s="10">
        <v>31</v>
      </c>
      <c r="E17" s="47">
        <v>1922</v>
      </c>
      <c r="F17" s="46">
        <v>62</v>
      </c>
    </row>
    <row r="18" spans="2:6" ht="21" customHeight="1">
      <c r="B18" s="10">
        <v>13</v>
      </c>
      <c r="C18" s="15" t="s">
        <v>283</v>
      </c>
      <c r="D18" s="10">
        <v>32</v>
      </c>
      <c r="E18" s="47">
        <v>2010</v>
      </c>
      <c r="F18" s="46">
        <v>62.8</v>
      </c>
    </row>
    <row r="19" spans="2:6" ht="21" customHeight="1">
      <c r="B19" s="10">
        <v>14</v>
      </c>
      <c r="C19" s="15" t="s">
        <v>439</v>
      </c>
      <c r="D19" s="10">
        <v>32</v>
      </c>
      <c r="E19" s="47">
        <v>2011</v>
      </c>
      <c r="F19" s="46">
        <v>62.8</v>
      </c>
    </row>
    <row r="20" spans="2:6" ht="21" customHeight="1">
      <c r="B20" s="10">
        <v>15</v>
      </c>
      <c r="C20" s="15" t="s">
        <v>387</v>
      </c>
      <c r="D20" s="10">
        <v>31</v>
      </c>
      <c r="E20" s="47">
        <v>1951</v>
      </c>
      <c r="F20" s="46">
        <v>62.9</v>
      </c>
    </row>
    <row r="21" spans="2:6" ht="21" customHeight="1">
      <c r="B21" s="10">
        <v>16</v>
      </c>
      <c r="C21" s="15" t="s">
        <v>148</v>
      </c>
      <c r="D21" s="10">
        <v>32</v>
      </c>
      <c r="E21" s="47">
        <v>2018</v>
      </c>
      <c r="F21" s="46">
        <v>63.1</v>
      </c>
    </row>
    <row r="22" spans="2:6" ht="21" customHeight="1">
      <c r="B22" s="10">
        <v>17</v>
      </c>
      <c r="C22" s="15" t="s">
        <v>225</v>
      </c>
      <c r="D22" s="10">
        <v>31</v>
      </c>
      <c r="E22" s="47">
        <v>1956</v>
      </c>
      <c r="F22" s="46">
        <v>63.1</v>
      </c>
    </row>
    <row r="23" spans="2:6" ht="21" customHeight="1">
      <c r="B23" s="10">
        <v>18</v>
      </c>
      <c r="C23" s="15" t="s">
        <v>354</v>
      </c>
      <c r="D23" s="10">
        <v>32</v>
      </c>
      <c r="E23" s="47">
        <v>2025</v>
      </c>
      <c r="F23" s="46">
        <v>63.3</v>
      </c>
    </row>
    <row r="24" spans="2:6" ht="21" customHeight="1">
      <c r="B24" s="10">
        <v>19</v>
      </c>
      <c r="C24" s="15" t="s">
        <v>328</v>
      </c>
      <c r="D24" s="10">
        <v>32</v>
      </c>
      <c r="E24" s="47">
        <v>2026</v>
      </c>
      <c r="F24" s="46">
        <v>63.3</v>
      </c>
    </row>
    <row r="25" spans="2:6" ht="21" customHeight="1">
      <c r="B25" s="10">
        <v>20</v>
      </c>
      <c r="C25" s="15" t="s">
        <v>61</v>
      </c>
      <c r="D25" s="10">
        <v>31</v>
      </c>
      <c r="E25" s="47">
        <v>1976</v>
      </c>
      <c r="F25" s="46">
        <v>63.7</v>
      </c>
    </row>
    <row r="26" spans="2:6" ht="21" customHeight="1">
      <c r="B26" s="10">
        <v>21</v>
      </c>
      <c r="C26" s="15" t="s">
        <v>333</v>
      </c>
      <c r="D26" s="10">
        <v>32</v>
      </c>
      <c r="E26" s="47">
        <v>2041</v>
      </c>
      <c r="F26" s="46">
        <v>63.8</v>
      </c>
    </row>
    <row r="27" spans="2:6" ht="21" customHeight="1">
      <c r="B27" s="10">
        <v>22</v>
      </c>
      <c r="C27" s="15" t="s">
        <v>67</v>
      </c>
      <c r="D27" s="10">
        <v>30</v>
      </c>
      <c r="E27" s="47">
        <v>1914</v>
      </c>
      <c r="F27" s="46">
        <v>63.8</v>
      </c>
    </row>
    <row r="28" spans="2:6" ht="21" customHeight="1">
      <c r="B28" s="10">
        <v>23</v>
      </c>
      <c r="C28" s="15" t="s">
        <v>57</v>
      </c>
      <c r="D28" s="10">
        <v>32</v>
      </c>
      <c r="E28" s="47">
        <v>2042</v>
      </c>
      <c r="F28" s="46">
        <v>63.8</v>
      </c>
    </row>
    <row r="29" spans="2:6" ht="21" customHeight="1">
      <c r="B29" s="10">
        <v>24</v>
      </c>
      <c r="C29" s="15" t="s">
        <v>408</v>
      </c>
      <c r="D29" s="10">
        <v>31</v>
      </c>
      <c r="E29" s="47">
        <v>1982</v>
      </c>
      <c r="F29" s="46">
        <v>63.9</v>
      </c>
    </row>
    <row r="30" spans="2:6" ht="21" customHeight="1">
      <c r="B30" s="10">
        <v>25</v>
      </c>
      <c r="C30" s="15" t="s">
        <v>381</v>
      </c>
      <c r="D30" s="10">
        <v>33</v>
      </c>
      <c r="E30" s="47">
        <v>2111</v>
      </c>
      <c r="F30" s="46">
        <v>64</v>
      </c>
    </row>
    <row r="31" spans="2:6" ht="21" customHeight="1">
      <c r="B31" s="10">
        <v>26</v>
      </c>
      <c r="C31" s="15" t="s">
        <v>50</v>
      </c>
      <c r="D31" s="10">
        <v>31</v>
      </c>
      <c r="E31" s="47">
        <v>1985</v>
      </c>
      <c r="F31" s="46">
        <v>64</v>
      </c>
    </row>
    <row r="32" spans="2:6" ht="21" customHeight="1">
      <c r="B32" s="10">
        <v>27</v>
      </c>
      <c r="C32" s="15" t="s">
        <v>286</v>
      </c>
      <c r="D32" s="10">
        <v>30</v>
      </c>
      <c r="E32" s="47">
        <v>1925</v>
      </c>
      <c r="F32" s="46">
        <v>64.2</v>
      </c>
    </row>
    <row r="33" spans="2:6" ht="21" customHeight="1">
      <c r="B33" s="10">
        <v>28</v>
      </c>
      <c r="C33" s="15" t="s">
        <v>246</v>
      </c>
      <c r="D33" s="10">
        <v>31</v>
      </c>
      <c r="E33" s="47">
        <v>1991</v>
      </c>
      <c r="F33" s="46">
        <v>64.2</v>
      </c>
    </row>
    <row r="34" spans="2:6" ht="21" customHeight="1">
      <c r="B34" s="10">
        <v>29</v>
      </c>
      <c r="C34" s="15" t="s">
        <v>71</v>
      </c>
      <c r="D34" s="10">
        <v>33</v>
      </c>
      <c r="E34" s="47">
        <v>2124</v>
      </c>
      <c r="F34" s="46">
        <v>64.400000000000006</v>
      </c>
    </row>
    <row r="35" spans="2:6" ht="21" customHeight="1">
      <c r="B35" s="10">
        <v>30</v>
      </c>
      <c r="C35" s="15" t="s">
        <v>81</v>
      </c>
      <c r="D35" s="10">
        <v>31</v>
      </c>
      <c r="E35" s="47">
        <v>2003</v>
      </c>
      <c r="F35" s="46">
        <v>64.599999999999994</v>
      </c>
    </row>
    <row r="36" spans="2:6" ht="21" customHeight="1">
      <c r="B36" s="10">
        <v>31</v>
      </c>
      <c r="C36" s="15" t="s">
        <v>400</v>
      </c>
      <c r="D36" s="10">
        <v>31</v>
      </c>
      <c r="E36" s="47">
        <v>2011</v>
      </c>
      <c r="F36" s="46">
        <v>64.900000000000006</v>
      </c>
    </row>
    <row r="37" spans="2:6" ht="21" customHeight="1">
      <c r="B37" s="10">
        <v>32</v>
      </c>
      <c r="C37" s="15" t="s">
        <v>335</v>
      </c>
      <c r="D37" s="10">
        <v>31</v>
      </c>
      <c r="E37" s="47">
        <v>2013</v>
      </c>
      <c r="F37" s="46">
        <v>64.900000000000006</v>
      </c>
    </row>
    <row r="38" spans="2:6" ht="21" customHeight="1">
      <c r="B38" s="10" t="s">
        <v>200</v>
      </c>
      <c r="C38" s="15" t="s">
        <v>39</v>
      </c>
      <c r="D38" s="10">
        <v>31</v>
      </c>
      <c r="E38" s="47">
        <v>2013</v>
      </c>
      <c r="F38" s="46">
        <v>64.900000000000006</v>
      </c>
    </row>
    <row r="39" spans="2:6" ht="21" customHeight="1">
      <c r="B39" s="10">
        <v>34</v>
      </c>
      <c r="C39" s="15" t="s">
        <v>383</v>
      </c>
      <c r="D39" s="10">
        <v>34</v>
      </c>
      <c r="E39" s="47">
        <v>2209</v>
      </c>
      <c r="F39" s="46">
        <v>65</v>
      </c>
    </row>
    <row r="40" spans="2:6" ht="21" customHeight="1">
      <c r="B40" s="10">
        <v>35</v>
      </c>
      <c r="C40" s="15" t="s">
        <v>1</v>
      </c>
      <c r="D40" s="10">
        <v>33</v>
      </c>
      <c r="E40" s="47">
        <v>2147</v>
      </c>
      <c r="F40" s="46">
        <v>65.099999999999994</v>
      </c>
    </row>
    <row r="41" spans="2:6" ht="21" customHeight="1">
      <c r="B41" s="10">
        <v>36</v>
      </c>
      <c r="C41" s="15" t="s">
        <v>378</v>
      </c>
      <c r="D41" s="10">
        <v>32</v>
      </c>
      <c r="E41" s="47">
        <v>2082</v>
      </c>
      <c r="F41" s="46">
        <v>65.099999999999994</v>
      </c>
    </row>
    <row r="42" spans="2:6" ht="21" customHeight="1">
      <c r="B42" s="10">
        <v>37</v>
      </c>
      <c r="C42" s="15" t="s">
        <v>69</v>
      </c>
      <c r="D42" s="10">
        <v>32</v>
      </c>
      <c r="E42" s="47">
        <v>2084</v>
      </c>
      <c r="F42" s="46">
        <v>65.099999999999994</v>
      </c>
    </row>
    <row r="43" spans="2:6" ht="21" customHeight="1">
      <c r="B43" s="10">
        <v>38</v>
      </c>
      <c r="C43" s="15" t="s">
        <v>11</v>
      </c>
      <c r="D43" s="10">
        <v>31</v>
      </c>
      <c r="E43" s="47">
        <v>2022</v>
      </c>
      <c r="F43" s="46">
        <v>65.2</v>
      </c>
    </row>
    <row r="44" spans="2:6" ht="21" customHeight="1">
      <c r="B44" s="10">
        <v>39</v>
      </c>
      <c r="C44" s="15" t="s">
        <v>58</v>
      </c>
      <c r="D44" s="10">
        <v>31</v>
      </c>
      <c r="E44" s="47">
        <v>2033</v>
      </c>
      <c r="F44" s="46">
        <v>65.599999999999994</v>
      </c>
    </row>
    <row r="45" spans="2:6" ht="21" customHeight="1">
      <c r="B45" s="10">
        <v>40</v>
      </c>
      <c r="C45" s="15" t="s">
        <v>411</v>
      </c>
      <c r="D45" s="10">
        <v>34</v>
      </c>
      <c r="E45" s="47">
        <v>2230</v>
      </c>
      <c r="F45" s="46">
        <v>65.599999999999994</v>
      </c>
    </row>
    <row r="46" spans="2:6" ht="21" customHeight="1">
      <c r="B46" s="10">
        <v>41</v>
      </c>
      <c r="C46" s="15" t="s">
        <v>44</v>
      </c>
      <c r="D46" s="10">
        <v>33</v>
      </c>
      <c r="E46" s="47">
        <v>2165</v>
      </c>
      <c r="F46" s="46">
        <v>65.599999999999994</v>
      </c>
    </row>
    <row r="47" spans="2:6" ht="21" customHeight="1">
      <c r="B47" s="10">
        <v>42</v>
      </c>
      <c r="C47" s="15" t="s">
        <v>308</v>
      </c>
      <c r="D47" s="10">
        <v>32</v>
      </c>
      <c r="E47" s="47">
        <v>2106</v>
      </c>
      <c r="F47" s="46">
        <v>65.8</v>
      </c>
    </row>
    <row r="48" spans="2:6" ht="21" customHeight="1">
      <c r="B48" s="10" t="s">
        <v>200</v>
      </c>
      <c r="C48" s="15" t="s">
        <v>78</v>
      </c>
      <c r="D48" s="10">
        <v>32</v>
      </c>
      <c r="E48" s="47">
        <v>2106</v>
      </c>
      <c r="F48" s="46">
        <v>65.8</v>
      </c>
    </row>
    <row r="49" spans="2:6" ht="21" customHeight="1">
      <c r="B49" s="10">
        <v>44</v>
      </c>
      <c r="C49" s="15" t="s">
        <v>258</v>
      </c>
      <c r="D49" s="10">
        <v>31</v>
      </c>
      <c r="E49" s="47">
        <v>2041</v>
      </c>
      <c r="F49" s="46">
        <v>65.8</v>
      </c>
    </row>
    <row r="50" spans="2:6" ht="21" customHeight="1">
      <c r="B50" s="10">
        <v>45</v>
      </c>
      <c r="C50" s="15" t="s">
        <v>436</v>
      </c>
      <c r="D50" s="10">
        <v>32</v>
      </c>
      <c r="E50" s="47">
        <v>2107</v>
      </c>
      <c r="F50" s="46">
        <v>65.8</v>
      </c>
    </row>
    <row r="51" spans="2:6" ht="21" customHeight="1">
      <c r="B51" s="10">
        <v>46</v>
      </c>
      <c r="C51" s="15" t="s">
        <v>17</v>
      </c>
      <c r="D51" s="10">
        <v>31</v>
      </c>
      <c r="E51" s="47">
        <v>2043</v>
      </c>
      <c r="F51" s="46">
        <v>65.900000000000006</v>
      </c>
    </row>
    <row r="52" spans="2:6" ht="21" customHeight="1">
      <c r="B52" s="10">
        <v>47</v>
      </c>
      <c r="C52" s="15" t="s">
        <v>431</v>
      </c>
      <c r="D52" s="10">
        <v>33</v>
      </c>
      <c r="E52" s="47">
        <v>2178</v>
      </c>
      <c r="F52" s="46">
        <v>66</v>
      </c>
    </row>
    <row r="53" spans="2:6" ht="21" customHeight="1">
      <c r="B53" s="10">
        <v>48</v>
      </c>
      <c r="C53" s="15" t="s">
        <v>259</v>
      </c>
      <c r="D53" s="10">
        <v>30</v>
      </c>
      <c r="E53" s="47">
        <v>1982</v>
      </c>
      <c r="F53" s="46">
        <v>66.099999999999994</v>
      </c>
    </row>
    <row r="54" spans="2:6" ht="21" customHeight="1">
      <c r="B54" s="10">
        <v>49</v>
      </c>
      <c r="C54" s="15" t="s">
        <v>384</v>
      </c>
      <c r="D54" s="10">
        <v>33</v>
      </c>
      <c r="E54" s="47">
        <v>2187</v>
      </c>
      <c r="F54" s="46">
        <v>66.3</v>
      </c>
    </row>
    <row r="55" spans="2:6" ht="21" customHeight="1">
      <c r="B55" s="10">
        <v>50</v>
      </c>
      <c r="C55" s="15" t="s">
        <v>427</v>
      </c>
      <c r="D55" s="10">
        <v>31</v>
      </c>
      <c r="E55" s="47">
        <v>2057</v>
      </c>
      <c r="F55" s="46">
        <v>66.400000000000006</v>
      </c>
    </row>
    <row r="56" spans="2:6" ht="21" customHeight="1">
      <c r="B56" s="10">
        <v>51</v>
      </c>
      <c r="C56" s="15" t="s">
        <v>394</v>
      </c>
      <c r="D56" s="10">
        <v>32</v>
      </c>
      <c r="E56" s="47">
        <v>2124</v>
      </c>
      <c r="F56" s="46">
        <v>66.400000000000006</v>
      </c>
    </row>
    <row r="57" spans="2:6" ht="21" customHeight="1">
      <c r="B57" s="10">
        <v>52</v>
      </c>
      <c r="C57" s="15" t="s">
        <v>19</v>
      </c>
      <c r="D57" s="10">
        <v>31</v>
      </c>
      <c r="E57" s="47">
        <v>2063</v>
      </c>
      <c r="F57" s="46">
        <v>66.5</v>
      </c>
    </row>
    <row r="58" spans="2:6" ht="21" customHeight="1">
      <c r="B58" s="10">
        <v>53</v>
      </c>
      <c r="C58" s="15" t="s">
        <v>415</v>
      </c>
      <c r="D58" s="10">
        <v>32</v>
      </c>
      <c r="E58" s="47">
        <v>2130</v>
      </c>
      <c r="F58" s="46">
        <v>66.599999999999994</v>
      </c>
    </row>
    <row r="59" spans="2:6" ht="21" customHeight="1">
      <c r="B59" s="10" t="s">
        <v>200</v>
      </c>
      <c r="C59" s="15" t="s">
        <v>60</v>
      </c>
      <c r="D59" s="10">
        <v>32</v>
      </c>
      <c r="E59" s="47">
        <v>2130</v>
      </c>
      <c r="F59" s="46">
        <v>66.599999999999994</v>
      </c>
    </row>
    <row r="60" spans="2:6" ht="21" customHeight="1">
      <c r="B60" s="10">
        <v>55</v>
      </c>
      <c r="C60" s="15" t="s">
        <v>24</v>
      </c>
      <c r="D60" s="10">
        <v>31</v>
      </c>
      <c r="E60" s="47">
        <v>2064</v>
      </c>
      <c r="F60" s="46">
        <v>66.599999999999994</v>
      </c>
    </row>
    <row r="61" spans="2:6" ht="21" customHeight="1">
      <c r="B61" s="10" t="s">
        <v>200</v>
      </c>
      <c r="C61" s="15" t="s">
        <v>150</v>
      </c>
      <c r="D61" s="10">
        <v>31</v>
      </c>
      <c r="E61" s="47">
        <v>2064</v>
      </c>
      <c r="F61" s="46">
        <v>66.599999999999994</v>
      </c>
    </row>
    <row r="62" spans="2:6" ht="21" customHeight="1">
      <c r="B62" s="10">
        <v>57</v>
      </c>
      <c r="C62" s="15" t="s">
        <v>54</v>
      </c>
      <c r="D62" s="10">
        <v>31</v>
      </c>
      <c r="E62" s="47">
        <v>2067</v>
      </c>
      <c r="F62" s="46">
        <v>66.7</v>
      </c>
    </row>
    <row r="63" spans="2:6" ht="21" customHeight="1">
      <c r="B63" s="10">
        <v>58</v>
      </c>
      <c r="C63" s="15" t="s">
        <v>59</v>
      </c>
      <c r="D63" s="10">
        <v>31</v>
      </c>
      <c r="E63" s="47">
        <v>2071</v>
      </c>
      <c r="F63" s="46">
        <v>66.8</v>
      </c>
    </row>
    <row r="64" spans="2:6" ht="21" customHeight="1">
      <c r="B64" s="10">
        <v>59</v>
      </c>
      <c r="C64" s="15" t="s">
        <v>377</v>
      </c>
      <c r="D64" s="10">
        <v>32</v>
      </c>
      <c r="E64" s="47">
        <v>2141</v>
      </c>
      <c r="F64" s="46">
        <v>66.900000000000006</v>
      </c>
    </row>
    <row r="65" spans="2:6" ht="21" customHeight="1">
      <c r="B65" s="10">
        <v>60</v>
      </c>
      <c r="C65" s="15" t="s">
        <v>380</v>
      </c>
      <c r="D65" s="10">
        <v>32</v>
      </c>
      <c r="E65" s="47">
        <v>2144</v>
      </c>
      <c r="F65" s="46">
        <v>67</v>
      </c>
    </row>
    <row r="66" spans="2:6" ht="21" customHeight="1">
      <c r="B66" s="10">
        <v>61</v>
      </c>
      <c r="C66" s="15" t="s">
        <v>53</v>
      </c>
      <c r="D66" s="10">
        <v>31</v>
      </c>
      <c r="E66" s="47">
        <v>2079</v>
      </c>
      <c r="F66" s="46">
        <v>67.099999999999994</v>
      </c>
    </row>
    <row r="67" spans="2:6" ht="21" customHeight="1">
      <c r="B67" s="10">
        <v>62</v>
      </c>
      <c r="C67" s="15" t="s">
        <v>32</v>
      </c>
      <c r="D67" s="10">
        <v>31</v>
      </c>
      <c r="E67" s="47">
        <v>2080</v>
      </c>
      <c r="F67" s="46">
        <v>67.099999999999994</v>
      </c>
    </row>
    <row r="68" spans="2:6" ht="21" customHeight="1">
      <c r="B68" s="10">
        <v>63</v>
      </c>
      <c r="C68" s="15" t="s">
        <v>326</v>
      </c>
      <c r="D68" s="10">
        <v>29</v>
      </c>
      <c r="E68" s="47">
        <v>1947</v>
      </c>
      <c r="F68" s="46">
        <v>67.099999999999994</v>
      </c>
    </row>
    <row r="69" spans="2:6" ht="21" customHeight="1">
      <c r="B69" s="10">
        <v>64</v>
      </c>
      <c r="C69" s="15" t="s">
        <v>347</v>
      </c>
      <c r="D69" s="10">
        <v>32</v>
      </c>
      <c r="E69" s="47">
        <v>2150</v>
      </c>
      <c r="F69" s="46">
        <v>67.2</v>
      </c>
    </row>
    <row r="70" spans="2:6" ht="21" customHeight="1">
      <c r="B70" s="10">
        <v>65</v>
      </c>
      <c r="C70" s="15" t="s">
        <v>66</v>
      </c>
      <c r="D70" s="10">
        <v>34</v>
      </c>
      <c r="E70" s="47">
        <v>2288</v>
      </c>
      <c r="F70" s="46">
        <v>67.3</v>
      </c>
    </row>
    <row r="71" spans="2:6" ht="21" customHeight="1">
      <c r="B71" s="10">
        <v>66</v>
      </c>
      <c r="C71" s="15" t="s">
        <v>41</v>
      </c>
      <c r="D71" s="10">
        <v>31</v>
      </c>
      <c r="E71" s="47">
        <v>2087</v>
      </c>
      <c r="F71" s="46">
        <v>67.3</v>
      </c>
    </row>
    <row r="72" spans="2:6" ht="21" customHeight="1">
      <c r="B72" s="10" t="s">
        <v>200</v>
      </c>
      <c r="C72" s="15" t="s">
        <v>392</v>
      </c>
      <c r="D72" s="10">
        <v>31</v>
      </c>
      <c r="E72" s="47">
        <v>2087</v>
      </c>
      <c r="F72" s="46">
        <v>67.3</v>
      </c>
    </row>
    <row r="73" spans="2:6" ht="21" customHeight="1">
      <c r="B73" s="10">
        <v>68</v>
      </c>
      <c r="C73" s="15" t="s">
        <v>27</v>
      </c>
      <c r="D73" s="10">
        <v>32</v>
      </c>
      <c r="E73" s="47">
        <v>2155</v>
      </c>
      <c r="F73" s="46">
        <v>67.3</v>
      </c>
    </row>
    <row r="74" spans="2:6" ht="21" customHeight="1">
      <c r="B74" s="10">
        <v>69</v>
      </c>
      <c r="C74" s="15" t="s">
        <v>273</v>
      </c>
      <c r="D74" s="10">
        <v>34</v>
      </c>
      <c r="E74" s="47">
        <v>2290</v>
      </c>
      <c r="F74" s="46">
        <v>67.400000000000006</v>
      </c>
    </row>
    <row r="75" spans="2:6" ht="21" customHeight="1">
      <c r="B75" s="10">
        <v>70</v>
      </c>
      <c r="C75" s="15" t="s">
        <v>5</v>
      </c>
      <c r="D75" s="10">
        <v>31</v>
      </c>
      <c r="E75" s="47">
        <v>2089</v>
      </c>
      <c r="F75" s="46">
        <v>67.400000000000006</v>
      </c>
    </row>
    <row r="76" spans="2:6" ht="21" customHeight="1">
      <c r="B76" s="10">
        <v>71</v>
      </c>
      <c r="C76" s="15" t="s">
        <v>322</v>
      </c>
      <c r="D76" s="10">
        <v>32</v>
      </c>
      <c r="E76" s="47">
        <v>2157</v>
      </c>
      <c r="F76" s="46">
        <v>67.400000000000006</v>
      </c>
    </row>
    <row r="77" spans="2:6" ht="21" customHeight="1">
      <c r="B77" s="10">
        <v>72</v>
      </c>
      <c r="C77" s="15" t="s">
        <v>68</v>
      </c>
      <c r="D77" s="10">
        <v>31</v>
      </c>
      <c r="E77" s="47">
        <v>2090</v>
      </c>
      <c r="F77" s="46">
        <v>67.400000000000006</v>
      </c>
    </row>
    <row r="78" spans="2:6" ht="21" customHeight="1">
      <c r="B78" s="10">
        <v>73</v>
      </c>
      <c r="C78" s="15" t="s">
        <v>416</v>
      </c>
      <c r="D78" s="10">
        <v>31</v>
      </c>
      <c r="E78" s="47">
        <v>2094</v>
      </c>
      <c r="F78" s="46">
        <v>67.5</v>
      </c>
    </row>
    <row r="79" spans="2:6" ht="21" customHeight="1">
      <c r="B79" s="10">
        <v>74</v>
      </c>
      <c r="C79" s="15" t="s">
        <v>208</v>
      </c>
      <c r="D79" s="10">
        <v>30</v>
      </c>
      <c r="E79" s="47">
        <v>2027</v>
      </c>
      <c r="F79" s="46">
        <v>67.599999999999994</v>
      </c>
    </row>
    <row r="80" spans="2:6" ht="21" customHeight="1">
      <c r="B80" s="10">
        <v>75</v>
      </c>
      <c r="C80" s="15" t="s">
        <v>8</v>
      </c>
      <c r="D80" s="10">
        <v>31</v>
      </c>
      <c r="E80" s="47">
        <v>2096</v>
      </c>
      <c r="F80" s="46">
        <v>67.599999999999994</v>
      </c>
    </row>
    <row r="81" spans="2:6" ht="21" customHeight="1">
      <c r="B81" s="10">
        <v>76</v>
      </c>
      <c r="C81" s="15" t="s">
        <v>76</v>
      </c>
      <c r="D81" s="10">
        <v>31</v>
      </c>
      <c r="E81" s="47">
        <v>2098</v>
      </c>
      <c r="F81" s="46">
        <v>67.7</v>
      </c>
    </row>
    <row r="82" spans="2:6" ht="21" customHeight="1">
      <c r="B82" s="10">
        <v>77</v>
      </c>
      <c r="C82" s="15" t="s">
        <v>90</v>
      </c>
      <c r="D82" s="10">
        <v>31</v>
      </c>
      <c r="E82" s="47">
        <v>2101</v>
      </c>
      <c r="F82" s="46">
        <v>67.8</v>
      </c>
    </row>
    <row r="83" spans="2:6" ht="21" customHeight="1">
      <c r="B83" s="10" t="s">
        <v>200</v>
      </c>
      <c r="C83" s="15" t="s">
        <v>74</v>
      </c>
      <c r="D83" s="10">
        <v>31</v>
      </c>
      <c r="E83" s="47">
        <v>2101</v>
      </c>
      <c r="F83" s="46">
        <v>67.8</v>
      </c>
    </row>
    <row r="84" spans="2:6" ht="21" customHeight="1">
      <c r="B84" s="10">
        <v>79</v>
      </c>
      <c r="C84" s="15" t="s">
        <v>344</v>
      </c>
      <c r="D84" s="10">
        <v>33</v>
      </c>
      <c r="E84" s="47">
        <v>2237</v>
      </c>
      <c r="F84" s="46">
        <v>67.8</v>
      </c>
    </row>
    <row r="85" spans="2:6" ht="21" customHeight="1">
      <c r="B85" s="10">
        <v>80</v>
      </c>
      <c r="C85" s="15" t="s">
        <v>331</v>
      </c>
      <c r="D85" s="10">
        <v>33</v>
      </c>
      <c r="E85" s="47">
        <v>2238</v>
      </c>
      <c r="F85" s="46">
        <v>67.8</v>
      </c>
    </row>
    <row r="86" spans="2:6" ht="21" customHeight="1">
      <c r="B86" s="10">
        <v>81</v>
      </c>
      <c r="C86" s="15" t="s">
        <v>231</v>
      </c>
      <c r="D86" s="10">
        <v>31</v>
      </c>
      <c r="E86" s="47">
        <v>2104</v>
      </c>
      <c r="F86" s="46">
        <v>67.900000000000006</v>
      </c>
    </row>
    <row r="87" spans="2:6" ht="21" customHeight="1">
      <c r="B87" s="10">
        <v>82</v>
      </c>
      <c r="C87" s="15" t="s">
        <v>382</v>
      </c>
      <c r="D87" s="10">
        <v>31</v>
      </c>
      <c r="E87" s="47">
        <v>2105</v>
      </c>
      <c r="F87" s="46">
        <v>67.900000000000006</v>
      </c>
    </row>
    <row r="88" spans="2:6" ht="21" customHeight="1">
      <c r="B88" s="10">
        <v>83</v>
      </c>
      <c r="C88" s="15" t="s">
        <v>255</v>
      </c>
      <c r="D88" s="10">
        <v>30</v>
      </c>
      <c r="E88" s="47">
        <v>2038</v>
      </c>
      <c r="F88" s="46">
        <v>67.900000000000006</v>
      </c>
    </row>
    <row r="89" spans="2:6" ht="21" customHeight="1">
      <c r="B89" s="10">
        <v>84</v>
      </c>
      <c r="C89" s="15" t="s">
        <v>288</v>
      </c>
      <c r="D89" s="10">
        <v>32</v>
      </c>
      <c r="E89" s="47">
        <v>2175</v>
      </c>
      <c r="F89" s="46">
        <v>68</v>
      </c>
    </row>
    <row r="90" spans="2:6" ht="21" customHeight="1">
      <c r="B90" s="10">
        <v>85</v>
      </c>
      <c r="C90" s="15" t="s">
        <v>269</v>
      </c>
      <c r="D90" s="10">
        <v>35</v>
      </c>
      <c r="E90" s="47">
        <v>2381</v>
      </c>
      <c r="F90" s="46">
        <v>68</v>
      </c>
    </row>
    <row r="91" spans="2:6" ht="21" customHeight="1">
      <c r="B91" s="10">
        <v>86</v>
      </c>
      <c r="C91" s="15" t="s">
        <v>270</v>
      </c>
      <c r="D91" s="10">
        <v>32</v>
      </c>
      <c r="E91" s="47">
        <v>2178</v>
      </c>
      <c r="F91" s="46">
        <v>68.099999999999994</v>
      </c>
    </row>
    <row r="92" spans="2:6" ht="21" customHeight="1">
      <c r="B92" s="10">
        <v>87</v>
      </c>
      <c r="C92" s="15" t="s">
        <v>233</v>
      </c>
      <c r="D92" s="10">
        <v>33</v>
      </c>
      <c r="E92" s="47">
        <v>2247</v>
      </c>
      <c r="F92" s="46">
        <v>68.099999999999994</v>
      </c>
    </row>
    <row r="93" spans="2:6" ht="21" customHeight="1">
      <c r="B93" s="10">
        <v>88</v>
      </c>
      <c r="C93" s="15" t="s">
        <v>369</v>
      </c>
      <c r="D93" s="10">
        <v>30</v>
      </c>
      <c r="E93" s="47">
        <v>2044</v>
      </c>
      <c r="F93" s="46">
        <v>68.099999999999994</v>
      </c>
    </row>
    <row r="94" spans="2:6" ht="21" customHeight="1">
      <c r="B94" s="10" t="s">
        <v>200</v>
      </c>
      <c r="C94" s="15" t="s">
        <v>396</v>
      </c>
      <c r="D94" s="10">
        <v>30</v>
      </c>
      <c r="E94" s="47">
        <v>2044</v>
      </c>
      <c r="F94" s="46">
        <v>68.099999999999994</v>
      </c>
    </row>
    <row r="95" spans="2:6" ht="21" customHeight="1">
      <c r="B95" s="10">
        <v>90</v>
      </c>
      <c r="C95" s="15" t="s">
        <v>334</v>
      </c>
      <c r="D95" s="10">
        <v>32</v>
      </c>
      <c r="E95" s="47">
        <v>2181</v>
      </c>
      <c r="F95" s="46">
        <v>68.2</v>
      </c>
    </row>
    <row r="96" spans="2:6" ht="21" customHeight="1">
      <c r="B96" s="10">
        <v>91</v>
      </c>
      <c r="C96" s="15" t="s">
        <v>239</v>
      </c>
      <c r="D96" s="10">
        <v>30</v>
      </c>
      <c r="E96" s="47">
        <v>2045</v>
      </c>
      <c r="F96" s="46">
        <v>68.2</v>
      </c>
    </row>
    <row r="97" spans="2:6" ht="21" customHeight="1">
      <c r="B97" s="10">
        <v>92</v>
      </c>
      <c r="C97" s="15" t="s">
        <v>62</v>
      </c>
      <c r="D97" s="10">
        <v>32</v>
      </c>
      <c r="E97" s="47">
        <v>2183</v>
      </c>
      <c r="F97" s="46">
        <v>68.2</v>
      </c>
    </row>
    <row r="98" spans="2:6" ht="21" customHeight="1">
      <c r="B98" s="10">
        <v>93</v>
      </c>
      <c r="C98" s="15" t="s">
        <v>247</v>
      </c>
      <c r="D98" s="10">
        <v>31</v>
      </c>
      <c r="E98" s="47">
        <v>2116</v>
      </c>
      <c r="F98" s="46">
        <v>68.3</v>
      </c>
    </row>
    <row r="99" spans="2:6" ht="21" customHeight="1">
      <c r="B99" s="10">
        <v>94</v>
      </c>
      <c r="C99" s="15" t="s">
        <v>300</v>
      </c>
      <c r="D99" s="10">
        <v>32</v>
      </c>
      <c r="E99" s="47">
        <v>2186</v>
      </c>
      <c r="F99" s="46">
        <v>68.3</v>
      </c>
    </row>
    <row r="100" spans="2:6" ht="21" customHeight="1">
      <c r="B100" s="10">
        <v>95</v>
      </c>
      <c r="C100" s="15" t="s">
        <v>379</v>
      </c>
      <c r="D100" s="10">
        <v>31</v>
      </c>
      <c r="E100" s="47">
        <v>2119</v>
      </c>
      <c r="F100" s="46">
        <v>68.400000000000006</v>
      </c>
    </row>
    <row r="101" spans="2:6" ht="21" customHeight="1">
      <c r="B101" s="10">
        <v>96</v>
      </c>
      <c r="C101" s="15" t="s">
        <v>250</v>
      </c>
      <c r="D101" s="10">
        <v>30</v>
      </c>
      <c r="E101" s="47">
        <v>2051</v>
      </c>
      <c r="F101" s="46">
        <v>68.400000000000006</v>
      </c>
    </row>
    <row r="102" spans="2:6" ht="21" customHeight="1">
      <c r="B102" s="10">
        <v>97</v>
      </c>
      <c r="C102" s="15" t="s">
        <v>421</v>
      </c>
      <c r="D102" s="10">
        <v>30</v>
      </c>
      <c r="E102" s="47">
        <v>2053</v>
      </c>
      <c r="F102" s="46">
        <v>68.400000000000006</v>
      </c>
    </row>
    <row r="103" spans="2:6" ht="21" customHeight="1">
      <c r="B103" s="10">
        <v>98</v>
      </c>
      <c r="C103" s="15" t="s">
        <v>34</v>
      </c>
      <c r="D103" s="10">
        <v>31</v>
      </c>
      <c r="E103" s="47">
        <v>2123</v>
      </c>
      <c r="F103" s="46">
        <v>68.5</v>
      </c>
    </row>
    <row r="104" spans="2:6" ht="21" customHeight="1">
      <c r="B104" s="10">
        <v>99</v>
      </c>
      <c r="C104" s="15" t="s">
        <v>219</v>
      </c>
      <c r="D104" s="10">
        <v>31</v>
      </c>
      <c r="E104" s="47">
        <v>2126</v>
      </c>
      <c r="F104" s="46">
        <v>68.599999999999994</v>
      </c>
    </row>
    <row r="105" spans="2:6" ht="21" customHeight="1">
      <c r="B105" s="10">
        <v>100</v>
      </c>
      <c r="C105" s="15" t="s">
        <v>297</v>
      </c>
      <c r="D105" s="10">
        <v>31</v>
      </c>
      <c r="E105" s="47">
        <v>2127</v>
      </c>
      <c r="F105" s="46">
        <v>68.599999999999994</v>
      </c>
    </row>
    <row r="106" spans="2:6" ht="21" customHeight="1">
      <c r="B106" s="10">
        <v>101</v>
      </c>
      <c r="C106" s="15" t="s">
        <v>435</v>
      </c>
      <c r="D106" s="10">
        <v>29</v>
      </c>
      <c r="E106" s="47">
        <v>1990</v>
      </c>
      <c r="F106" s="46">
        <v>68.599999999999994</v>
      </c>
    </row>
    <row r="107" spans="2:6" ht="21" customHeight="1">
      <c r="B107" s="10">
        <v>102</v>
      </c>
      <c r="C107" s="15" t="s">
        <v>432</v>
      </c>
      <c r="D107" s="10">
        <v>32</v>
      </c>
      <c r="E107" s="47">
        <v>2196</v>
      </c>
      <c r="F107" s="46">
        <v>68.599999999999994</v>
      </c>
    </row>
    <row r="108" spans="2:6" ht="21" customHeight="1">
      <c r="B108" s="10">
        <v>103</v>
      </c>
      <c r="C108" s="15" t="s">
        <v>287</v>
      </c>
      <c r="D108" s="10">
        <v>33</v>
      </c>
      <c r="E108" s="47">
        <v>2265</v>
      </c>
      <c r="F108" s="46">
        <v>68.599999999999994</v>
      </c>
    </row>
    <row r="109" spans="2:6" ht="21" customHeight="1">
      <c r="B109" s="10">
        <v>104</v>
      </c>
      <c r="C109" s="15" t="s">
        <v>438</v>
      </c>
      <c r="D109" s="10">
        <v>29</v>
      </c>
      <c r="E109" s="47">
        <v>1992</v>
      </c>
      <c r="F109" s="46">
        <v>68.7</v>
      </c>
    </row>
    <row r="110" spans="2:6" ht="21" customHeight="1">
      <c r="B110" s="10">
        <v>105</v>
      </c>
      <c r="C110" s="15" t="s">
        <v>268</v>
      </c>
      <c r="D110" s="10">
        <v>33</v>
      </c>
      <c r="E110" s="47">
        <v>2267</v>
      </c>
      <c r="F110" s="46">
        <v>68.7</v>
      </c>
    </row>
    <row r="111" spans="2:6" ht="21" customHeight="1">
      <c r="B111" s="10">
        <v>106</v>
      </c>
      <c r="C111" s="15" t="s">
        <v>80</v>
      </c>
      <c r="D111" s="10">
        <v>31</v>
      </c>
      <c r="E111" s="47">
        <v>2131</v>
      </c>
      <c r="F111" s="46">
        <v>68.7</v>
      </c>
    </row>
    <row r="112" spans="2:6" ht="21" customHeight="1">
      <c r="B112" s="10">
        <v>107</v>
      </c>
      <c r="C112" s="15" t="s">
        <v>178</v>
      </c>
      <c r="D112" s="10">
        <v>33</v>
      </c>
      <c r="E112" s="47">
        <v>2269</v>
      </c>
      <c r="F112" s="46">
        <v>68.8</v>
      </c>
    </row>
    <row r="113" spans="2:6" ht="21" customHeight="1">
      <c r="B113" s="10">
        <v>108</v>
      </c>
      <c r="C113" s="15" t="s">
        <v>174</v>
      </c>
      <c r="D113" s="10">
        <v>34</v>
      </c>
      <c r="E113" s="47">
        <v>2338</v>
      </c>
      <c r="F113" s="46">
        <v>68.8</v>
      </c>
    </row>
    <row r="114" spans="2:6" ht="21" customHeight="1">
      <c r="B114" s="10">
        <v>109</v>
      </c>
      <c r="C114" s="15" t="s">
        <v>313</v>
      </c>
      <c r="D114" s="10">
        <v>30</v>
      </c>
      <c r="E114" s="47">
        <v>2063</v>
      </c>
      <c r="F114" s="46">
        <v>68.8</v>
      </c>
    </row>
    <row r="115" spans="2:6" ht="21" customHeight="1">
      <c r="B115" s="10">
        <v>110</v>
      </c>
      <c r="C115" s="15" t="s">
        <v>29</v>
      </c>
      <c r="D115" s="10">
        <v>31</v>
      </c>
      <c r="E115" s="47">
        <v>2132</v>
      </c>
      <c r="F115" s="46">
        <v>68.8</v>
      </c>
    </row>
    <row r="116" spans="2:6" ht="21" customHeight="1">
      <c r="B116" s="10" t="s">
        <v>200</v>
      </c>
      <c r="C116" s="15" t="s">
        <v>386</v>
      </c>
      <c r="D116" s="10">
        <v>31</v>
      </c>
      <c r="E116" s="47">
        <v>2132</v>
      </c>
      <c r="F116" s="46">
        <v>68.8</v>
      </c>
    </row>
    <row r="117" spans="2:6" ht="21" customHeight="1">
      <c r="B117" s="10">
        <v>112</v>
      </c>
      <c r="C117" s="15" t="s">
        <v>319</v>
      </c>
      <c r="D117" s="10">
        <v>33</v>
      </c>
      <c r="E117" s="47">
        <v>2276</v>
      </c>
      <c r="F117" s="46">
        <v>69</v>
      </c>
    </row>
    <row r="118" spans="2:6" ht="21" customHeight="1">
      <c r="B118" s="10">
        <v>113</v>
      </c>
      <c r="C118" s="15" t="s">
        <v>413</v>
      </c>
      <c r="D118" s="10">
        <v>29</v>
      </c>
      <c r="E118" s="47">
        <v>2001</v>
      </c>
      <c r="F118" s="46">
        <v>69</v>
      </c>
    </row>
    <row r="119" spans="2:6" ht="21" customHeight="1">
      <c r="B119" s="10" t="s">
        <v>200</v>
      </c>
      <c r="C119" s="15" t="s">
        <v>323</v>
      </c>
      <c r="D119" s="10">
        <v>30</v>
      </c>
      <c r="E119" s="47">
        <v>2070</v>
      </c>
      <c r="F119" s="46">
        <v>69</v>
      </c>
    </row>
    <row r="120" spans="2:6" ht="21" customHeight="1">
      <c r="B120" s="10" t="s">
        <v>200</v>
      </c>
      <c r="C120" s="15" t="s">
        <v>206</v>
      </c>
      <c r="D120" s="10">
        <v>31</v>
      </c>
      <c r="E120" s="47">
        <v>2139</v>
      </c>
      <c r="F120" s="46">
        <v>69</v>
      </c>
    </row>
    <row r="121" spans="2:6" ht="21" customHeight="1">
      <c r="B121" s="10">
        <v>116</v>
      </c>
      <c r="C121" s="15" t="s">
        <v>48</v>
      </c>
      <c r="D121" s="10">
        <v>32</v>
      </c>
      <c r="E121" s="47">
        <v>2209</v>
      </c>
      <c r="F121" s="46">
        <v>69</v>
      </c>
    </row>
    <row r="122" spans="2:6" ht="21" customHeight="1">
      <c r="B122" s="10">
        <v>117</v>
      </c>
      <c r="C122" s="15" t="s">
        <v>309</v>
      </c>
      <c r="D122" s="10">
        <v>29</v>
      </c>
      <c r="E122" s="47">
        <v>2005</v>
      </c>
      <c r="F122" s="46">
        <v>69.099999999999994</v>
      </c>
    </row>
    <row r="123" spans="2:6" ht="21" customHeight="1">
      <c r="B123" s="10">
        <v>118</v>
      </c>
      <c r="C123" s="15" t="s">
        <v>346</v>
      </c>
      <c r="D123" s="10">
        <v>32</v>
      </c>
      <c r="E123" s="47">
        <v>2213</v>
      </c>
      <c r="F123" s="46">
        <v>69.2</v>
      </c>
    </row>
    <row r="124" spans="2:6" ht="21" customHeight="1">
      <c r="B124" s="10">
        <v>119</v>
      </c>
      <c r="C124" s="15" t="s">
        <v>218</v>
      </c>
      <c r="D124" s="10">
        <v>33</v>
      </c>
      <c r="E124" s="47">
        <v>2283</v>
      </c>
      <c r="F124" s="46">
        <v>69.2</v>
      </c>
    </row>
    <row r="125" spans="2:6" ht="21" customHeight="1">
      <c r="B125" s="10">
        <v>120</v>
      </c>
      <c r="C125" s="15" t="s">
        <v>355</v>
      </c>
      <c r="D125" s="10">
        <v>27</v>
      </c>
      <c r="E125" s="47">
        <v>1868</v>
      </c>
      <c r="F125" s="46">
        <v>69.2</v>
      </c>
    </row>
    <row r="126" spans="2:6" ht="21" customHeight="1">
      <c r="B126" s="10">
        <v>121</v>
      </c>
      <c r="C126" s="15" t="s">
        <v>35</v>
      </c>
      <c r="D126" s="10">
        <v>31</v>
      </c>
      <c r="E126" s="47">
        <v>2145</v>
      </c>
      <c r="F126" s="46">
        <v>69.2</v>
      </c>
    </row>
    <row r="127" spans="2:6" ht="21" customHeight="1">
      <c r="B127" s="10">
        <v>122</v>
      </c>
      <c r="C127" s="15" t="s">
        <v>352</v>
      </c>
      <c r="D127" s="10">
        <v>30</v>
      </c>
      <c r="E127" s="47">
        <v>2076</v>
      </c>
      <c r="F127" s="46">
        <v>69.2</v>
      </c>
    </row>
    <row r="128" spans="2:6" ht="21" customHeight="1">
      <c r="B128" s="10">
        <v>123</v>
      </c>
      <c r="C128" s="15" t="s">
        <v>197</v>
      </c>
      <c r="D128" s="10">
        <v>31</v>
      </c>
      <c r="E128" s="47">
        <v>2146</v>
      </c>
      <c r="F128" s="46">
        <v>69.2</v>
      </c>
    </row>
    <row r="129" spans="2:6" ht="21" customHeight="1">
      <c r="B129" s="10" t="s">
        <v>200</v>
      </c>
      <c r="C129" s="15" t="s">
        <v>274</v>
      </c>
      <c r="D129" s="10">
        <v>31</v>
      </c>
      <c r="E129" s="47">
        <v>2146</v>
      </c>
      <c r="F129" s="46">
        <v>69.2</v>
      </c>
    </row>
    <row r="130" spans="2:6" ht="21" customHeight="1">
      <c r="B130" s="10">
        <v>125</v>
      </c>
      <c r="C130" s="15" t="s">
        <v>403</v>
      </c>
      <c r="D130" s="10">
        <v>32</v>
      </c>
      <c r="E130" s="47">
        <v>2216</v>
      </c>
      <c r="F130" s="46">
        <v>69.3</v>
      </c>
    </row>
    <row r="131" spans="2:6" ht="21" customHeight="1">
      <c r="B131" s="10" t="s">
        <v>200</v>
      </c>
      <c r="C131" s="15" t="s">
        <v>397</v>
      </c>
      <c r="D131" s="10">
        <v>32</v>
      </c>
      <c r="E131" s="47">
        <v>2216</v>
      </c>
      <c r="F131" s="46">
        <v>69.3</v>
      </c>
    </row>
    <row r="132" spans="2:6" ht="21" customHeight="1">
      <c r="B132" s="10">
        <v>127</v>
      </c>
      <c r="C132" s="15" t="s">
        <v>366</v>
      </c>
      <c r="D132" s="10">
        <v>31</v>
      </c>
      <c r="E132" s="47">
        <v>2147</v>
      </c>
      <c r="F132" s="46">
        <v>69.3</v>
      </c>
    </row>
    <row r="133" spans="2:6" ht="21" customHeight="1">
      <c r="B133" s="10">
        <v>128</v>
      </c>
      <c r="C133" s="15" t="s">
        <v>312</v>
      </c>
      <c r="D133" s="10">
        <v>32</v>
      </c>
      <c r="E133" s="47">
        <v>2217</v>
      </c>
      <c r="F133" s="46">
        <v>69.3</v>
      </c>
    </row>
    <row r="134" spans="2:6" ht="21" customHeight="1">
      <c r="B134" s="10">
        <v>129</v>
      </c>
      <c r="C134" s="15" t="s">
        <v>342</v>
      </c>
      <c r="D134" s="10">
        <v>27</v>
      </c>
      <c r="E134" s="47">
        <v>1873</v>
      </c>
      <c r="F134" s="46">
        <v>69.400000000000006</v>
      </c>
    </row>
    <row r="135" spans="2:6" ht="21" customHeight="1">
      <c r="B135" s="10">
        <v>130</v>
      </c>
      <c r="C135" s="15" t="s">
        <v>359</v>
      </c>
      <c r="D135" s="10">
        <v>30</v>
      </c>
      <c r="E135" s="47">
        <v>2086</v>
      </c>
      <c r="F135" s="46">
        <v>69.5</v>
      </c>
    </row>
    <row r="136" spans="2:6" ht="21" customHeight="1">
      <c r="B136" s="10">
        <v>131</v>
      </c>
      <c r="C136" s="15" t="s">
        <v>399</v>
      </c>
      <c r="D136" s="10">
        <v>33</v>
      </c>
      <c r="E136" s="47">
        <v>2296</v>
      </c>
      <c r="F136" s="46">
        <v>69.599999999999994</v>
      </c>
    </row>
    <row r="137" spans="2:6" ht="21" customHeight="1">
      <c r="B137" s="10">
        <v>132</v>
      </c>
      <c r="C137" s="15" t="s">
        <v>256</v>
      </c>
      <c r="D137" s="10">
        <v>32</v>
      </c>
      <c r="E137" s="47">
        <v>2229</v>
      </c>
      <c r="F137" s="46">
        <v>69.7</v>
      </c>
    </row>
    <row r="138" spans="2:6" ht="21" customHeight="1">
      <c r="B138" s="10">
        <v>133</v>
      </c>
      <c r="C138" s="15" t="s">
        <v>194</v>
      </c>
      <c r="D138" s="10">
        <v>32</v>
      </c>
      <c r="E138" s="47">
        <v>2230</v>
      </c>
      <c r="F138" s="46">
        <v>69.7</v>
      </c>
    </row>
    <row r="139" spans="2:6" ht="21" customHeight="1">
      <c r="B139" s="10">
        <v>134</v>
      </c>
      <c r="C139" s="15" t="s">
        <v>254</v>
      </c>
      <c r="D139" s="10">
        <v>30</v>
      </c>
      <c r="E139" s="47">
        <v>2092</v>
      </c>
      <c r="F139" s="46">
        <v>69.7</v>
      </c>
    </row>
    <row r="140" spans="2:6" ht="21" customHeight="1">
      <c r="B140" s="10" t="s">
        <v>200</v>
      </c>
      <c r="C140" s="15" t="s">
        <v>339</v>
      </c>
      <c r="D140" s="10">
        <v>30</v>
      </c>
      <c r="E140" s="47">
        <v>2092</v>
      </c>
      <c r="F140" s="46">
        <v>69.7</v>
      </c>
    </row>
    <row r="141" spans="2:6" ht="21" customHeight="1">
      <c r="B141" s="10">
        <v>136</v>
      </c>
      <c r="C141" s="15" t="s">
        <v>299</v>
      </c>
      <c r="D141" s="10">
        <v>32</v>
      </c>
      <c r="E141" s="47">
        <v>2233</v>
      </c>
      <c r="F141" s="46">
        <v>69.8</v>
      </c>
    </row>
    <row r="142" spans="2:6" ht="21" customHeight="1">
      <c r="B142" s="10">
        <v>137</v>
      </c>
      <c r="C142" s="15" t="s">
        <v>318</v>
      </c>
      <c r="D142" s="10">
        <v>31</v>
      </c>
      <c r="E142" s="47">
        <v>2164</v>
      </c>
      <c r="F142" s="46">
        <v>69.8</v>
      </c>
    </row>
    <row r="143" spans="2:6" ht="21" customHeight="1">
      <c r="B143" s="10">
        <v>138</v>
      </c>
      <c r="C143" s="15" t="s">
        <v>389</v>
      </c>
      <c r="D143" s="10">
        <v>31</v>
      </c>
      <c r="E143" s="47">
        <v>2167</v>
      </c>
      <c r="F143" s="46">
        <v>69.900000000000006</v>
      </c>
    </row>
    <row r="144" spans="2:6" ht="21" customHeight="1">
      <c r="B144" s="10">
        <v>139</v>
      </c>
      <c r="C144" s="15" t="s">
        <v>370</v>
      </c>
      <c r="D144" s="10">
        <v>33</v>
      </c>
      <c r="E144" s="47">
        <v>2307</v>
      </c>
      <c r="F144" s="46">
        <v>69.900000000000006</v>
      </c>
    </row>
    <row r="145" spans="2:6" ht="21" customHeight="1">
      <c r="B145" s="10" t="s">
        <v>200</v>
      </c>
      <c r="C145" s="15" t="s">
        <v>217</v>
      </c>
      <c r="D145" s="10">
        <v>33</v>
      </c>
      <c r="E145" s="47">
        <v>2307</v>
      </c>
      <c r="F145" s="46">
        <v>69.900000000000006</v>
      </c>
    </row>
    <row r="146" spans="2:6" ht="21" customHeight="1">
      <c r="B146" s="10">
        <v>141</v>
      </c>
      <c r="C146" s="15" t="s">
        <v>343</v>
      </c>
      <c r="D146" s="10">
        <v>32</v>
      </c>
      <c r="E146" s="47">
        <v>2239</v>
      </c>
      <c r="F146" s="46">
        <v>70</v>
      </c>
    </row>
    <row r="147" spans="2:6" ht="21" customHeight="1">
      <c r="B147" s="10">
        <v>142</v>
      </c>
      <c r="C147" s="15" t="s">
        <v>266</v>
      </c>
      <c r="D147" s="10">
        <v>34</v>
      </c>
      <c r="E147" s="47">
        <v>2381</v>
      </c>
      <c r="F147" s="46">
        <v>70</v>
      </c>
    </row>
    <row r="148" spans="2:6" ht="21" customHeight="1">
      <c r="B148" s="10">
        <v>143</v>
      </c>
      <c r="C148" s="15" t="s">
        <v>345</v>
      </c>
      <c r="D148" s="10">
        <v>32</v>
      </c>
      <c r="E148" s="47">
        <v>2241</v>
      </c>
      <c r="F148" s="46">
        <v>70</v>
      </c>
    </row>
    <row r="149" spans="2:6" ht="21" customHeight="1">
      <c r="B149" s="10" t="s">
        <v>200</v>
      </c>
      <c r="C149" s="15" t="s">
        <v>365</v>
      </c>
      <c r="D149" s="10">
        <v>32</v>
      </c>
      <c r="E149" s="47">
        <v>2241</v>
      </c>
      <c r="F149" s="46">
        <v>70</v>
      </c>
    </row>
    <row r="150" spans="2:6" ht="21" customHeight="1">
      <c r="B150" s="10">
        <v>145</v>
      </c>
      <c r="C150" s="15" t="s">
        <v>360</v>
      </c>
      <c r="D150" s="10">
        <v>31</v>
      </c>
      <c r="E150" s="47">
        <v>2172</v>
      </c>
      <c r="F150" s="46">
        <v>70.099999999999994</v>
      </c>
    </row>
    <row r="151" spans="2:6" ht="21" customHeight="1">
      <c r="B151" s="10" t="s">
        <v>200</v>
      </c>
      <c r="C151" s="15" t="s">
        <v>385</v>
      </c>
      <c r="D151" s="10">
        <v>31</v>
      </c>
      <c r="E151" s="47">
        <v>2172</v>
      </c>
      <c r="F151" s="46">
        <v>70.099999999999994</v>
      </c>
    </row>
    <row r="152" spans="2:6" ht="21" customHeight="1">
      <c r="B152" s="10">
        <v>147</v>
      </c>
      <c r="C152" s="15" t="s">
        <v>265</v>
      </c>
      <c r="D152" s="10">
        <v>30</v>
      </c>
      <c r="E152" s="47">
        <v>2102</v>
      </c>
      <c r="F152" s="46">
        <v>70.099999999999994</v>
      </c>
    </row>
    <row r="153" spans="2:6" ht="21" customHeight="1">
      <c r="B153" s="10">
        <v>148</v>
      </c>
      <c r="C153" s="15" t="s">
        <v>55</v>
      </c>
      <c r="D153" s="10">
        <v>32</v>
      </c>
      <c r="E153" s="47">
        <v>2243</v>
      </c>
      <c r="F153" s="46">
        <v>70.099999999999994</v>
      </c>
    </row>
    <row r="154" spans="2:6" ht="21" customHeight="1">
      <c r="B154" s="10">
        <v>149</v>
      </c>
      <c r="C154" s="15" t="s">
        <v>340</v>
      </c>
      <c r="D154" s="10">
        <v>33</v>
      </c>
      <c r="E154" s="47">
        <v>2314</v>
      </c>
      <c r="F154" s="46">
        <v>70.099999999999994</v>
      </c>
    </row>
    <row r="155" spans="2:6" ht="21" customHeight="1">
      <c r="B155" s="10">
        <v>150</v>
      </c>
      <c r="C155" s="15" t="s">
        <v>222</v>
      </c>
      <c r="D155" s="10">
        <v>32</v>
      </c>
      <c r="E155" s="47">
        <v>2244</v>
      </c>
      <c r="F155" s="46">
        <v>70.099999999999994</v>
      </c>
    </row>
    <row r="156" spans="2:6" ht="21" customHeight="1">
      <c r="B156" s="10">
        <v>151</v>
      </c>
      <c r="C156" s="15" t="s">
        <v>31</v>
      </c>
      <c r="D156" s="10">
        <v>31</v>
      </c>
      <c r="E156" s="47">
        <v>2174</v>
      </c>
      <c r="F156" s="46">
        <v>70.099999999999994</v>
      </c>
    </row>
    <row r="157" spans="2:6" ht="21" customHeight="1">
      <c r="B157" s="10">
        <v>152</v>
      </c>
      <c r="C157" s="15" t="s">
        <v>190</v>
      </c>
      <c r="D157" s="10">
        <v>32</v>
      </c>
      <c r="E157" s="47">
        <v>2246</v>
      </c>
      <c r="F157" s="46">
        <v>70.2</v>
      </c>
    </row>
    <row r="158" spans="2:6" ht="21" customHeight="1">
      <c r="B158" s="10">
        <v>153</v>
      </c>
      <c r="C158" s="15" t="s">
        <v>52</v>
      </c>
      <c r="D158" s="10">
        <v>32</v>
      </c>
      <c r="E158" s="47">
        <v>2247</v>
      </c>
      <c r="F158" s="46">
        <v>70.2</v>
      </c>
    </row>
    <row r="159" spans="2:6" ht="21" customHeight="1">
      <c r="B159" s="10">
        <v>154</v>
      </c>
      <c r="C159" s="15" t="s">
        <v>47</v>
      </c>
      <c r="D159" s="10">
        <v>31</v>
      </c>
      <c r="E159" s="47">
        <v>2177</v>
      </c>
      <c r="F159" s="46">
        <v>70.2</v>
      </c>
    </row>
    <row r="160" spans="2:6" ht="21" customHeight="1">
      <c r="B160" s="10">
        <v>155</v>
      </c>
      <c r="C160" s="15" t="s">
        <v>236</v>
      </c>
      <c r="D160" s="10">
        <v>33</v>
      </c>
      <c r="E160" s="47">
        <v>2319</v>
      </c>
      <c r="F160" s="46">
        <v>70.3</v>
      </c>
    </row>
    <row r="161" spans="2:6" ht="21" customHeight="1">
      <c r="B161" s="10">
        <v>156</v>
      </c>
      <c r="C161" s="15" t="s">
        <v>207</v>
      </c>
      <c r="D161" s="10">
        <v>31</v>
      </c>
      <c r="E161" s="47">
        <v>2182</v>
      </c>
      <c r="F161" s="46">
        <v>70.400000000000006</v>
      </c>
    </row>
    <row r="162" spans="2:6" ht="21" customHeight="1">
      <c r="B162" s="10">
        <v>157</v>
      </c>
      <c r="C162" s="15" t="s">
        <v>289</v>
      </c>
      <c r="D162" s="10">
        <v>31</v>
      </c>
      <c r="E162" s="47">
        <v>2183</v>
      </c>
      <c r="F162" s="46">
        <v>70.400000000000006</v>
      </c>
    </row>
    <row r="163" spans="2:6" ht="21" customHeight="1">
      <c r="B163" s="10">
        <v>158</v>
      </c>
      <c r="C163" s="15" t="s">
        <v>357</v>
      </c>
      <c r="D163" s="10">
        <v>30</v>
      </c>
      <c r="E163" s="47">
        <v>2113</v>
      </c>
      <c r="F163" s="46">
        <v>70.400000000000006</v>
      </c>
    </row>
    <row r="164" spans="2:6" ht="21" customHeight="1">
      <c r="B164" s="10">
        <v>159</v>
      </c>
      <c r="C164" s="15" t="s">
        <v>172</v>
      </c>
      <c r="D164" s="10">
        <v>34</v>
      </c>
      <c r="E164" s="47">
        <v>2397</v>
      </c>
      <c r="F164" s="46">
        <v>70.5</v>
      </c>
    </row>
    <row r="165" spans="2:6" ht="21" customHeight="1">
      <c r="B165" s="10">
        <v>160</v>
      </c>
      <c r="C165" s="15" t="s">
        <v>75</v>
      </c>
      <c r="D165" s="10">
        <v>32</v>
      </c>
      <c r="E165" s="47">
        <v>2257</v>
      </c>
      <c r="F165" s="46">
        <v>70.5</v>
      </c>
    </row>
    <row r="166" spans="2:6" ht="21" customHeight="1">
      <c r="B166" s="10">
        <v>161</v>
      </c>
      <c r="C166" s="15" t="s">
        <v>248</v>
      </c>
      <c r="D166" s="10">
        <v>30</v>
      </c>
      <c r="E166" s="47">
        <v>2116</v>
      </c>
      <c r="F166" s="46">
        <v>70.5</v>
      </c>
    </row>
    <row r="167" spans="2:6" ht="21" customHeight="1">
      <c r="B167" s="10">
        <v>162</v>
      </c>
      <c r="C167" s="15" t="s">
        <v>56</v>
      </c>
      <c r="D167" s="10">
        <v>31</v>
      </c>
      <c r="E167" s="47">
        <v>2190</v>
      </c>
      <c r="F167" s="46">
        <v>70.599999999999994</v>
      </c>
    </row>
    <row r="168" spans="2:6" ht="21" customHeight="1">
      <c r="B168" s="10">
        <v>163</v>
      </c>
      <c r="C168" s="15" t="s">
        <v>330</v>
      </c>
      <c r="D168" s="10">
        <v>32</v>
      </c>
      <c r="E168" s="47">
        <v>2262</v>
      </c>
      <c r="F168" s="46">
        <v>70.7</v>
      </c>
    </row>
    <row r="169" spans="2:6" ht="21" customHeight="1">
      <c r="B169" s="10">
        <v>164</v>
      </c>
      <c r="C169" s="15" t="s">
        <v>179</v>
      </c>
      <c r="D169" s="10">
        <v>32</v>
      </c>
      <c r="E169" s="47">
        <v>2263</v>
      </c>
      <c r="F169" s="46">
        <v>70.7</v>
      </c>
    </row>
    <row r="170" spans="2:6" ht="21" customHeight="1">
      <c r="B170" s="10">
        <v>165</v>
      </c>
      <c r="C170" s="15" t="s">
        <v>281</v>
      </c>
      <c r="D170" s="10">
        <v>30</v>
      </c>
      <c r="E170" s="47">
        <v>2122</v>
      </c>
      <c r="F170" s="46">
        <v>70.7</v>
      </c>
    </row>
    <row r="171" spans="2:6" ht="21" customHeight="1">
      <c r="B171" s="10">
        <v>166</v>
      </c>
      <c r="C171" s="15" t="s">
        <v>418</v>
      </c>
      <c r="D171" s="10">
        <v>31</v>
      </c>
      <c r="E171" s="47">
        <v>2194</v>
      </c>
      <c r="F171" s="46">
        <v>70.8</v>
      </c>
    </row>
    <row r="172" spans="2:6" ht="21" customHeight="1">
      <c r="B172" s="10">
        <v>167</v>
      </c>
      <c r="C172" s="15" t="s">
        <v>251</v>
      </c>
      <c r="D172" s="10">
        <v>32</v>
      </c>
      <c r="E172" s="47">
        <v>2266</v>
      </c>
      <c r="F172" s="46">
        <v>70.8</v>
      </c>
    </row>
    <row r="173" spans="2:6" ht="21" customHeight="1">
      <c r="B173" s="10">
        <v>168</v>
      </c>
      <c r="C173" s="15" t="s">
        <v>321</v>
      </c>
      <c r="D173" s="10">
        <v>31</v>
      </c>
      <c r="E173" s="47">
        <v>2197</v>
      </c>
      <c r="F173" s="46">
        <v>70.900000000000006</v>
      </c>
    </row>
    <row r="174" spans="2:6" ht="21" customHeight="1">
      <c r="B174" s="10" t="s">
        <v>200</v>
      </c>
      <c r="C174" s="15" t="s">
        <v>198</v>
      </c>
      <c r="D174" s="10">
        <v>31</v>
      </c>
      <c r="E174" s="47">
        <v>2197</v>
      </c>
      <c r="F174" s="46">
        <v>70.900000000000006</v>
      </c>
    </row>
    <row r="175" spans="2:6" ht="21" customHeight="1">
      <c r="B175" s="10" t="s">
        <v>200</v>
      </c>
      <c r="C175" s="15" t="s">
        <v>77</v>
      </c>
      <c r="D175" s="10">
        <v>31</v>
      </c>
      <c r="E175" s="47">
        <v>2197</v>
      </c>
      <c r="F175" s="46">
        <v>70.900000000000006</v>
      </c>
    </row>
    <row r="176" spans="2:6" ht="21" customHeight="1">
      <c r="B176" s="10">
        <v>171</v>
      </c>
      <c r="C176" s="15" t="s">
        <v>284</v>
      </c>
      <c r="D176" s="10">
        <v>30</v>
      </c>
      <c r="E176" s="47">
        <v>2127</v>
      </c>
      <c r="F176" s="46">
        <v>70.900000000000006</v>
      </c>
    </row>
    <row r="177" spans="2:6" ht="21" customHeight="1">
      <c r="B177" s="10">
        <v>172</v>
      </c>
      <c r="C177" s="15" t="s">
        <v>37</v>
      </c>
      <c r="D177" s="10">
        <v>31</v>
      </c>
      <c r="E177" s="47">
        <v>2198</v>
      </c>
      <c r="F177" s="46">
        <v>70.900000000000006</v>
      </c>
    </row>
    <row r="178" spans="2:6" ht="21" customHeight="1">
      <c r="B178" s="10" t="s">
        <v>200</v>
      </c>
      <c r="C178" s="15" t="s">
        <v>298</v>
      </c>
      <c r="D178" s="10">
        <v>31</v>
      </c>
      <c r="E178" s="47">
        <v>2198</v>
      </c>
      <c r="F178" s="46">
        <v>70.900000000000006</v>
      </c>
    </row>
    <row r="179" spans="2:6" ht="21" customHeight="1">
      <c r="B179" s="10">
        <v>174</v>
      </c>
      <c r="C179" s="15" t="s">
        <v>412</v>
      </c>
      <c r="D179" s="10">
        <v>32</v>
      </c>
      <c r="E179" s="47">
        <v>2269</v>
      </c>
      <c r="F179" s="46">
        <v>70.900000000000006</v>
      </c>
    </row>
    <row r="180" spans="2:6" ht="21" customHeight="1">
      <c r="B180" s="10">
        <v>175</v>
      </c>
      <c r="C180" s="15" t="s">
        <v>428</v>
      </c>
      <c r="D180" s="10">
        <v>32</v>
      </c>
      <c r="E180" s="47">
        <v>2271</v>
      </c>
      <c r="F180" s="46">
        <v>71</v>
      </c>
    </row>
    <row r="181" spans="2:6" ht="21" customHeight="1">
      <c r="B181" s="10">
        <v>176</v>
      </c>
      <c r="C181" s="15" t="s">
        <v>278</v>
      </c>
      <c r="D181" s="10">
        <v>32</v>
      </c>
      <c r="E181" s="47">
        <v>2275</v>
      </c>
      <c r="F181" s="46">
        <v>71.099999999999994</v>
      </c>
    </row>
    <row r="182" spans="2:6" ht="21" customHeight="1">
      <c r="B182" s="10">
        <v>177</v>
      </c>
      <c r="C182" s="15" t="s">
        <v>424</v>
      </c>
      <c r="D182" s="10">
        <v>35</v>
      </c>
      <c r="E182" s="47">
        <v>2490</v>
      </c>
      <c r="F182" s="46">
        <v>71.099999999999994</v>
      </c>
    </row>
    <row r="183" spans="2:6" ht="21" customHeight="1">
      <c r="B183" s="10">
        <v>178</v>
      </c>
      <c r="C183" s="15" t="s">
        <v>372</v>
      </c>
      <c r="D183" s="10">
        <v>30</v>
      </c>
      <c r="E183" s="47">
        <v>2136</v>
      </c>
      <c r="F183" s="46">
        <v>71.2</v>
      </c>
    </row>
    <row r="184" spans="2:6" ht="21" customHeight="1">
      <c r="B184" s="10">
        <v>179</v>
      </c>
      <c r="C184" s="15" t="s">
        <v>237</v>
      </c>
      <c r="D184" s="10">
        <v>33</v>
      </c>
      <c r="E184" s="47">
        <v>2352</v>
      </c>
      <c r="F184" s="46">
        <v>71.3</v>
      </c>
    </row>
    <row r="185" spans="2:6" ht="21" customHeight="1">
      <c r="B185" s="10">
        <v>180</v>
      </c>
      <c r="C185" s="15" t="s">
        <v>433</v>
      </c>
      <c r="D185" s="10">
        <v>32</v>
      </c>
      <c r="E185" s="47">
        <v>2285</v>
      </c>
      <c r="F185" s="46">
        <v>71.400000000000006</v>
      </c>
    </row>
    <row r="186" spans="2:6" ht="21" customHeight="1">
      <c r="B186" s="10">
        <v>181</v>
      </c>
      <c r="C186" s="15" t="s">
        <v>368</v>
      </c>
      <c r="D186" s="10">
        <v>32</v>
      </c>
      <c r="E186" s="47">
        <v>2288</v>
      </c>
      <c r="F186" s="46">
        <v>71.5</v>
      </c>
    </row>
    <row r="187" spans="2:6" ht="21" customHeight="1">
      <c r="B187" s="10">
        <v>182</v>
      </c>
      <c r="C187" s="15" t="s">
        <v>317</v>
      </c>
      <c r="D187" s="10">
        <v>31</v>
      </c>
      <c r="E187" s="47">
        <v>2217</v>
      </c>
      <c r="F187" s="46">
        <v>71.5</v>
      </c>
    </row>
    <row r="188" spans="2:6" ht="21" customHeight="1">
      <c r="B188" s="10">
        <v>183</v>
      </c>
      <c r="C188" s="15" t="s">
        <v>393</v>
      </c>
      <c r="D188" s="10">
        <v>31</v>
      </c>
      <c r="E188" s="47">
        <v>2218</v>
      </c>
      <c r="F188" s="46">
        <v>71.5</v>
      </c>
    </row>
    <row r="189" spans="2:6" ht="21" customHeight="1">
      <c r="B189" s="10" t="s">
        <v>200</v>
      </c>
      <c r="C189" s="15" t="s">
        <v>358</v>
      </c>
      <c r="D189" s="10">
        <v>31</v>
      </c>
      <c r="E189" s="47">
        <v>2218</v>
      </c>
      <c r="F189" s="46">
        <v>71.5</v>
      </c>
    </row>
    <row r="190" spans="2:6" ht="21" customHeight="1">
      <c r="B190" s="10">
        <v>185</v>
      </c>
      <c r="C190" s="15" t="s">
        <v>147</v>
      </c>
      <c r="D190" s="10">
        <v>30</v>
      </c>
      <c r="E190" s="47">
        <v>2147</v>
      </c>
      <c r="F190" s="46">
        <v>71.599999999999994</v>
      </c>
    </row>
    <row r="191" spans="2:6" ht="21" customHeight="1">
      <c r="B191" s="10">
        <v>186</v>
      </c>
      <c r="C191" s="15" t="s">
        <v>440</v>
      </c>
      <c r="D191" s="10">
        <v>32</v>
      </c>
      <c r="E191" s="47">
        <v>2291</v>
      </c>
      <c r="F191" s="46">
        <v>71.599999999999994</v>
      </c>
    </row>
    <row r="192" spans="2:6" ht="21" customHeight="1">
      <c r="B192" s="10">
        <v>187</v>
      </c>
      <c r="C192" s="15" t="s">
        <v>275</v>
      </c>
      <c r="D192" s="10">
        <v>31</v>
      </c>
      <c r="E192" s="47">
        <v>2222</v>
      </c>
      <c r="F192" s="46">
        <v>71.7</v>
      </c>
    </row>
    <row r="193" spans="2:6" ht="21" customHeight="1">
      <c r="B193" s="10">
        <v>188</v>
      </c>
      <c r="C193" s="15" t="s">
        <v>404</v>
      </c>
      <c r="D193" s="10">
        <v>32</v>
      </c>
      <c r="E193" s="47">
        <v>2294</v>
      </c>
      <c r="F193" s="46">
        <v>71.7</v>
      </c>
    </row>
    <row r="194" spans="2:6" ht="21" customHeight="1">
      <c r="B194" s="10">
        <v>189</v>
      </c>
      <c r="C194" s="15" t="s">
        <v>63</v>
      </c>
      <c r="D194" s="10">
        <v>31</v>
      </c>
      <c r="E194" s="47">
        <v>2223</v>
      </c>
      <c r="F194" s="46">
        <v>71.7</v>
      </c>
    </row>
    <row r="195" spans="2:6" ht="21" customHeight="1">
      <c r="B195" s="10">
        <v>190</v>
      </c>
      <c r="C195" s="15" t="s">
        <v>423</v>
      </c>
      <c r="D195" s="10">
        <v>32</v>
      </c>
      <c r="E195" s="47">
        <v>2295</v>
      </c>
      <c r="F195" s="46">
        <v>71.7</v>
      </c>
    </row>
    <row r="196" spans="2:6" ht="21" customHeight="1">
      <c r="B196" s="10">
        <v>191</v>
      </c>
      <c r="C196" s="15" t="s">
        <v>395</v>
      </c>
      <c r="D196" s="10">
        <v>30</v>
      </c>
      <c r="E196" s="47">
        <v>2155</v>
      </c>
      <c r="F196" s="46">
        <v>71.8</v>
      </c>
    </row>
    <row r="197" spans="2:6" ht="21" customHeight="1">
      <c r="B197" s="10">
        <v>192</v>
      </c>
      <c r="C197" s="15" t="s">
        <v>294</v>
      </c>
      <c r="D197" s="10">
        <v>31</v>
      </c>
      <c r="E197" s="47">
        <v>2227</v>
      </c>
      <c r="F197" s="46">
        <v>71.8</v>
      </c>
    </row>
    <row r="198" spans="2:6" ht="21" customHeight="1">
      <c r="B198" s="10">
        <v>193</v>
      </c>
      <c r="C198" s="15" t="s">
        <v>422</v>
      </c>
      <c r="D198" s="10">
        <v>33</v>
      </c>
      <c r="E198" s="47">
        <v>2376</v>
      </c>
      <c r="F198" s="46">
        <v>72</v>
      </c>
    </row>
    <row r="199" spans="2:6" ht="21" customHeight="1">
      <c r="B199" s="10">
        <v>194</v>
      </c>
      <c r="C199" s="15" t="s">
        <v>329</v>
      </c>
      <c r="D199" s="10">
        <v>32</v>
      </c>
      <c r="E199" s="47">
        <v>2305</v>
      </c>
      <c r="F199" s="46">
        <v>72</v>
      </c>
    </row>
    <row r="200" spans="2:6" ht="21" customHeight="1">
      <c r="B200" s="10">
        <v>195</v>
      </c>
      <c r="C200" s="15" t="s">
        <v>327</v>
      </c>
      <c r="D200" s="10">
        <v>30</v>
      </c>
      <c r="E200" s="47">
        <v>2161</v>
      </c>
      <c r="F200" s="46">
        <v>72</v>
      </c>
    </row>
    <row r="201" spans="2:6" ht="21" customHeight="1">
      <c r="B201" s="10">
        <v>196</v>
      </c>
      <c r="C201" s="15" t="s">
        <v>316</v>
      </c>
      <c r="D201" s="10">
        <v>30</v>
      </c>
      <c r="E201" s="47">
        <v>2163</v>
      </c>
      <c r="F201" s="46">
        <v>72.099999999999994</v>
      </c>
    </row>
    <row r="202" spans="2:6" ht="21" customHeight="1">
      <c r="B202" s="10">
        <v>197</v>
      </c>
      <c r="C202" s="15" t="s">
        <v>320</v>
      </c>
      <c r="D202" s="10">
        <v>33</v>
      </c>
      <c r="E202" s="47">
        <v>2380</v>
      </c>
      <c r="F202" s="46">
        <v>72.099999999999994</v>
      </c>
    </row>
    <row r="203" spans="2:6" ht="21" customHeight="1">
      <c r="B203" s="10">
        <v>198</v>
      </c>
      <c r="C203" s="15" t="s">
        <v>296</v>
      </c>
      <c r="D203" s="10">
        <v>32</v>
      </c>
      <c r="E203" s="47">
        <v>2308</v>
      </c>
      <c r="F203" s="46">
        <v>72.099999999999994</v>
      </c>
    </row>
    <row r="204" spans="2:6" ht="21" customHeight="1">
      <c r="B204" s="10">
        <v>199</v>
      </c>
      <c r="C204" s="15" t="s">
        <v>276</v>
      </c>
      <c r="D204" s="10">
        <v>30</v>
      </c>
      <c r="E204" s="47">
        <v>2165</v>
      </c>
      <c r="F204" s="46">
        <v>72.2</v>
      </c>
    </row>
    <row r="205" spans="2:6" ht="21" customHeight="1">
      <c r="B205" s="10">
        <v>200</v>
      </c>
      <c r="C205" s="15" t="s">
        <v>271</v>
      </c>
      <c r="D205" s="10">
        <v>33</v>
      </c>
      <c r="E205" s="47">
        <v>2382</v>
      </c>
      <c r="F205" s="46">
        <v>72.2</v>
      </c>
    </row>
    <row r="206" spans="2:6" ht="21" customHeight="1">
      <c r="B206" s="10">
        <v>201</v>
      </c>
      <c r="C206" s="15" t="s">
        <v>362</v>
      </c>
      <c r="D206" s="10">
        <v>30</v>
      </c>
      <c r="E206" s="47">
        <v>2167</v>
      </c>
      <c r="F206" s="46">
        <v>72.2</v>
      </c>
    </row>
    <row r="207" spans="2:6" ht="21" customHeight="1">
      <c r="B207" s="10">
        <v>202</v>
      </c>
      <c r="C207" s="15" t="s">
        <v>406</v>
      </c>
      <c r="D207" s="10">
        <v>32</v>
      </c>
      <c r="E207" s="47">
        <v>2313</v>
      </c>
      <c r="F207" s="46">
        <v>72.3</v>
      </c>
    </row>
    <row r="208" spans="2:6" ht="21" customHeight="1">
      <c r="B208" s="10">
        <v>203</v>
      </c>
      <c r="C208" s="15" t="s">
        <v>341</v>
      </c>
      <c r="D208" s="10">
        <v>31</v>
      </c>
      <c r="E208" s="47">
        <v>2241</v>
      </c>
      <c r="F208" s="46">
        <v>72.3</v>
      </c>
    </row>
    <row r="209" spans="2:6" ht="21" customHeight="1">
      <c r="B209" s="10" t="s">
        <v>200</v>
      </c>
      <c r="C209" s="15" t="s">
        <v>223</v>
      </c>
      <c r="D209" s="10">
        <v>31</v>
      </c>
      <c r="E209" s="47">
        <v>2241</v>
      </c>
      <c r="F209" s="46">
        <v>72.3</v>
      </c>
    </row>
    <row r="210" spans="2:6" ht="21" customHeight="1">
      <c r="B210" s="10">
        <v>205</v>
      </c>
      <c r="C210" s="15" t="s">
        <v>302</v>
      </c>
      <c r="D210" s="10">
        <v>33</v>
      </c>
      <c r="E210" s="47">
        <v>2387</v>
      </c>
      <c r="F210" s="46">
        <v>72.3</v>
      </c>
    </row>
    <row r="211" spans="2:6" ht="21" customHeight="1">
      <c r="B211" s="10">
        <v>206</v>
      </c>
      <c r="C211" s="15" t="s">
        <v>267</v>
      </c>
      <c r="D211" s="10">
        <v>32</v>
      </c>
      <c r="E211" s="47">
        <v>2315</v>
      </c>
      <c r="F211" s="46">
        <v>72.3</v>
      </c>
    </row>
    <row r="212" spans="2:6" ht="21" customHeight="1">
      <c r="B212" s="10">
        <v>207</v>
      </c>
      <c r="C212" s="15" t="s">
        <v>257</v>
      </c>
      <c r="D212" s="10">
        <v>31</v>
      </c>
      <c r="E212" s="47">
        <v>2243</v>
      </c>
      <c r="F212" s="46">
        <v>72.400000000000006</v>
      </c>
    </row>
    <row r="213" spans="2:6" ht="21" customHeight="1">
      <c r="B213" s="10">
        <v>208</v>
      </c>
      <c r="C213" s="15" t="s">
        <v>180</v>
      </c>
      <c r="D213" s="10">
        <v>33</v>
      </c>
      <c r="E213" s="47">
        <v>2389</v>
      </c>
      <c r="F213" s="46">
        <v>72.400000000000006</v>
      </c>
    </row>
    <row r="214" spans="2:6" ht="21" customHeight="1">
      <c r="B214" s="10">
        <v>209</v>
      </c>
      <c r="C214" s="15" t="s">
        <v>324</v>
      </c>
      <c r="D214" s="10">
        <v>32</v>
      </c>
      <c r="E214" s="47">
        <v>2317</v>
      </c>
      <c r="F214" s="46">
        <v>72.400000000000006</v>
      </c>
    </row>
    <row r="215" spans="2:6" ht="21" customHeight="1">
      <c r="B215" s="10" t="s">
        <v>200</v>
      </c>
      <c r="C215" s="15" t="s">
        <v>264</v>
      </c>
      <c r="D215" s="10">
        <v>32</v>
      </c>
      <c r="E215" s="47">
        <v>2317</v>
      </c>
      <c r="F215" s="46">
        <v>72.400000000000006</v>
      </c>
    </row>
    <row r="216" spans="2:6" ht="21" customHeight="1">
      <c r="B216" s="10">
        <v>211</v>
      </c>
      <c r="C216" s="15" t="s">
        <v>260</v>
      </c>
      <c r="D216" s="10">
        <v>31</v>
      </c>
      <c r="E216" s="47">
        <v>2246</v>
      </c>
      <c r="F216" s="46">
        <v>72.5</v>
      </c>
    </row>
    <row r="217" spans="2:6" ht="21" customHeight="1">
      <c r="B217" s="10">
        <v>212</v>
      </c>
      <c r="C217" s="15" t="s">
        <v>417</v>
      </c>
      <c r="D217" s="10">
        <v>31</v>
      </c>
      <c r="E217" s="47">
        <v>2250</v>
      </c>
      <c r="F217" s="46">
        <v>72.599999999999994</v>
      </c>
    </row>
    <row r="218" spans="2:6" ht="21" customHeight="1">
      <c r="B218" s="10">
        <v>213</v>
      </c>
      <c r="C218" s="15" t="s">
        <v>72</v>
      </c>
      <c r="D218" s="10">
        <v>34</v>
      </c>
      <c r="E218" s="47">
        <v>2469</v>
      </c>
      <c r="F218" s="46">
        <v>72.599999999999994</v>
      </c>
    </row>
    <row r="219" spans="2:6" ht="21" customHeight="1">
      <c r="B219" s="10">
        <v>214</v>
      </c>
      <c r="C219" s="15" t="s">
        <v>87</v>
      </c>
      <c r="D219" s="10">
        <v>27</v>
      </c>
      <c r="E219" s="47">
        <v>1961</v>
      </c>
      <c r="F219" s="46">
        <v>72.599999999999994</v>
      </c>
    </row>
    <row r="220" spans="2:6" ht="21" customHeight="1">
      <c r="B220" s="10">
        <v>215</v>
      </c>
      <c r="C220" s="15" t="s">
        <v>241</v>
      </c>
      <c r="D220" s="10">
        <v>30</v>
      </c>
      <c r="E220" s="47">
        <v>2179</v>
      </c>
      <c r="F220" s="46">
        <v>72.599999999999994</v>
      </c>
    </row>
    <row r="221" spans="2:6" ht="21" customHeight="1">
      <c r="B221" s="10">
        <v>216</v>
      </c>
      <c r="C221" s="15" t="s">
        <v>185</v>
      </c>
      <c r="D221" s="10">
        <v>31</v>
      </c>
      <c r="E221" s="47">
        <v>2256</v>
      </c>
      <c r="F221" s="46">
        <v>72.8</v>
      </c>
    </row>
    <row r="222" spans="2:6" ht="21" customHeight="1">
      <c r="B222" s="10" t="s">
        <v>200</v>
      </c>
      <c r="C222" s="15" t="s">
        <v>295</v>
      </c>
      <c r="D222" s="10">
        <v>31</v>
      </c>
      <c r="E222" s="47">
        <v>2256</v>
      </c>
      <c r="F222" s="46">
        <v>72.8</v>
      </c>
    </row>
    <row r="223" spans="2:6" ht="21" customHeight="1">
      <c r="B223" s="10">
        <v>218</v>
      </c>
      <c r="C223" s="15" t="s">
        <v>86</v>
      </c>
      <c r="D223" s="10">
        <v>31</v>
      </c>
      <c r="E223" s="47">
        <v>2257</v>
      </c>
      <c r="F223" s="46">
        <v>72.8</v>
      </c>
    </row>
    <row r="224" spans="2:6" ht="21" customHeight="1">
      <c r="B224" s="10">
        <v>219</v>
      </c>
      <c r="C224" s="15" t="s">
        <v>230</v>
      </c>
      <c r="D224" s="10">
        <v>30</v>
      </c>
      <c r="E224" s="47">
        <v>2185</v>
      </c>
      <c r="F224" s="46">
        <v>72.8</v>
      </c>
    </row>
    <row r="225" spans="2:6" ht="21" customHeight="1">
      <c r="B225" s="10">
        <v>220</v>
      </c>
      <c r="C225" s="15" t="s">
        <v>181</v>
      </c>
      <c r="D225" s="10">
        <v>30</v>
      </c>
      <c r="E225" s="47">
        <v>2187</v>
      </c>
      <c r="F225" s="46">
        <v>72.900000000000006</v>
      </c>
    </row>
    <row r="226" spans="2:6" ht="21" customHeight="1">
      <c r="B226" s="10">
        <v>221</v>
      </c>
      <c r="C226" s="15" t="s">
        <v>30</v>
      </c>
      <c r="D226" s="10">
        <v>31</v>
      </c>
      <c r="E226" s="47">
        <v>2261</v>
      </c>
      <c r="F226" s="46">
        <v>72.900000000000006</v>
      </c>
    </row>
    <row r="227" spans="2:6" ht="21" customHeight="1">
      <c r="B227" s="10" t="s">
        <v>200</v>
      </c>
      <c r="C227" s="15" t="s">
        <v>18</v>
      </c>
      <c r="D227" s="10">
        <v>31</v>
      </c>
      <c r="E227" s="47">
        <v>2261</v>
      </c>
      <c r="F227" s="46">
        <v>72.900000000000006</v>
      </c>
    </row>
    <row r="228" spans="2:6" ht="21" customHeight="1">
      <c r="B228" s="10">
        <v>223</v>
      </c>
      <c r="C228" s="15" t="s">
        <v>263</v>
      </c>
      <c r="D228" s="10">
        <v>33</v>
      </c>
      <c r="E228" s="47">
        <v>2407</v>
      </c>
      <c r="F228" s="46">
        <v>72.900000000000006</v>
      </c>
    </row>
    <row r="229" spans="2:6" ht="21" customHeight="1">
      <c r="B229" s="10">
        <v>224</v>
      </c>
      <c r="C229" s="15" t="s">
        <v>350</v>
      </c>
      <c r="D229" s="10">
        <v>33</v>
      </c>
      <c r="E229" s="47">
        <v>2409</v>
      </c>
      <c r="F229" s="46">
        <v>73</v>
      </c>
    </row>
    <row r="230" spans="2:6" ht="21" customHeight="1">
      <c r="B230" s="10">
        <v>225</v>
      </c>
      <c r="C230" s="15" t="s">
        <v>253</v>
      </c>
      <c r="D230" s="10">
        <v>32</v>
      </c>
      <c r="E230" s="47">
        <v>2337</v>
      </c>
      <c r="F230" s="46">
        <v>73</v>
      </c>
    </row>
    <row r="231" spans="2:6" ht="21" customHeight="1">
      <c r="B231" s="10">
        <v>226</v>
      </c>
      <c r="C231" s="15" t="s">
        <v>164</v>
      </c>
      <c r="D231" s="10">
        <v>33</v>
      </c>
      <c r="E231" s="47">
        <v>2413</v>
      </c>
      <c r="F231" s="46">
        <v>73.099999999999994</v>
      </c>
    </row>
    <row r="232" spans="2:6" ht="21" customHeight="1">
      <c r="B232" s="10">
        <v>227</v>
      </c>
      <c r="C232" s="15" t="s">
        <v>209</v>
      </c>
      <c r="D232" s="10">
        <v>31</v>
      </c>
      <c r="E232" s="47">
        <v>2267</v>
      </c>
      <c r="F232" s="46">
        <v>73.099999999999994</v>
      </c>
    </row>
    <row r="233" spans="2:6" ht="21" customHeight="1">
      <c r="B233" s="10">
        <v>228</v>
      </c>
      <c r="C233" s="15" t="s">
        <v>282</v>
      </c>
      <c r="D233" s="10">
        <v>30</v>
      </c>
      <c r="E233" s="47">
        <v>2196</v>
      </c>
      <c r="F233" s="46">
        <v>73.2</v>
      </c>
    </row>
    <row r="234" spans="2:6" ht="21" customHeight="1">
      <c r="B234" s="10">
        <v>229</v>
      </c>
      <c r="C234" s="15" t="s">
        <v>363</v>
      </c>
      <c r="D234" s="10">
        <v>31</v>
      </c>
      <c r="E234" s="47">
        <v>2270</v>
      </c>
      <c r="F234" s="46">
        <v>73.2</v>
      </c>
    </row>
    <row r="235" spans="2:6" ht="21" customHeight="1">
      <c r="B235" s="10">
        <v>230</v>
      </c>
      <c r="C235" s="15" t="s">
        <v>221</v>
      </c>
      <c r="D235" s="10">
        <v>33</v>
      </c>
      <c r="E235" s="47">
        <v>2418</v>
      </c>
      <c r="F235" s="46">
        <v>73.3</v>
      </c>
    </row>
    <row r="236" spans="2:6" ht="21" customHeight="1">
      <c r="B236" s="10">
        <v>231</v>
      </c>
      <c r="C236" s="15" t="s">
        <v>261</v>
      </c>
      <c r="D236" s="10">
        <v>28</v>
      </c>
      <c r="E236" s="47">
        <v>2052</v>
      </c>
      <c r="F236" s="46">
        <v>73.3</v>
      </c>
    </row>
    <row r="237" spans="2:6" ht="21" customHeight="1">
      <c r="B237" s="10">
        <v>232</v>
      </c>
      <c r="C237" s="15" t="s">
        <v>306</v>
      </c>
      <c r="D237" s="10">
        <v>31</v>
      </c>
      <c r="E237" s="47">
        <v>2272</v>
      </c>
      <c r="F237" s="46">
        <v>73.3</v>
      </c>
    </row>
    <row r="238" spans="2:6" ht="21" customHeight="1">
      <c r="B238" s="10">
        <v>233</v>
      </c>
      <c r="C238" s="15" t="s">
        <v>156</v>
      </c>
      <c r="D238" s="10">
        <v>32</v>
      </c>
      <c r="E238" s="47">
        <v>2346</v>
      </c>
      <c r="F238" s="46">
        <v>73.3</v>
      </c>
    </row>
    <row r="239" spans="2:6" ht="21" customHeight="1">
      <c r="B239" s="10">
        <v>234</v>
      </c>
      <c r="C239" s="15" t="s">
        <v>204</v>
      </c>
      <c r="D239" s="10">
        <v>32</v>
      </c>
      <c r="E239" s="47">
        <v>2349</v>
      </c>
      <c r="F239" s="46">
        <v>73.400000000000006</v>
      </c>
    </row>
    <row r="240" spans="2:6" ht="21" customHeight="1">
      <c r="B240" s="10">
        <v>235</v>
      </c>
      <c r="C240" s="15" t="s">
        <v>405</v>
      </c>
      <c r="D240" s="10">
        <v>31</v>
      </c>
      <c r="E240" s="47">
        <v>2280</v>
      </c>
      <c r="F240" s="46">
        <v>73.5</v>
      </c>
    </row>
    <row r="241" spans="2:6" ht="21" customHeight="1">
      <c r="B241" s="10">
        <v>236</v>
      </c>
      <c r="C241" s="15" t="s">
        <v>336</v>
      </c>
      <c r="D241" s="10">
        <v>32</v>
      </c>
      <c r="E241" s="47">
        <v>2354</v>
      </c>
      <c r="F241" s="46">
        <v>73.599999999999994</v>
      </c>
    </row>
    <row r="242" spans="2:6" ht="21" customHeight="1">
      <c r="B242" s="10">
        <v>237</v>
      </c>
      <c r="C242" s="15" t="s">
        <v>391</v>
      </c>
      <c r="D242" s="10">
        <v>31</v>
      </c>
      <c r="E242" s="47">
        <v>2286</v>
      </c>
      <c r="F242" s="46">
        <v>73.7</v>
      </c>
    </row>
    <row r="243" spans="2:6" ht="21" customHeight="1">
      <c r="B243" s="10">
        <v>238</v>
      </c>
      <c r="C243" s="15" t="s">
        <v>414</v>
      </c>
      <c r="D243" s="10">
        <v>32</v>
      </c>
      <c r="E243" s="47">
        <v>2360</v>
      </c>
      <c r="F243" s="46">
        <v>73.8</v>
      </c>
    </row>
    <row r="244" spans="2:6" ht="21" customHeight="1">
      <c r="B244" s="10" t="s">
        <v>200</v>
      </c>
      <c r="C244" s="15" t="s">
        <v>311</v>
      </c>
      <c r="D244" s="10">
        <v>32</v>
      </c>
      <c r="E244" s="47">
        <v>2360</v>
      </c>
      <c r="F244" s="46">
        <v>73.8</v>
      </c>
    </row>
    <row r="245" spans="2:6" ht="21" customHeight="1">
      <c r="B245" s="10">
        <v>240</v>
      </c>
      <c r="C245" s="15" t="s">
        <v>361</v>
      </c>
      <c r="D245" s="10">
        <v>31</v>
      </c>
      <c r="E245" s="47">
        <v>2288</v>
      </c>
      <c r="F245" s="46">
        <v>73.8</v>
      </c>
    </row>
    <row r="246" spans="2:6" ht="21" customHeight="1">
      <c r="B246" s="10">
        <v>241</v>
      </c>
      <c r="C246" s="15" t="s">
        <v>83</v>
      </c>
      <c r="D246" s="10">
        <v>31</v>
      </c>
      <c r="E246" s="47">
        <v>2290</v>
      </c>
      <c r="F246" s="46">
        <v>73.900000000000006</v>
      </c>
    </row>
    <row r="247" spans="2:6" ht="21" customHeight="1">
      <c r="B247" s="10">
        <v>242</v>
      </c>
      <c r="C247" s="15" t="s">
        <v>249</v>
      </c>
      <c r="D247" s="10">
        <v>32</v>
      </c>
      <c r="E247" s="47">
        <v>2364</v>
      </c>
      <c r="F247" s="46">
        <v>73.900000000000006</v>
      </c>
    </row>
    <row r="248" spans="2:6" ht="21" customHeight="1">
      <c r="B248" s="10">
        <v>243</v>
      </c>
      <c r="C248" s="15" t="s">
        <v>42</v>
      </c>
      <c r="D248" s="10">
        <v>31</v>
      </c>
      <c r="E248" s="47">
        <v>2294</v>
      </c>
      <c r="F248" s="46">
        <v>74</v>
      </c>
    </row>
    <row r="249" spans="2:6" ht="21" customHeight="1">
      <c r="B249" s="10">
        <v>244</v>
      </c>
      <c r="C249" s="15" t="s">
        <v>215</v>
      </c>
      <c r="D249" s="10">
        <v>31</v>
      </c>
      <c r="E249" s="47">
        <v>2297</v>
      </c>
      <c r="F249" s="46">
        <v>74.099999999999994</v>
      </c>
    </row>
    <row r="250" spans="2:6" ht="21" customHeight="1">
      <c r="B250" s="10">
        <v>245</v>
      </c>
      <c r="C250" s="15" t="s">
        <v>79</v>
      </c>
      <c r="D250" s="10">
        <v>31</v>
      </c>
      <c r="E250" s="47">
        <v>2299</v>
      </c>
      <c r="F250" s="46">
        <v>74.2</v>
      </c>
    </row>
    <row r="251" spans="2:6" ht="21" customHeight="1">
      <c r="B251" s="10">
        <v>246</v>
      </c>
      <c r="C251" s="15" t="s">
        <v>402</v>
      </c>
      <c r="D251" s="10">
        <v>30</v>
      </c>
      <c r="E251" s="47">
        <v>2226</v>
      </c>
      <c r="F251" s="46">
        <v>74.2</v>
      </c>
    </row>
    <row r="252" spans="2:6" ht="21" customHeight="1">
      <c r="B252" s="10">
        <v>247</v>
      </c>
      <c r="C252" s="15" t="s">
        <v>338</v>
      </c>
      <c r="D252" s="10">
        <v>32</v>
      </c>
      <c r="E252" s="47">
        <v>2376</v>
      </c>
      <c r="F252" s="46">
        <v>74.3</v>
      </c>
    </row>
    <row r="253" spans="2:6" ht="21" customHeight="1">
      <c r="B253" s="10" t="s">
        <v>200</v>
      </c>
      <c r="C253" s="15" t="s">
        <v>291</v>
      </c>
      <c r="D253" s="10">
        <v>32</v>
      </c>
      <c r="E253" s="47">
        <v>2376</v>
      </c>
      <c r="F253" s="46">
        <v>74.3</v>
      </c>
    </row>
    <row r="254" spans="2:6" ht="21" customHeight="1">
      <c r="B254" s="10">
        <v>249</v>
      </c>
      <c r="C254" s="15" t="s">
        <v>305</v>
      </c>
      <c r="D254" s="10">
        <v>31</v>
      </c>
      <c r="E254" s="47">
        <v>2302</v>
      </c>
      <c r="F254" s="46">
        <v>74.3</v>
      </c>
    </row>
    <row r="255" spans="2:6" ht="21" customHeight="1">
      <c r="B255" s="10">
        <v>250</v>
      </c>
      <c r="C255" s="15" t="s">
        <v>315</v>
      </c>
      <c r="D255" s="10">
        <v>31</v>
      </c>
      <c r="E255" s="47">
        <v>2303</v>
      </c>
      <c r="F255" s="46">
        <v>74.3</v>
      </c>
    </row>
    <row r="256" spans="2:6" ht="21" customHeight="1">
      <c r="B256" s="10">
        <v>251</v>
      </c>
      <c r="C256" s="15" t="s">
        <v>170</v>
      </c>
      <c r="D256" s="10">
        <v>31</v>
      </c>
      <c r="E256" s="47">
        <v>2305</v>
      </c>
      <c r="F256" s="46">
        <v>74.400000000000006</v>
      </c>
    </row>
    <row r="257" spans="2:6" ht="21" customHeight="1">
      <c r="B257" s="10">
        <v>252</v>
      </c>
      <c r="C257" s="15" t="s">
        <v>212</v>
      </c>
      <c r="D257" s="10">
        <v>34</v>
      </c>
      <c r="E257" s="47">
        <v>2529</v>
      </c>
      <c r="F257" s="46">
        <v>74.400000000000006</v>
      </c>
    </row>
    <row r="258" spans="2:6" ht="21" customHeight="1">
      <c r="B258" s="10">
        <v>253</v>
      </c>
      <c r="C258" s="15" t="s">
        <v>70</v>
      </c>
      <c r="D258" s="10">
        <v>32</v>
      </c>
      <c r="E258" s="47">
        <v>2382</v>
      </c>
      <c r="F258" s="46">
        <v>74.400000000000006</v>
      </c>
    </row>
    <row r="259" spans="2:6" ht="21" customHeight="1">
      <c r="B259" s="10">
        <v>254</v>
      </c>
      <c r="C259" s="15" t="s">
        <v>243</v>
      </c>
      <c r="D259" s="10">
        <v>32</v>
      </c>
      <c r="E259" s="47">
        <v>2385</v>
      </c>
      <c r="F259" s="46">
        <v>74.5</v>
      </c>
    </row>
    <row r="260" spans="2:6" ht="21" customHeight="1">
      <c r="B260" s="10">
        <v>255</v>
      </c>
      <c r="C260" s="15" t="s">
        <v>437</v>
      </c>
      <c r="D260" s="10">
        <v>31</v>
      </c>
      <c r="E260" s="47">
        <v>2313</v>
      </c>
      <c r="F260" s="46">
        <v>74.599999999999994</v>
      </c>
    </row>
    <row r="261" spans="2:6" ht="21" customHeight="1">
      <c r="B261" s="10">
        <v>256</v>
      </c>
      <c r="C261" s="15" t="s">
        <v>349</v>
      </c>
      <c r="D261" s="10">
        <v>31</v>
      </c>
      <c r="E261" s="47">
        <v>2314</v>
      </c>
      <c r="F261" s="46">
        <v>74.599999999999994</v>
      </c>
    </row>
    <row r="262" spans="2:6" ht="21" customHeight="1">
      <c r="B262" s="10">
        <v>257</v>
      </c>
      <c r="C262" s="15" t="s">
        <v>407</v>
      </c>
      <c r="D262" s="10">
        <v>32</v>
      </c>
      <c r="E262" s="47">
        <v>2389</v>
      </c>
      <c r="F262" s="46">
        <v>74.7</v>
      </c>
    </row>
    <row r="263" spans="2:6" ht="21" customHeight="1">
      <c r="B263" s="10">
        <v>258</v>
      </c>
      <c r="C263" s="15" t="s">
        <v>351</v>
      </c>
      <c r="D263" s="10">
        <v>31</v>
      </c>
      <c r="E263" s="47">
        <v>2315</v>
      </c>
      <c r="F263" s="46">
        <v>74.7</v>
      </c>
    </row>
    <row r="264" spans="2:6" ht="21" customHeight="1">
      <c r="B264" s="10">
        <v>259</v>
      </c>
      <c r="C264" s="15" t="s">
        <v>211</v>
      </c>
      <c r="D264" s="10">
        <v>30</v>
      </c>
      <c r="E264" s="47">
        <v>2242</v>
      </c>
      <c r="F264" s="46">
        <v>74.7</v>
      </c>
    </row>
    <row r="265" spans="2:6" ht="21" customHeight="1">
      <c r="B265" s="10">
        <v>260</v>
      </c>
      <c r="C265" s="15" t="s">
        <v>227</v>
      </c>
      <c r="D265" s="10">
        <v>30</v>
      </c>
      <c r="E265" s="47">
        <v>2245</v>
      </c>
      <c r="F265" s="46">
        <v>74.8</v>
      </c>
    </row>
    <row r="266" spans="2:6" ht="21" customHeight="1">
      <c r="B266" s="10">
        <v>261</v>
      </c>
      <c r="C266" s="15" t="s">
        <v>376</v>
      </c>
      <c r="D266" s="10">
        <v>32</v>
      </c>
      <c r="E266" s="47">
        <v>2395</v>
      </c>
      <c r="F266" s="46">
        <v>74.8</v>
      </c>
    </row>
    <row r="267" spans="2:6" ht="21" customHeight="1">
      <c r="B267" s="10">
        <v>262</v>
      </c>
      <c r="C267" s="15" t="s">
        <v>191</v>
      </c>
      <c r="D267" s="10">
        <v>31</v>
      </c>
      <c r="E267" s="47">
        <v>2321</v>
      </c>
      <c r="F267" s="46">
        <v>74.900000000000006</v>
      </c>
    </row>
    <row r="268" spans="2:6" ht="21" customHeight="1">
      <c r="B268" s="10">
        <v>263</v>
      </c>
      <c r="C268" s="15" t="s">
        <v>173</v>
      </c>
      <c r="D268" s="10">
        <v>31</v>
      </c>
      <c r="E268" s="47">
        <v>2322</v>
      </c>
      <c r="F268" s="46">
        <v>74.900000000000006</v>
      </c>
    </row>
    <row r="269" spans="2:6" ht="21" customHeight="1">
      <c r="B269" s="10">
        <v>264</v>
      </c>
      <c r="C269" s="15" t="s">
        <v>205</v>
      </c>
      <c r="D269" s="10">
        <v>31</v>
      </c>
      <c r="E269" s="47">
        <v>2323</v>
      </c>
      <c r="F269" s="46">
        <v>74.900000000000006</v>
      </c>
    </row>
    <row r="270" spans="2:6" ht="21" customHeight="1">
      <c r="B270" s="10">
        <v>265</v>
      </c>
      <c r="C270" s="15" t="s">
        <v>242</v>
      </c>
      <c r="D270" s="10">
        <v>32</v>
      </c>
      <c r="E270" s="47">
        <v>2400</v>
      </c>
      <c r="F270" s="46">
        <v>75</v>
      </c>
    </row>
    <row r="271" spans="2:6" ht="21" customHeight="1">
      <c r="B271" s="10">
        <v>266</v>
      </c>
      <c r="C271" s="15" t="s">
        <v>234</v>
      </c>
      <c r="D271" s="10">
        <v>32</v>
      </c>
      <c r="E271" s="47">
        <v>2402</v>
      </c>
      <c r="F271" s="46">
        <v>75.099999999999994</v>
      </c>
    </row>
    <row r="272" spans="2:6" ht="21" customHeight="1">
      <c r="B272" s="10">
        <v>267</v>
      </c>
      <c r="C272" s="15" t="s">
        <v>224</v>
      </c>
      <c r="D272" s="10">
        <v>30</v>
      </c>
      <c r="E272" s="47">
        <v>2253</v>
      </c>
      <c r="F272" s="46">
        <v>75.099999999999994</v>
      </c>
    </row>
    <row r="273" spans="2:6" ht="21" customHeight="1">
      <c r="B273" s="10">
        <v>268</v>
      </c>
      <c r="C273" s="15" t="s">
        <v>238</v>
      </c>
      <c r="D273" s="10">
        <v>32</v>
      </c>
      <c r="E273" s="47">
        <v>2406</v>
      </c>
      <c r="F273" s="46">
        <v>75.2</v>
      </c>
    </row>
    <row r="274" spans="2:6" ht="21" customHeight="1">
      <c r="B274" s="10">
        <v>269</v>
      </c>
      <c r="C274" s="15" t="s">
        <v>232</v>
      </c>
      <c r="D274" s="10">
        <v>31</v>
      </c>
      <c r="E274" s="47">
        <v>2333</v>
      </c>
      <c r="F274" s="46">
        <v>75.3</v>
      </c>
    </row>
    <row r="275" spans="2:6" ht="21" customHeight="1">
      <c r="B275" s="10">
        <v>270</v>
      </c>
      <c r="C275" s="15" t="s">
        <v>420</v>
      </c>
      <c r="D275" s="10">
        <v>29</v>
      </c>
      <c r="E275" s="47">
        <v>2183</v>
      </c>
      <c r="F275" s="46">
        <v>75.3</v>
      </c>
    </row>
    <row r="276" spans="2:6" ht="21" customHeight="1">
      <c r="B276" s="10">
        <v>271</v>
      </c>
      <c r="C276" s="15" t="s">
        <v>410</v>
      </c>
      <c r="D276" s="10">
        <v>32</v>
      </c>
      <c r="E276" s="47">
        <v>2411</v>
      </c>
      <c r="F276" s="46">
        <v>75.3</v>
      </c>
    </row>
    <row r="277" spans="2:6" ht="21" customHeight="1">
      <c r="B277" s="10">
        <v>272</v>
      </c>
      <c r="C277" s="15" t="s">
        <v>187</v>
      </c>
      <c r="D277" s="10">
        <v>33</v>
      </c>
      <c r="E277" s="47">
        <v>2487</v>
      </c>
      <c r="F277" s="46">
        <v>75.400000000000006</v>
      </c>
    </row>
    <row r="278" spans="2:6" ht="21" customHeight="1">
      <c r="B278" s="10">
        <v>273</v>
      </c>
      <c r="C278" s="15" t="s">
        <v>214</v>
      </c>
      <c r="D278" s="10">
        <v>32</v>
      </c>
      <c r="E278" s="47">
        <v>2419</v>
      </c>
      <c r="F278" s="46">
        <v>75.599999999999994</v>
      </c>
    </row>
    <row r="279" spans="2:6" ht="21" customHeight="1">
      <c r="B279" s="10" t="s">
        <v>200</v>
      </c>
      <c r="C279" s="15" t="s">
        <v>301</v>
      </c>
      <c r="D279" s="10">
        <v>32</v>
      </c>
      <c r="E279" s="47">
        <v>2419</v>
      </c>
      <c r="F279" s="46">
        <v>75.599999999999994</v>
      </c>
    </row>
    <row r="280" spans="2:6" ht="21" customHeight="1">
      <c r="B280" s="10">
        <v>275</v>
      </c>
      <c r="C280" s="15" t="s">
        <v>367</v>
      </c>
      <c r="D280" s="10">
        <v>31</v>
      </c>
      <c r="E280" s="47">
        <v>2344</v>
      </c>
      <c r="F280" s="46">
        <v>75.599999999999994</v>
      </c>
    </row>
    <row r="281" spans="2:6" ht="21" customHeight="1">
      <c r="B281" s="10">
        <v>276</v>
      </c>
      <c r="C281" s="15" t="s">
        <v>186</v>
      </c>
      <c r="D281" s="10">
        <v>32</v>
      </c>
      <c r="E281" s="47">
        <v>2420</v>
      </c>
      <c r="F281" s="46">
        <v>75.599999999999994</v>
      </c>
    </row>
    <row r="282" spans="2:6" ht="21" customHeight="1">
      <c r="B282" s="10" t="s">
        <v>200</v>
      </c>
      <c r="C282" s="15" t="s">
        <v>193</v>
      </c>
      <c r="D282" s="10">
        <v>32</v>
      </c>
      <c r="E282" s="47">
        <v>2420</v>
      </c>
      <c r="F282" s="46">
        <v>75.599999999999994</v>
      </c>
    </row>
    <row r="283" spans="2:6" ht="21" customHeight="1">
      <c r="B283" s="10">
        <v>278</v>
      </c>
      <c r="C283" s="15" t="s">
        <v>158</v>
      </c>
      <c r="D283" s="10">
        <v>32</v>
      </c>
      <c r="E283" s="47">
        <v>2424</v>
      </c>
      <c r="F283" s="46">
        <v>75.8</v>
      </c>
    </row>
    <row r="284" spans="2:6" ht="21" customHeight="1">
      <c r="B284" s="10">
        <v>279</v>
      </c>
      <c r="C284" s="15" t="s">
        <v>373</v>
      </c>
      <c r="D284" s="10">
        <v>31</v>
      </c>
      <c r="E284" s="47">
        <v>2350</v>
      </c>
      <c r="F284" s="46">
        <v>75.8</v>
      </c>
    </row>
    <row r="285" spans="2:6" ht="21" customHeight="1">
      <c r="B285" s="10">
        <v>280</v>
      </c>
      <c r="C285" s="15" t="s">
        <v>202</v>
      </c>
      <c r="D285" s="10">
        <v>31</v>
      </c>
      <c r="E285" s="47">
        <v>2353</v>
      </c>
      <c r="F285" s="46">
        <v>75.900000000000006</v>
      </c>
    </row>
    <row r="286" spans="2:6" ht="21" customHeight="1">
      <c r="B286" s="10">
        <v>281</v>
      </c>
      <c r="C286" s="15" t="s">
        <v>409</v>
      </c>
      <c r="D286" s="10">
        <v>31</v>
      </c>
      <c r="E286" s="47">
        <v>2355</v>
      </c>
      <c r="F286" s="46">
        <v>76</v>
      </c>
    </row>
    <row r="287" spans="2:6" ht="21" customHeight="1">
      <c r="B287" s="10" t="s">
        <v>200</v>
      </c>
      <c r="C287" s="15" t="s">
        <v>159</v>
      </c>
      <c r="D287" s="10">
        <v>31</v>
      </c>
      <c r="E287" s="47">
        <v>2355</v>
      </c>
      <c r="F287" s="46">
        <v>76</v>
      </c>
    </row>
    <row r="288" spans="2:6" ht="21" customHeight="1">
      <c r="B288" s="10">
        <v>283</v>
      </c>
      <c r="C288" s="15" t="s">
        <v>430</v>
      </c>
      <c r="D288" s="10">
        <v>33</v>
      </c>
      <c r="E288" s="47">
        <v>2507</v>
      </c>
      <c r="F288" s="46">
        <v>76</v>
      </c>
    </row>
    <row r="289" spans="2:6" ht="21" customHeight="1">
      <c r="B289" s="10">
        <v>284</v>
      </c>
      <c r="C289" s="15" t="s">
        <v>290</v>
      </c>
      <c r="D289" s="10">
        <v>32</v>
      </c>
      <c r="E289" s="47">
        <v>2432</v>
      </c>
      <c r="F289" s="46">
        <v>76</v>
      </c>
    </row>
    <row r="290" spans="2:6" ht="21" customHeight="1">
      <c r="B290" s="10">
        <v>285</v>
      </c>
      <c r="C290" s="15" t="s">
        <v>151</v>
      </c>
      <c r="D290" s="10">
        <v>31</v>
      </c>
      <c r="E290" s="47">
        <v>2357</v>
      </c>
      <c r="F290" s="46">
        <v>76</v>
      </c>
    </row>
    <row r="291" spans="2:6" ht="21" customHeight="1">
      <c r="B291" s="10">
        <v>286</v>
      </c>
      <c r="C291" s="15" t="s">
        <v>203</v>
      </c>
      <c r="D291" s="10">
        <v>30</v>
      </c>
      <c r="E291" s="47">
        <v>2282</v>
      </c>
      <c r="F291" s="46">
        <v>76.099999999999994</v>
      </c>
    </row>
    <row r="292" spans="2:6" ht="21" customHeight="1">
      <c r="B292" s="10">
        <v>287</v>
      </c>
      <c r="C292" s="15" t="s">
        <v>171</v>
      </c>
      <c r="D292" s="10">
        <v>32</v>
      </c>
      <c r="E292" s="47">
        <v>2436</v>
      </c>
      <c r="F292" s="46">
        <v>76.099999999999994</v>
      </c>
    </row>
    <row r="293" spans="2:6" ht="21" customHeight="1">
      <c r="B293" s="10">
        <v>288</v>
      </c>
      <c r="C293" s="15" t="s">
        <v>216</v>
      </c>
      <c r="D293" s="10">
        <v>33</v>
      </c>
      <c r="E293" s="47">
        <v>2515</v>
      </c>
      <c r="F293" s="46">
        <v>76.2</v>
      </c>
    </row>
    <row r="294" spans="2:6" ht="21" customHeight="1">
      <c r="B294" s="10">
        <v>289</v>
      </c>
      <c r="C294" s="15" t="s">
        <v>332</v>
      </c>
      <c r="D294" s="10">
        <v>32</v>
      </c>
      <c r="E294" s="47">
        <v>2439</v>
      </c>
      <c r="F294" s="46">
        <v>76.2</v>
      </c>
    </row>
    <row r="295" spans="2:6" ht="21" customHeight="1">
      <c r="B295" s="10">
        <v>290</v>
      </c>
      <c r="C295" s="15" t="s">
        <v>220</v>
      </c>
      <c r="D295" s="10">
        <v>31</v>
      </c>
      <c r="E295" s="47">
        <v>2363</v>
      </c>
      <c r="F295" s="46">
        <v>76.2</v>
      </c>
    </row>
    <row r="296" spans="2:6" ht="21" customHeight="1">
      <c r="B296" s="10">
        <v>291</v>
      </c>
      <c r="C296" s="15" t="s">
        <v>364</v>
      </c>
      <c r="D296" s="10">
        <v>34</v>
      </c>
      <c r="E296" s="47">
        <v>2593</v>
      </c>
      <c r="F296" s="46">
        <v>76.3</v>
      </c>
    </row>
    <row r="297" spans="2:6" ht="21" customHeight="1">
      <c r="B297" s="10">
        <v>292</v>
      </c>
      <c r="C297" s="15" t="s">
        <v>244</v>
      </c>
      <c r="D297" s="10">
        <v>32</v>
      </c>
      <c r="E297" s="47">
        <v>2443</v>
      </c>
      <c r="F297" s="46">
        <v>76.3</v>
      </c>
    </row>
    <row r="298" spans="2:6" ht="21" customHeight="1">
      <c r="B298" s="10">
        <v>293</v>
      </c>
      <c r="C298" s="15" t="s">
        <v>285</v>
      </c>
      <c r="D298" s="10">
        <v>31</v>
      </c>
      <c r="E298" s="47">
        <v>2367</v>
      </c>
      <c r="F298" s="46">
        <v>76.400000000000006</v>
      </c>
    </row>
    <row r="299" spans="2:6" ht="21" customHeight="1">
      <c r="B299" s="10">
        <v>294</v>
      </c>
      <c r="C299" s="15" t="s">
        <v>375</v>
      </c>
      <c r="D299" s="10">
        <v>32</v>
      </c>
      <c r="E299" s="47">
        <v>2445</v>
      </c>
      <c r="F299" s="46">
        <v>76.400000000000006</v>
      </c>
    </row>
    <row r="300" spans="2:6" ht="21" customHeight="1">
      <c r="B300" s="10">
        <v>295</v>
      </c>
      <c r="C300" s="15" t="s">
        <v>425</v>
      </c>
      <c r="D300" s="10">
        <v>30</v>
      </c>
      <c r="E300" s="47">
        <v>2296</v>
      </c>
      <c r="F300" s="46">
        <v>76.5</v>
      </c>
    </row>
    <row r="301" spans="2:6" ht="21" customHeight="1">
      <c r="B301" s="10">
        <v>296</v>
      </c>
      <c r="C301" s="15" t="s">
        <v>303</v>
      </c>
      <c r="D301" s="10">
        <v>32</v>
      </c>
      <c r="E301" s="47">
        <v>2452</v>
      </c>
      <c r="F301" s="46">
        <v>76.599999999999994</v>
      </c>
    </row>
    <row r="302" spans="2:6" ht="21" customHeight="1">
      <c r="B302" s="10">
        <v>297</v>
      </c>
      <c r="C302" s="15" t="s">
        <v>167</v>
      </c>
      <c r="D302" s="10">
        <v>32</v>
      </c>
      <c r="E302" s="47">
        <v>2454</v>
      </c>
      <c r="F302" s="46">
        <v>76.7</v>
      </c>
    </row>
    <row r="303" spans="2:6" ht="21" customHeight="1">
      <c r="B303" s="10">
        <v>298</v>
      </c>
      <c r="C303" s="15" t="s">
        <v>229</v>
      </c>
      <c r="D303" s="10">
        <v>33</v>
      </c>
      <c r="E303" s="47">
        <v>2531</v>
      </c>
      <c r="F303" s="46">
        <v>76.7</v>
      </c>
    </row>
    <row r="304" spans="2:6" ht="21" customHeight="1">
      <c r="B304" s="10">
        <v>299</v>
      </c>
      <c r="C304" s="15" t="s">
        <v>337</v>
      </c>
      <c r="D304" s="10">
        <v>31</v>
      </c>
      <c r="E304" s="47">
        <v>2378</v>
      </c>
      <c r="F304" s="46">
        <v>76.7</v>
      </c>
    </row>
    <row r="305" spans="2:6" ht="21" customHeight="1">
      <c r="B305" s="10">
        <v>300</v>
      </c>
      <c r="C305" s="15" t="s">
        <v>429</v>
      </c>
      <c r="D305" s="10">
        <v>32</v>
      </c>
      <c r="E305" s="47">
        <v>2455</v>
      </c>
      <c r="F305" s="46">
        <v>76.7</v>
      </c>
    </row>
    <row r="306" spans="2:6" ht="21" customHeight="1">
      <c r="B306" s="10">
        <v>301</v>
      </c>
      <c r="C306" s="15" t="s">
        <v>166</v>
      </c>
      <c r="D306" s="10">
        <v>31</v>
      </c>
      <c r="E306" s="47">
        <v>2380</v>
      </c>
      <c r="F306" s="46">
        <v>76.8</v>
      </c>
    </row>
    <row r="307" spans="2:6" ht="21" customHeight="1">
      <c r="B307" s="10">
        <v>302</v>
      </c>
      <c r="C307" s="15" t="s">
        <v>293</v>
      </c>
      <c r="D307" s="10">
        <v>32</v>
      </c>
      <c r="E307" s="47">
        <v>2457</v>
      </c>
      <c r="F307" s="46">
        <v>76.8</v>
      </c>
    </row>
    <row r="308" spans="2:6" ht="21" customHeight="1">
      <c r="B308" s="10">
        <v>303</v>
      </c>
      <c r="C308" s="15" t="s">
        <v>325</v>
      </c>
      <c r="D308" s="10">
        <v>30</v>
      </c>
      <c r="E308" s="47">
        <v>2304</v>
      </c>
      <c r="F308" s="46">
        <v>76.8</v>
      </c>
    </row>
    <row r="309" spans="2:6" ht="21" customHeight="1">
      <c r="B309" s="10">
        <v>304</v>
      </c>
      <c r="C309" s="15" t="s">
        <v>374</v>
      </c>
      <c r="D309" s="10">
        <v>32</v>
      </c>
      <c r="E309" s="47">
        <v>2460</v>
      </c>
      <c r="F309" s="46">
        <v>76.900000000000006</v>
      </c>
    </row>
    <row r="310" spans="2:6" ht="21" customHeight="1">
      <c r="B310" s="10">
        <v>305</v>
      </c>
      <c r="C310" s="15" t="s">
        <v>252</v>
      </c>
      <c r="D310" s="10">
        <v>31</v>
      </c>
      <c r="E310" s="47">
        <v>2385</v>
      </c>
      <c r="F310" s="46">
        <v>76.900000000000006</v>
      </c>
    </row>
    <row r="311" spans="2:6" ht="21" customHeight="1">
      <c r="B311" s="10">
        <v>306</v>
      </c>
      <c r="C311" s="15" t="s">
        <v>353</v>
      </c>
      <c r="D311" s="10">
        <v>31</v>
      </c>
      <c r="E311" s="47">
        <v>2387</v>
      </c>
      <c r="F311" s="46">
        <v>77</v>
      </c>
    </row>
    <row r="312" spans="2:6" ht="21" customHeight="1">
      <c r="B312" s="10">
        <v>307</v>
      </c>
      <c r="C312" s="15" t="s">
        <v>245</v>
      </c>
      <c r="D312" s="10">
        <v>33</v>
      </c>
      <c r="E312" s="47">
        <v>2543</v>
      </c>
      <c r="F312" s="46">
        <v>77.099999999999994</v>
      </c>
    </row>
    <row r="313" spans="2:6" ht="21" customHeight="1">
      <c r="B313" s="10">
        <v>308</v>
      </c>
      <c r="C313" s="15" t="s">
        <v>390</v>
      </c>
      <c r="D313" s="10">
        <v>30</v>
      </c>
      <c r="E313" s="47">
        <v>2314</v>
      </c>
      <c r="F313" s="46">
        <v>77.099999999999994</v>
      </c>
    </row>
    <row r="314" spans="2:6" ht="21" customHeight="1">
      <c r="B314" s="10">
        <v>309</v>
      </c>
      <c r="C314" s="15" t="s">
        <v>356</v>
      </c>
      <c r="D314" s="10">
        <v>30</v>
      </c>
      <c r="E314" s="47">
        <v>2319</v>
      </c>
      <c r="F314" s="46">
        <v>77.3</v>
      </c>
    </row>
    <row r="315" spans="2:6" ht="21" customHeight="1">
      <c r="B315" s="10">
        <v>310</v>
      </c>
      <c r="C315" s="15" t="s">
        <v>401</v>
      </c>
      <c r="D315" s="10">
        <v>30</v>
      </c>
      <c r="E315" s="47">
        <v>2320</v>
      </c>
      <c r="F315" s="46">
        <v>77.3</v>
      </c>
    </row>
    <row r="316" spans="2:6" ht="21" customHeight="1">
      <c r="B316" s="10">
        <v>311</v>
      </c>
      <c r="C316" s="15" t="s">
        <v>262</v>
      </c>
      <c r="D316" s="10">
        <v>32</v>
      </c>
      <c r="E316" s="47">
        <v>2475</v>
      </c>
      <c r="F316" s="46">
        <v>77.3</v>
      </c>
    </row>
    <row r="317" spans="2:6" ht="21" customHeight="1">
      <c r="B317" s="10" t="s">
        <v>200</v>
      </c>
      <c r="C317" s="15" t="s">
        <v>199</v>
      </c>
      <c r="D317" s="10">
        <v>32</v>
      </c>
      <c r="E317" s="47">
        <v>2475</v>
      </c>
      <c r="F317" s="46">
        <v>77.3</v>
      </c>
    </row>
    <row r="318" spans="2:6" ht="21" customHeight="1">
      <c r="B318" s="10">
        <v>313</v>
      </c>
      <c r="C318" s="15" t="s">
        <v>292</v>
      </c>
      <c r="D318" s="10">
        <v>32</v>
      </c>
      <c r="E318" s="47">
        <v>2477</v>
      </c>
      <c r="F318" s="46">
        <v>77.400000000000006</v>
      </c>
    </row>
    <row r="319" spans="2:6" ht="21" customHeight="1">
      <c r="B319" s="10">
        <v>314</v>
      </c>
      <c r="C319" s="15" t="s">
        <v>161</v>
      </c>
      <c r="D319" s="10">
        <v>33</v>
      </c>
      <c r="E319" s="47">
        <v>2556</v>
      </c>
      <c r="F319" s="46">
        <v>77.5</v>
      </c>
    </row>
    <row r="320" spans="2:6" ht="21" customHeight="1">
      <c r="B320" s="10">
        <v>315</v>
      </c>
      <c r="C320" s="15" t="s">
        <v>310</v>
      </c>
      <c r="D320" s="10">
        <v>31</v>
      </c>
      <c r="E320" s="47">
        <v>2402</v>
      </c>
      <c r="F320" s="46">
        <v>77.5</v>
      </c>
    </row>
    <row r="321" spans="2:6" ht="21" customHeight="1">
      <c r="B321" s="10">
        <v>316</v>
      </c>
      <c r="C321" s="15" t="s">
        <v>228</v>
      </c>
      <c r="D321" s="10">
        <v>32</v>
      </c>
      <c r="E321" s="47">
        <v>2481</v>
      </c>
      <c r="F321" s="46">
        <v>77.5</v>
      </c>
    </row>
    <row r="322" spans="2:6" ht="21" customHeight="1">
      <c r="B322" s="10">
        <v>317</v>
      </c>
      <c r="C322" s="15" t="s">
        <v>307</v>
      </c>
      <c r="D322" s="10">
        <v>32</v>
      </c>
      <c r="E322" s="47">
        <v>2483</v>
      </c>
      <c r="F322" s="46">
        <v>77.599999999999994</v>
      </c>
    </row>
    <row r="323" spans="2:6" ht="21" customHeight="1">
      <c r="B323" s="10">
        <v>318</v>
      </c>
      <c r="C323" s="15" t="s">
        <v>192</v>
      </c>
      <c r="D323" s="10">
        <v>32</v>
      </c>
      <c r="E323" s="47">
        <v>2484</v>
      </c>
      <c r="F323" s="46">
        <v>77.599999999999994</v>
      </c>
    </row>
    <row r="324" spans="2:6" ht="21" customHeight="1">
      <c r="B324" s="10">
        <v>319</v>
      </c>
      <c r="C324" s="15" t="s">
        <v>189</v>
      </c>
      <c r="D324" s="10">
        <v>32</v>
      </c>
      <c r="E324" s="47">
        <v>2487</v>
      </c>
      <c r="F324" s="46">
        <v>77.7</v>
      </c>
    </row>
    <row r="325" spans="2:6" ht="21" customHeight="1">
      <c r="B325" s="10">
        <v>320</v>
      </c>
      <c r="C325" s="15" t="s">
        <v>304</v>
      </c>
      <c r="D325" s="10">
        <v>30</v>
      </c>
      <c r="E325" s="47">
        <v>2332</v>
      </c>
      <c r="F325" s="46">
        <v>77.7</v>
      </c>
    </row>
    <row r="326" spans="2:6" ht="21" customHeight="1">
      <c r="B326" s="10">
        <v>321</v>
      </c>
      <c r="C326" s="15" t="s">
        <v>169</v>
      </c>
      <c r="D326" s="10">
        <v>31</v>
      </c>
      <c r="E326" s="47">
        <v>2413</v>
      </c>
      <c r="F326" s="46">
        <v>77.8</v>
      </c>
    </row>
    <row r="327" spans="2:6" ht="21" customHeight="1">
      <c r="B327" s="10">
        <v>322</v>
      </c>
      <c r="C327" s="15" t="s">
        <v>426</v>
      </c>
      <c r="D327" s="10">
        <v>32</v>
      </c>
      <c r="E327" s="47">
        <v>2498</v>
      </c>
      <c r="F327" s="46">
        <v>78.099999999999994</v>
      </c>
    </row>
    <row r="328" spans="2:6" ht="21" customHeight="1">
      <c r="B328" s="10">
        <v>323</v>
      </c>
      <c r="C328" s="15" t="s">
        <v>272</v>
      </c>
      <c r="D328" s="10">
        <v>30</v>
      </c>
      <c r="E328" s="47">
        <v>2349</v>
      </c>
      <c r="F328" s="46">
        <v>78.3</v>
      </c>
    </row>
    <row r="329" spans="2:6" ht="21" customHeight="1">
      <c r="B329" s="10">
        <v>324</v>
      </c>
      <c r="C329" s="15" t="s">
        <v>371</v>
      </c>
      <c r="D329" s="10">
        <v>31</v>
      </c>
      <c r="E329" s="47">
        <v>2429</v>
      </c>
      <c r="F329" s="46">
        <v>78.400000000000006</v>
      </c>
    </row>
    <row r="330" spans="2:6" ht="21" customHeight="1">
      <c r="B330" s="10">
        <v>325</v>
      </c>
      <c r="C330" s="15" t="s">
        <v>176</v>
      </c>
      <c r="D330" s="10">
        <v>32</v>
      </c>
      <c r="E330" s="47">
        <v>2509</v>
      </c>
      <c r="F330" s="46">
        <v>78.400000000000006</v>
      </c>
    </row>
    <row r="331" spans="2:6" ht="21" customHeight="1">
      <c r="B331" s="10">
        <v>326</v>
      </c>
      <c r="C331" s="15" t="s">
        <v>165</v>
      </c>
      <c r="D331" s="10">
        <v>31</v>
      </c>
      <c r="E331" s="47">
        <v>2432</v>
      </c>
      <c r="F331" s="46">
        <v>78.5</v>
      </c>
    </row>
    <row r="332" spans="2:6" ht="21" customHeight="1">
      <c r="B332" s="10">
        <v>327</v>
      </c>
      <c r="C332" s="15" t="s">
        <v>188</v>
      </c>
      <c r="D332" s="10">
        <v>31</v>
      </c>
      <c r="E332" s="47">
        <v>2434</v>
      </c>
      <c r="F332" s="46">
        <v>78.5</v>
      </c>
    </row>
    <row r="333" spans="2:6" ht="21" customHeight="1">
      <c r="B333" s="10">
        <v>328</v>
      </c>
      <c r="C333" s="15" t="s">
        <v>155</v>
      </c>
      <c r="D333" s="10">
        <v>30</v>
      </c>
      <c r="E333" s="47">
        <v>2358</v>
      </c>
      <c r="F333" s="46">
        <v>78.599999999999994</v>
      </c>
    </row>
    <row r="334" spans="2:6" ht="21" customHeight="1">
      <c r="B334" s="10">
        <v>329</v>
      </c>
      <c r="C334" s="15" t="s">
        <v>280</v>
      </c>
      <c r="D334" s="10">
        <v>31</v>
      </c>
      <c r="E334" s="47">
        <v>2437</v>
      </c>
      <c r="F334" s="46">
        <v>78.599999999999994</v>
      </c>
    </row>
    <row r="335" spans="2:6" ht="21" customHeight="1">
      <c r="B335" s="10">
        <v>330</v>
      </c>
      <c r="C335" s="15" t="s">
        <v>195</v>
      </c>
      <c r="D335" s="10">
        <v>32</v>
      </c>
      <c r="E335" s="47">
        <v>2517</v>
      </c>
      <c r="F335" s="46">
        <v>78.7</v>
      </c>
    </row>
    <row r="336" spans="2:6" ht="21" customHeight="1">
      <c r="B336" s="10">
        <v>331</v>
      </c>
      <c r="C336" s="15" t="s">
        <v>226</v>
      </c>
      <c r="D336" s="10">
        <v>32</v>
      </c>
      <c r="E336" s="47">
        <v>2526</v>
      </c>
      <c r="F336" s="46">
        <v>78.900000000000006</v>
      </c>
    </row>
    <row r="337" spans="2:6" ht="21" customHeight="1">
      <c r="B337" s="10">
        <v>332</v>
      </c>
      <c r="C337" s="15" t="s">
        <v>277</v>
      </c>
      <c r="D337" s="10">
        <v>30</v>
      </c>
      <c r="E337" s="47">
        <v>2369</v>
      </c>
      <c r="F337" s="46">
        <v>79</v>
      </c>
    </row>
    <row r="338" spans="2:6" ht="21" customHeight="1">
      <c r="B338" s="10">
        <v>333</v>
      </c>
      <c r="C338" s="15" t="s">
        <v>196</v>
      </c>
      <c r="D338" s="10">
        <v>32</v>
      </c>
      <c r="E338" s="47">
        <v>2538</v>
      </c>
      <c r="F338" s="46">
        <v>79.3</v>
      </c>
    </row>
    <row r="339" spans="2:6" ht="21" customHeight="1">
      <c r="B339" s="10">
        <v>334</v>
      </c>
      <c r="C339" s="15" t="s">
        <v>168</v>
      </c>
      <c r="D339" s="10">
        <v>32</v>
      </c>
      <c r="E339" s="47">
        <v>2539</v>
      </c>
      <c r="F339" s="46">
        <v>79.3</v>
      </c>
    </row>
    <row r="340" spans="2:6" ht="21" customHeight="1">
      <c r="B340" s="10">
        <v>335</v>
      </c>
      <c r="C340" s="15" t="s">
        <v>201</v>
      </c>
      <c r="D340" s="10">
        <v>31</v>
      </c>
      <c r="E340" s="47">
        <v>2462</v>
      </c>
      <c r="F340" s="46">
        <v>79.400000000000006</v>
      </c>
    </row>
    <row r="341" spans="2:6" ht="21" customHeight="1">
      <c r="B341" s="10">
        <v>336</v>
      </c>
      <c r="C341" s="15" t="s">
        <v>314</v>
      </c>
      <c r="D341" s="10">
        <v>31</v>
      </c>
      <c r="E341" s="47">
        <v>2464</v>
      </c>
      <c r="F341" s="46">
        <v>79.5</v>
      </c>
    </row>
    <row r="342" spans="2:6" ht="21" customHeight="1">
      <c r="B342" s="10">
        <v>337</v>
      </c>
      <c r="C342" s="15" t="s">
        <v>162</v>
      </c>
      <c r="D342" s="10">
        <v>33</v>
      </c>
      <c r="E342" s="47">
        <v>2633</v>
      </c>
      <c r="F342" s="46">
        <v>79.8</v>
      </c>
    </row>
    <row r="343" spans="2:6" ht="21" customHeight="1">
      <c r="B343" s="10">
        <v>338</v>
      </c>
      <c r="C343" s="15" t="s">
        <v>157</v>
      </c>
      <c r="D343" s="10">
        <v>32</v>
      </c>
      <c r="E343" s="47">
        <v>2555</v>
      </c>
      <c r="F343" s="46">
        <v>79.8</v>
      </c>
    </row>
    <row r="344" spans="2:6" ht="21" customHeight="1">
      <c r="B344" s="10">
        <v>339</v>
      </c>
      <c r="C344" s="15" t="s">
        <v>348</v>
      </c>
      <c r="D344" s="10">
        <v>32</v>
      </c>
      <c r="E344" s="47">
        <v>2563</v>
      </c>
      <c r="F344" s="46">
        <v>80.099999999999994</v>
      </c>
    </row>
    <row r="345" spans="2:6" ht="21" customHeight="1">
      <c r="B345" s="10">
        <v>340</v>
      </c>
      <c r="C345" s="15" t="s">
        <v>235</v>
      </c>
      <c r="D345" s="10">
        <v>31</v>
      </c>
      <c r="E345" s="47">
        <v>2486</v>
      </c>
      <c r="F345" s="46">
        <v>80.2</v>
      </c>
    </row>
    <row r="346" spans="2:6" ht="21" customHeight="1">
      <c r="B346" s="10">
        <v>341</v>
      </c>
      <c r="C346" s="15" t="s">
        <v>163</v>
      </c>
      <c r="D346" s="10">
        <v>31</v>
      </c>
      <c r="E346" s="47">
        <v>2505</v>
      </c>
      <c r="F346" s="46">
        <v>80.8</v>
      </c>
    </row>
    <row r="347" spans="2:6" ht="21" customHeight="1">
      <c r="B347" s="10">
        <v>342</v>
      </c>
      <c r="C347" s="15" t="s">
        <v>210</v>
      </c>
      <c r="D347" s="10">
        <v>33</v>
      </c>
      <c r="E347" s="47">
        <v>2670</v>
      </c>
      <c r="F347" s="46">
        <v>80.900000000000006</v>
      </c>
    </row>
    <row r="348" spans="2:6" ht="21" customHeight="1">
      <c r="B348" s="10">
        <v>343</v>
      </c>
      <c r="C348" s="15" t="s">
        <v>279</v>
      </c>
      <c r="D348" s="10">
        <v>31</v>
      </c>
      <c r="E348" s="47">
        <v>2520</v>
      </c>
      <c r="F348" s="46">
        <v>81.3</v>
      </c>
    </row>
    <row r="349" spans="2:6" ht="21" customHeight="1">
      <c r="B349" s="10">
        <v>344</v>
      </c>
      <c r="C349" s="15" t="s">
        <v>177</v>
      </c>
      <c r="D349" s="10">
        <v>32</v>
      </c>
      <c r="E349" s="47">
        <v>2610</v>
      </c>
      <c r="F349" s="46">
        <v>81.599999999999994</v>
      </c>
    </row>
    <row r="350" spans="2:6" ht="21" customHeight="1">
      <c r="B350" s="10">
        <v>345</v>
      </c>
      <c r="C350" s="15" t="s">
        <v>419</v>
      </c>
      <c r="D350" s="10">
        <v>31</v>
      </c>
      <c r="E350" s="47">
        <v>2534</v>
      </c>
      <c r="F350" s="46">
        <v>81.7</v>
      </c>
    </row>
    <row r="351" spans="2:6" ht="21" customHeight="1">
      <c r="B351" s="10">
        <v>346</v>
      </c>
      <c r="C351" s="15" t="s">
        <v>240</v>
      </c>
      <c r="D351" s="10">
        <v>32</v>
      </c>
      <c r="E351" s="47">
        <v>2617</v>
      </c>
      <c r="F351" s="46">
        <v>81.8</v>
      </c>
    </row>
    <row r="352" spans="2:6" ht="21" customHeight="1">
      <c r="B352" s="10">
        <v>347</v>
      </c>
      <c r="C352" s="15" t="s">
        <v>175</v>
      </c>
      <c r="D352" s="10">
        <v>30</v>
      </c>
      <c r="E352" s="47">
        <v>2484</v>
      </c>
      <c r="F352" s="46">
        <v>82.8</v>
      </c>
    </row>
    <row r="353" spans="2:6" ht="21" customHeight="1">
      <c r="B353" s="10">
        <v>348</v>
      </c>
      <c r="C353" s="15" t="s">
        <v>160</v>
      </c>
      <c r="D353" s="10">
        <v>31</v>
      </c>
      <c r="E353" s="47">
        <v>2577</v>
      </c>
      <c r="F353" s="46">
        <v>83.1</v>
      </c>
    </row>
    <row r="354" spans="2:6" ht="21" customHeight="1">
      <c r="B354" s="10">
        <v>349</v>
      </c>
      <c r="C354" s="15" t="s">
        <v>434</v>
      </c>
      <c r="D354" s="10">
        <v>31</v>
      </c>
      <c r="E354" s="47">
        <v>2624</v>
      </c>
      <c r="F354" s="46">
        <v>84.6</v>
      </c>
    </row>
    <row r="355" spans="2:6" ht="21" customHeight="1">
      <c r="B355" s="10">
        <v>350</v>
      </c>
      <c r="C355" s="15" t="s">
        <v>154</v>
      </c>
      <c r="D355" s="10">
        <v>30</v>
      </c>
      <c r="E355" s="47">
        <v>2584</v>
      </c>
      <c r="F355" s="46">
        <v>86.1</v>
      </c>
    </row>
    <row r="356" spans="2:6" ht="21" customHeight="1">
      <c r="B356" s="10">
        <v>351</v>
      </c>
      <c r="C356" s="15" t="s">
        <v>213</v>
      </c>
      <c r="D356" s="10">
        <v>31</v>
      </c>
      <c r="E356" s="47">
        <v>2694</v>
      </c>
      <c r="F356" s="46">
        <v>86.9</v>
      </c>
    </row>
  </sheetData>
  <sheetProtection sheet="1" selectLockedCells="1"/>
  <printOptions horizontalCentered="1"/>
  <pageMargins left="0.5" right="0.5" top="0.5" bottom="0.5" header="0.3" footer="0.3"/>
  <pageSetup fitToHeight="0"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E356"/>
  <sheetViews>
    <sheetView showGridLines="0" showRowColHeaders="0" zoomScaleNormal="100" workbookViewId="0">
      <pane ySplit="5" topLeftCell="A6" activePane="bottomLeft" state="frozen"/>
      <selection pane="bottomLeft" activeCell="B6" sqref="B6"/>
    </sheetView>
  </sheetViews>
  <sheetFormatPr defaultColWidth="8.77734375" defaultRowHeight="21" customHeight="1"/>
  <cols>
    <col min="1" max="1" width="1.77734375" style="10" customWidth="1"/>
    <col min="2" max="2" width="10.77734375" style="10" customWidth="1"/>
    <col min="3" max="3" width="20.77734375" style="10" customWidth="1"/>
    <col min="4" max="5" width="14.77734375" style="10" customWidth="1"/>
    <col min="6" max="6" width="14.77734375" style="46" customWidth="1"/>
    <col min="7" max="7" width="1.77734375" style="10" customWidth="1"/>
    <col min="8" max="16384" width="8.77734375" style="10"/>
  </cols>
  <sheetData>
    <row r="1" spans="2:31" s="11" customFormat="1" ht="28.5" customHeight="1">
      <c r="B1" s="10"/>
      <c r="C1" s="15"/>
      <c r="D1" s="10"/>
      <c r="E1" s="10"/>
      <c r="F1" s="10"/>
      <c r="G1" s="10" t="s">
        <v>447</v>
      </c>
      <c r="H1" s="10"/>
      <c r="I1" s="10"/>
      <c r="J1" s="10"/>
      <c r="K1" s="10"/>
      <c r="L1" s="10"/>
      <c r="M1" s="10"/>
      <c r="O1" s="10"/>
      <c r="P1" s="10"/>
      <c r="Q1" s="10"/>
      <c r="R1" s="10"/>
      <c r="S1" s="10"/>
      <c r="T1" s="10"/>
      <c r="U1" s="10"/>
      <c r="V1" s="10"/>
      <c r="W1" s="10"/>
      <c r="X1" s="10"/>
      <c r="Y1" s="10"/>
      <c r="Z1" s="10"/>
      <c r="AA1" s="10"/>
      <c r="AB1" s="10"/>
      <c r="AC1" s="10"/>
      <c r="AD1" s="10"/>
      <c r="AE1" s="10"/>
    </row>
    <row r="2" spans="2:31" s="29" customFormat="1" ht="56.25" customHeight="1">
      <c r="B2" s="25"/>
      <c r="C2" s="26"/>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row>
    <row r="3" spans="2:31" s="11" customFormat="1" ht="31.5" customHeight="1">
      <c r="B3" s="159" t="s">
        <v>716</v>
      </c>
      <c r="C3" s="15"/>
      <c r="D3" s="10"/>
      <c r="E3" s="10"/>
      <c r="F3" s="10"/>
      <c r="G3" s="10"/>
      <c r="H3" s="10"/>
      <c r="I3" s="10"/>
      <c r="J3" s="10"/>
      <c r="K3" s="10"/>
      <c r="L3" s="31"/>
      <c r="M3" s="10"/>
      <c r="N3" s="10"/>
      <c r="O3" s="10"/>
      <c r="P3" s="10"/>
      <c r="Q3" s="10"/>
      <c r="R3" s="10"/>
      <c r="S3" s="10"/>
      <c r="T3" s="10"/>
      <c r="U3" s="10"/>
      <c r="V3" s="10"/>
      <c r="W3" s="10"/>
      <c r="X3" s="10"/>
      <c r="Y3" s="10"/>
      <c r="Z3" s="10"/>
      <c r="AA3" s="10"/>
      <c r="AB3" s="10"/>
      <c r="AC3" s="10"/>
      <c r="AD3" s="10"/>
      <c r="AE3" s="10"/>
    </row>
    <row r="5" spans="2:31" s="48" customFormat="1" ht="30" customHeight="1">
      <c r="B5" s="78" t="s">
        <v>458</v>
      </c>
      <c r="C5" s="79" t="s">
        <v>0</v>
      </c>
      <c r="D5" s="79" t="s">
        <v>443</v>
      </c>
      <c r="E5" s="79" t="s">
        <v>444</v>
      </c>
      <c r="F5" s="87" t="s">
        <v>445</v>
      </c>
    </row>
    <row r="6" spans="2:31" ht="21" customHeight="1">
      <c r="B6" s="10">
        <v>1</v>
      </c>
      <c r="C6" s="15" t="s">
        <v>14</v>
      </c>
      <c r="D6" s="10">
        <v>29</v>
      </c>
      <c r="E6" s="10">
        <v>2</v>
      </c>
      <c r="F6" s="46">
        <v>93.5</v>
      </c>
    </row>
    <row r="7" spans="2:31" ht="21" customHeight="1">
      <c r="B7" s="10">
        <v>2</v>
      </c>
      <c r="C7" s="15" t="s">
        <v>7</v>
      </c>
      <c r="D7" s="10">
        <v>28</v>
      </c>
      <c r="E7" s="10">
        <v>2</v>
      </c>
      <c r="F7" s="46">
        <v>93.3</v>
      </c>
    </row>
    <row r="8" spans="2:31" ht="21" customHeight="1">
      <c r="B8" s="10">
        <v>3</v>
      </c>
      <c r="C8" s="15" t="s">
        <v>1</v>
      </c>
      <c r="D8" s="10">
        <v>30</v>
      </c>
      <c r="E8" s="10">
        <v>3</v>
      </c>
      <c r="F8" s="46">
        <v>90.9</v>
      </c>
    </row>
    <row r="9" spans="2:31" ht="21" customHeight="1">
      <c r="B9" s="10">
        <v>4</v>
      </c>
      <c r="C9" s="15" t="s">
        <v>37</v>
      </c>
      <c r="D9" s="10">
        <v>28</v>
      </c>
      <c r="E9" s="10">
        <v>3</v>
      </c>
      <c r="F9" s="46">
        <v>90.3</v>
      </c>
    </row>
    <row r="10" spans="2:31" ht="21" customHeight="1">
      <c r="B10" s="10" t="s">
        <v>200</v>
      </c>
      <c r="C10" s="15" t="s">
        <v>24</v>
      </c>
      <c r="D10" s="10">
        <v>28</v>
      </c>
      <c r="E10" s="10">
        <v>3</v>
      </c>
      <c r="F10" s="46">
        <v>90.3</v>
      </c>
    </row>
    <row r="11" spans="2:31" ht="21" customHeight="1">
      <c r="B11" s="10">
        <v>6</v>
      </c>
      <c r="C11" s="15" t="s">
        <v>44</v>
      </c>
      <c r="D11" s="10">
        <v>29</v>
      </c>
      <c r="E11" s="10">
        <v>4</v>
      </c>
      <c r="F11" s="46">
        <v>87.9</v>
      </c>
    </row>
    <row r="12" spans="2:31" ht="21" customHeight="1">
      <c r="B12" s="10">
        <v>7</v>
      </c>
      <c r="C12" s="15" t="s">
        <v>90</v>
      </c>
      <c r="D12" s="10">
        <v>27</v>
      </c>
      <c r="E12" s="10">
        <v>4</v>
      </c>
      <c r="F12" s="46">
        <v>87.1</v>
      </c>
    </row>
    <row r="13" spans="2:31" ht="21" customHeight="1">
      <c r="B13" s="10" t="s">
        <v>200</v>
      </c>
      <c r="C13" s="15" t="s">
        <v>81</v>
      </c>
      <c r="D13" s="10">
        <v>27</v>
      </c>
      <c r="E13" s="10">
        <v>4</v>
      </c>
      <c r="F13" s="46">
        <v>87.1</v>
      </c>
    </row>
    <row r="14" spans="2:31" ht="21" customHeight="1">
      <c r="B14" s="10" t="s">
        <v>200</v>
      </c>
      <c r="C14" s="15" t="s">
        <v>8</v>
      </c>
      <c r="D14" s="10">
        <v>27</v>
      </c>
      <c r="E14" s="10">
        <v>4</v>
      </c>
      <c r="F14" s="46">
        <v>87.1</v>
      </c>
    </row>
    <row r="15" spans="2:31" ht="21" customHeight="1">
      <c r="B15" s="10">
        <v>10</v>
      </c>
      <c r="C15" s="15" t="s">
        <v>333</v>
      </c>
      <c r="D15" s="10">
        <v>27</v>
      </c>
      <c r="E15" s="10">
        <v>5</v>
      </c>
      <c r="F15" s="46">
        <v>84.4</v>
      </c>
    </row>
    <row r="16" spans="2:31" ht="21" customHeight="1">
      <c r="B16" s="10">
        <v>11</v>
      </c>
      <c r="C16" s="15" t="s">
        <v>83</v>
      </c>
      <c r="D16" s="10">
        <v>26</v>
      </c>
      <c r="E16" s="10">
        <v>5</v>
      </c>
      <c r="F16" s="46">
        <v>83.9</v>
      </c>
    </row>
    <row r="17" spans="2:6" ht="21" customHeight="1">
      <c r="B17" s="10" t="s">
        <v>200</v>
      </c>
      <c r="C17" s="15" t="s">
        <v>21</v>
      </c>
      <c r="D17" s="10">
        <v>26</v>
      </c>
      <c r="E17" s="10">
        <v>5</v>
      </c>
      <c r="F17" s="46">
        <v>83.9</v>
      </c>
    </row>
    <row r="18" spans="2:6" ht="21" customHeight="1">
      <c r="B18" s="10" t="s">
        <v>200</v>
      </c>
      <c r="C18" s="15" t="s">
        <v>18</v>
      </c>
      <c r="D18" s="10">
        <v>26</v>
      </c>
      <c r="E18" s="10">
        <v>5</v>
      </c>
      <c r="F18" s="46">
        <v>83.9</v>
      </c>
    </row>
    <row r="19" spans="2:6" ht="21" customHeight="1">
      <c r="B19" s="10" t="s">
        <v>200</v>
      </c>
      <c r="C19" s="15" t="s">
        <v>11</v>
      </c>
      <c r="D19" s="10">
        <v>26</v>
      </c>
      <c r="E19" s="10">
        <v>5</v>
      </c>
      <c r="F19" s="46">
        <v>83.9</v>
      </c>
    </row>
    <row r="20" spans="2:6" ht="21" customHeight="1">
      <c r="B20" s="10" t="s">
        <v>200</v>
      </c>
      <c r="C20" s="15" t="s">
        <v>5</v>
      </c>
      <c r="D20" s="10">
        <v>26</v>
      </c>
      <c r="E20" s="10">
        <v>5</v>
      </c>
      <c r="F20" s="46">
        <v>83.9</v>
      </c>
    </row>
    <row r="21" spans="2:6" ht="21" customHeight="1">
      <c r="B21" s="10" t="s">
        <v>200</v>
      </c>
      <c r="C21" s="15" t="s">
        <v>30</v>
      </c>
      <c r="D21" s="10">
        <v>26</v>
      </c>
      <c r="E21" s="10">
        <v>5</v>
      </c>
      <c r="F21" s="46">
        <v>83.9</v>
      </c>
    </row>
    <row r="22" spans="2:6" ht="21" customHeight="1">
      <c r="B22" s="10" t="s">
        <v>200</v>
      </c>
      <c r="C22" s="15" t="s">
        <v>12</v>
      </c>
      <c r="D22" s="10">
        <v>26</v>
      </c>
      <c r="E22" s="10">
        <v>5</v>
      </c>
      <c r="F22" s="46">
        <v>83.9</v>
      </c>
    </row>
    <row r="23" spans="2:6" ht="21" customHeight="1">
      <c r="B23" s="10">
        <v>18</v>
      </c>
      <c r="C23" s="15" t="s">
        <v>85</v>
      </c>
      <c r="D23" s="10">
        <v>28</v>
      </c>
      <c r="E23" s="10">
        <v>6</v>
      </c>
      <c r="F23" s="46">
        <v>82.4</v>
      </c>
    </row>
    <row r="24" spans="2:6" ht="21" customHeight="1">
      <c r="B24" s="10" t="s">
        <v>200</v>
      </c>
      <c r="C24" s="15" t="s">
        <v>66</v>
      </c>
      <c r="D24" s="10">
        <v>28</v>
      </c>
      <c r="E24" s="10">
        <v>6</v>
      </c>
      <c r="F24" s="46">
        <v>82.4</v>
      </c>
    </row>
    <row r="25" spans="2:6" ht="21" customHeight="1">
      <c r="B25" s="10">
        <v>20</v>
      </c>
      <c r="C25" s="15" t="s">
        <v>148</v>
      </c>
      <c r="D25" s="10">
        <v>26</v>
      </c>
      <c r="E25" s="10">
        <v>6</v>
      </c>
      <c r="F25" s="46">
        <v>81.3</v>
      </c>
    </row>
    <row r="26" spans="2:6" ht="21" customHeight="1">
      <c r="B26" s="10">
        <v>21</v>
      </c>
      <c r="C26" s="15" t="s">
        <v>59</v>
      </c>
      <c r="D26" s="10">
        <v>25</v>
      </c>
      <c r="E26" s="10">
        <v>6</v>
      </c>
      <c r="F26" s="46">
        <v>80.599999999999994</v>
      </c>
    </row>
    <row r="27" spans="2:6" ht="21" customHeight="1">
      <c r="B27" s="10" t="s">
        <v>200</v>
      </c>
      <c r="C27" s="15" t="s">
        <v>76</v>
      </c>
      <c r="D27" s="10">
        <v>25</v>
      </c>
      <c r="E27" s="10">
        <v>6</v>
      </c>
      <c r="F27" s="46">
        <v>80.599999999999994</v>
      </c>
    </row>
    <row r="28" spans="2:6" ht="21" customHeight="1">
      <c r="B28" s="10" t="s">
        <v>200</v>
      </c>
      <c r="C28" s="15" t="s">
        <v>17</v>
      </c>
      <c r="D28" s="10">
        <v>25</v>
      </c>
      <c r="E28" s="10">
        <v>6</v>
      </c>
      <c r="F28" s="46">
        <v>80.599999999999994</v>
      </c>
    </row>
    <row r="29" spans="2:6" ht="21" customHeight="1">
      <c r="B29" s="10" t="s">
        <v>200</v>
      </c>
      <c r="C29" s="15" t="s">
        <v>225</v>
      </c>
      <c r="D29" s="10">
        <v>25</v>
      </c>
      <c r="E29" s="10">
        <v>6</v>
      </c>
      <c r="F29" s="46">
        <v>80.599999999999994</v>
      </c>
    </row>
    <row r="30" spans="2:6" ht="21" customHeight="1">
      <c r="B30" s="10" t="s">
        <v>200</v>
      </c>
      <c r="C30" s="15" t="s">
        <v>41</v>
      </c>
      <c r="D30" s="10">
        <v>25</v>
      </c>
      <c r="E30" s="10">
        <v>6</v>
      </c>
      <c r="F30" s="46">
        <v>80.599999999999994</v>
      </c>
    </row>
    <row r="31" spans="2:6" ht="21" customHeight="1">
      <c r="B31" s="10" t="s">
        <v>200</v>
      </c>
      <c r="C31" s="15" t="s">
        <v>40</v>
      </c>
      <c r="D31" s="10">
        <v>25</v>
      </c>
      <c r="E31" s="10">
        <v>6</v>
      </c>
      <c r="F31" s="46">
        <v>80.599999999999994</v>
      </c>
    </row>
    <row r="32" spans="2:6" ht="21" customHeight="1">
      <c r="B32" s="10" t="s">
        <v>200</v>
      </c>
      <c r="C32" s="15" t="s">
        <v>64</v>
      </c>
      <c r="D32" s="10">
        <v>25</v>
      </c>
      <c r="E32" s="10">
        <v>6</v>
      </c>
      <c r="F32" s="46">
        <v>80.599999999999994</v>
      </c>
    </row>
    <row r="33" spans="2:6" ht="21" customHeight="1">
      <c r="B33" s="10">
        <v>28</v>
      </c>
      <c r="C33" s="15" t="s">
        <v>72</v>
      </c>
      <c r="D33" s="10">
        <v>27</v>
      </c>
      <c r="E33" s="10">
        <v>7</v>
      </c>
      <c r="F33" s="46">
        <v>79.400000000000006</v>
      </c>
    </row>
    <row r="34" spans="2:6" ht="21" customHeight="1">
      <c r="B34" s="10">
        <v>29</v>
      </c>
      <c r="C34" s="15" t="s">
        <v>78</v>
      </c>
      <c r="D34" s="10">
        <v>25</v>
      </c>
      <c r="E34" s="10">
        <v>7</v>
      </c>
      <c r="F34" s="46">
        <v>78.099999999999994</v>
      </c>
    </row>
    <row r="35" spans="2:6" ht="21" customHeight="1">
      <c r="B35" s="10" t="s">
        <v>200</v>
      </c>
      <c r="C35" s="15" t="s">
        <v>48</v>
      </c>
      <c r="D35" s="10">
        <v>25</v>
      </c>
      <c r="E35" s="10">
        <v>7</v>
      </c>
      <c r="F35" s="46">
        <v>78.099999999999994</v>
      </c>
    </row>
    <row r="36" spans="2:6" ht="21" customHeight="1">
      <c r="B36" s="10">
        <v>31</v>
      </c>
      <c r="C36" s="15" t="s">
        <v>26</v>
      </c>
      <c r="D36" s="10">
        <v>24</v>
      </c>
      <c r="E36" s="10">
        <v>7</v>
      </c>
      <c r="F36" s="46">
        <v>77.400000000000006</v>
      </c>
    </row>
    <row r="37" spans="2:6" ht="21" customHeight="1">
      <c r="B37" s="10" t="s">
        <v>200</v>
      </c>
      <c r="C37" s="15" t="s">
        <v>46</v>
      </c>
      <c r="D37" s="10">
        <v>24</v>
      </c>
      <c r="E37" s="10">
        <v>7</v>
      </c>
      <c r="F37" s="46">
        <v>77.400000000000006</v>
      </c>
    </row>
    <row r="38" spans="2:6" ht="21" customHeight="1">
      <c r="B38" s="10" t="s">
        <v>200</v>
      </c>
      <c r="C38" s="15" t="s">
        <v>50</v>
      </c>
      <c r="D38" s="10">
        <v>24</v>
      </c>
      <c r="E38" s="10">
        <v>7</v>
      </c>
      <c r="F38" s="46">
        <v>77.400000000000006</v>
      </c>
    </row>
    <row r="39" spans="2:6" ht="21" customHeight="1">
      <c r="B39" s="10">
        <v>34</v>
      </c>
      <c r="C39" s="15" t="s">
        <v>67</v>
      </c>
      <c r="D39" s="10">
        <v>23</v>
      </c>
      <c r="E39" s="10">
        <v>7</v>
      </c>
      <c r="F39" s="46">
        <v>76.7</v>
      </c>
    </row>
    <row r="40" spans="2:6" ht="21" customHeight="1">
      <c r="B40" s="10">
        <v>35</v>
      </c>
      <c r="C40" s="15" t="s">
        <v>174</v>
      </c>
      <c r="D40" s="10">
        <v>26</v>
      </c>
      <c r="E40" s="10">
        <v>8</v>
      </c>
      <c r="F40" s="46">
        <v>76.5</v>
      </c>
    </row>
    <row r="41" spans="2:6" ht="21" customHeight="1">
      <c r="B41" s="10">
        <v>36</v>
      </c>
      <c r="C41" s="15" t="s">
        <v>156</v>
      </c>
      <c r="D41" s="10">
        <v>24</v>
      </c>
      <c r="E41" s="10">
        <v>8</v>
      </c>
      <c r="F41" s="46">
        <v>75</v>
      </c>
    </row>
    <row r="42" spans="2:6" ht="21" customHeight="1">
      <c r="B42" s="10" t="s">
        <v>200</v>
      </c>
      <c r="C42" s="15" t="s">
        <v>308</v>
      </c>
      <c r="D42" s="10">
        <v>24</v>
      </c>
      <c r="E42" s="10">
        <v>8</v>
      </c>
      <c r="F42" s="46">
        <v>75</v>
      </c>
    </row>
    <row r="43" spans="2:6" ht="21" customHeight="1">
      <c r="B43" s="10">
        <v>38</v>
      </c>
      <c r="C43" s="15" t="s">
        <v>207</v>
      </c>
      <c r="D43" s="10">
        <v>23</v>
      </c>
      <c r="E43" s="10">
        <v>8</v>
      </c>
      <c r="F43" s="46">
        <v>74.2</v>
      </c>
    </row>
    <row r="44" spans="2:6" ht="21" customHeight="1">
      <c r="B44" s="10" t="s">
        <v>200</v>
      </c>
      <c r="C44" s="15" t="s">
        <v>77</v>
      </c>
      <c r="D44" s="10">
        <v>23</v>
      </c>
      <c r="E44" s="10">
        <v>8</v>
      </c>
      <c r="F44" s="46">
        <v>74.2</v>
      </c>
    </row>
    <row r="45" spans="2:6" ht="21" customHeight="1">
      <c r="B45" s="10" t="s">
        <v>200</v>
      </c>
      <c r="C45" s="15" t="s">
        <v>246</v>
      </c>
      <c r="D45" s="10">
        <v>23</v>
      </c>
      <c r="E45" s="10">
        <v>8</v>
      </c>
      <c r="F45" s="46">
        <v>74.2</v>
      </c>
    </row>
    <row r="46" spans="2:6" ht="21" customHeight="1">
      <c r="B46" s="10" t="s">
        <v>200</v>
      </c>
      <c r="C46" s="15" t="s">
        <v>19</v>
      </c>
      <c r="D46" s="10">
        <v>23</v>
      </c>
      <c r="E46" s="10">
        <v>8</v>
      </c>
      <c r="F46" s="46">
        <v>74.2</v>
      </c>
    </row>
    <row r="47" spans="2:6" ht="21" customHeight="1">
      <c r="B47" s="10" t="s">
        <v>200</v>
      </c>
      <c r="C47" s="15" t="s">
        <v>31</v>
      </c>
      <c r="D47" s="10">
        <v>23</v>
      </c>
      <c r="E47" s="10">
        <v>8</v>
      </c>
      <c r="F47" s="46">
        <v>74.2</v>
      </c>
    </row>
    <row r="48" spans="2:6" ht="21" customHeight="1">
      <c r="B48" s="10" t="s">
        <v>200</v>
      </c>
      <c r="C48" s="15" t="s">
        <v>206</v>
      </c>
      <c r="D48" s="10">
        <v>23</v>
      </c>
      <c r="E48" s="10">
        <v>8</v>
      </c>
      <c r="F48" s="46">
        <v>74.2</v>
      </c>
    </row>
    <row r="49" spans="2:6" ht="21" customHeight="1">
      <c r="B49" s="10" t="s">
        <v>200</v>
      </c>
      <c r="C49" s="15" t="s">
        <v>35</v>
      </c>
      <c r="D49" s="10">
        <v>23</v>
      </c>
      <c r="E49" s="10">
        <v>8</v>
      </c>
      <c r="F49" s="46">
        <v>74.2</v>
      </c>
    </row>
    <row r="50" spans="2:6" ht="21" customHeight="1">
      <c r="B50" s="10" t="s">
        <v>200</v>
      </c>
      <c r="C50" s="15" t="s">
        <v>388</v>
      </c>
      <c r="D50" s="10">
        <v>23</v>
      </c>
      <c r="E50" s="10">
        <v>8</v>
      </c>
      <c r="F50" s="46">
        <v>74.2</v>
      </c>
    </row>
    <row r="51" spans="2:6" ht="21" customHeight="1">
      <c r="B51" s="10" t="s">
        <v>200</v>
      </c>
      <c r="C51" s="15" t="s">
        <v>335</v>
      </c>
      <c r="D51" s="10">
        <v>23</v>
      </c>
      <c r="E51" s="10">
        <v>8</v>
      </c>
      <c r="F51" s="46">
        <v>74.2</v>
      </c>
    </row>
    <row r="52" spans="2:6" ht="21" customHeight="1">
      <c r="B52" s="10">
        <v>47</v>
      </c>
      <c r="C52" s="15" t="s">
        <v>87</v>
      </c>
      <c r="D52" s="10">
        <v>20</v>
      </c>
      <c r="E52" s="10">
        <v>7</v>
      </c>
      <c r="F52" s="46">
        <v>74.099999999999994</v>
      </c>
    </row>
    <row r="53" spans="2:6" ht="21" customHeight="1">
      <c r="B53" s="10">
        <v>48</v>
      </c>
      <c r="C53" s="15" t="s">
        <v>208</v>
      </c>
      <c r="D53" s="10">
        <v>22</v>
      </c>
      <c r="E53" s="10">
        <v>8</v>
      </c>
      <c r="F53" s="46">
        <v>73.3</v>
      </c>
    </row>
    <row r="54" spans="2:6" ht="21" customHeight="1">
      <c r="B54" s="10">
        <v>49</v>
      </c>
      <c r="C54" s="15" t="s">
        <v>178</v>
      </c>
      <c r="D54" s="10">
        <v>24</v>
      </c>
      <c r="E54" s="10">
        <v>9</v>
      </c>
      <c r="F54" s="46">
        <v>72.7</v>
      </c>
    </row>
    <row r="55" spans="2:6" ht="21" customHeight="1">
      <c r="B55" s="10" t="s">
        <v>200</v>
      </c>
      <c r="C55" s="15" t="s">
        <v>287</v>
      </c>
      <c r="D55" s="10">
        <v>24</v>
      </c>
      <c r="E55" s="10">
        <v>9</v>
      </c>
      <c r="F55" s="46">
        <v>72.7</v>
      </c>
    </row>
    <row r="56" spans="2:6" ht="21" customHeight="1">
      <c r="B56" s="10" t="s">
        <v>200</v>
      </c>
      <c r="C56" s="15" t="s">
        <v>218</v>
      </c>
      <c r="D56" s="10">
        <v>24</v>
      </c>
      <c r="E56" s="10">
        <v>9</v>
      </c>
      <c r="F56" s="46">
        <v>72.7</v>
      </c>
    </row>
    <row r="57" spans="2:6" ht="21" customHeight="1">
      <c r="B57" s="10" t="s">
        <v>200</v>
      </c>
      <c r="C57" s="15" t="s">
        <v>217</v>
      </c>
      <c r="D57" s="10">
        <v>24</v>
      </c>
      <c r="E57" s="10">
        <v>9</v>
      </c>
      <c r="F57" s="46">
        <v>72.7</v>
      </c>
    </row>
    <row r="58" spans="2:6" ht="21" customHeight="1">
      <c r="B58" s="10">
        <v>53</v>
      </c>
      <c r="C58" s="15" t="s">
        <v>47</v>
      </c>
      <c r="D58" s="10">
        <v>22</v>
      </c>
      <c r="E58" s="10">
        <v>9</v>
      </c>
      <c r="F58" s="46">
        <v>71</v>
      </c>
    </row>
    <row r="59" spans="2:6" ht="21" customHeight="1">
      <c r="B59" s="10" t="s">
        <v>200</v>
      </c>
      <c r="C59" s="15" t="s">
        <v>39</v>
      </c>
      <c r="D59" s="10">
        <v>22</v>
      </c>
      <c r="E59" s="10">
        <v>9</v>
      </c>
      <c r="F59" s="46">
        <v>71</v>
      </c>
    </row>
    <row r="60" spans="2:6" ht="21" customHeight="1">
      <c r="B60" s="10" t="s">
        <v>200</v>
      </c>
      <c r="C60" s="15" t="s">
        <v>20</v>
      </c>
      <c r="D60" s="10">
        <v>22</v>
      </c>
      <c r="E60" s="10">
        <v>9</v>
      </c>
      <c r="F60" s="46">
        <v>71</v>
      </c>
    </row>
    <row r="61" spans="2:6" ht="21" customHeight="1">
      <c r="B61" s="10" t="s">
        <v>200</v>
      </c>
      <c r="C61" s="15" t="s">
        <v>32</v>
      </c>
      <c r="D61" s="10">
        <v>22</v>
      </c>
      <c r="E61" s="10">
        <v>9</v>
      </c>
      <c r="F61" s="46">
        <v>71</v>
      </c>
    </row>
    <row r="62" spans="2:6" ht="21" customHeight="1">
      <c r="B62" s="10" t="s">
        <v>200</v>
      </c>
      <c r="C62" s="15" t="s">
        <v>223</v>
      </c>
      <c r="D62" s="10">
        <v>22</v>
      </c>
      <c r="E62" s="10">
        <v>9</v>
      </c>
      <c r="F62" s="46">
        <v>71</v>
      </c>
    </row>
    <row r="63" spans="2:6" ht="21" customHeight="1">
      <c r="B63" s="10" t="s">
        <v>200</v>
      </c>
      <c r="C63" s="15" t="s">
        <v>34</v>
      </c>
      <c r="D63" s="10">
        <v>22</v>
      </c>
      <c r="E63" s="10">
        <v>9</v>
      </c>
      <c r="F63" s="46">
        <v>71</v>
      </c>
    </row>
    <row r="64" spans="2:6" ht="21" customHeight="1">
      <c r="B64" s="10" t="s">
        <v>200</v>
      </c>
      <c r="C64" s="15" t="s">
        <v>215</v>
      </c>
      <c r="D64" s="10">
        <v>22</v>
      </c>
      <c r="E64" s="10">
        <v>9</v>
      </c>
      <c r="F64" s="46">
        <v>71</v>
      </c>
    </row>
    <row r="65" spans="2:6" ht="21" customHeight="1">
      <c r="B65" s="10">
        <v>60</v>
      </c>
      <c r="C65" s="15" t="s">
        <v>266</v>
      </c>
      <c r="D65" s="10">
        <v>24</v>
      </c>
      <c r="E65" s="10">
        <v>10</v>
      </c>
      <c r="F65" s="46">
        <v>70.599999999999994</v>
      </c>
    </row>
    <row r="66" spans="2:6" ht="21" customHeight="1">
      <c r="B66" s="10">
        <v>61</v>
      </c>
      <c r="C66" s="15" t="s">
        <v>259</v>
      </c>
      <c r="D66" s="10">
        <v>21</v>
      </c>
      <c r="E66" s="10">
        <v>9</v>
      </c>
      <c r="F66" s="46">
        <v>70</v>
      </c>
    </row>
    <row r="67" spans="2:6" ht="21" customHeight="1">
      <c r="B67" s="10" t="s">
        <v>200</v>
      </c>
      <c r="C67" s="15" t="s">
        <v>181</v>
      </c>
      <c r="D67" s="10">
        <v>21</v>
      </c>
      <c r="E67" s="10">
        <v>9</v>
      </c>
      <c r="F67" s="46">
        <v>70</v>
      </c>
    </row>
    <row r="68" spans="2:6" ht="21" customHeight="1">
      <c r="B68" s="10">
        <v>63</v>
      </c>
      <c r="C68" s="15" t="s">
        <v>236</v>
      </c>
      <c r="D68" s="10">
        <v>23</v>
      </c>
      <c r="E68" s="10">
        <v>10</v>
      </c>
      <c r="F68" s="46">
        <v>69.7</v>
      </c>
    </row>
    <row r="69" spans="2:6" ht="21" customHeight="1">
      <c r="B69" s="10">
        <v>64</v>
      </c>
      <c r="C69" s="15" t="s">
        <v>158</v>
      </c>
      <c r="D69" s="10">
        <v>22</v>
      </c>
      <c r="E69" s="10">
        <v>10</v>
      </c>
      <c r="F69" s="46">
        <v>68.8</v>
      </c>
    </row>
    <row r="70" spans="2:6" ht="21" customHeight="1">
      <c r="B70" s="10" t="s">
        <v>200</v>
      </c>
      <c r="C70" s="15" t="s">
        <v>55</v>
      </c>
      <c r="D70" s="10">
        <v>22</v>
      </c>
      <c r="E70" s="10">
        <v>10</v>
      </c>
      <c r="F70" s="46">
        <v>68.8</v>
      </c>
    </row>
    <row r="71" spans="2:6" ht="21" customHeight="1">
      <c r="B71" s="10">
        <v>66</v>
      </c>
      <c r="C71" s="15" t="s">
        <v>74</v>
      </c>
      <c r="D71" s="10">
        <v>21</v>
      </c>
      <c r="E71" s="10">
        <v>10</v>
      </c>
      <c r="F71" s="46">
        <v>67.7</v>
      </c>
    </row>
    <row r="72" spans="2:6" ht="21" customHeight="1">
      <c r="B72" s="10" t="s">
        <v>200</v>
      </c>
      <c r="C72" s="15" t="s">
        <v>274</v>
      </c>
      <c r="D72" s="10">
        <v>21</v>
      </c>
      <c r="E72" s="10">
        <v>10</v>
      </c>
      <c r="F72" s="46">
        <v>67.7</v>
      </c>
    </row>
    <row r="73" spans="2:6" ht="21" customHeight="1">
      <c r="B73" s="10" t="s">
        <v>200</v>
      </c>
      <c r="C73" s="15" t="s">
        <v>197</v>
      </c>
      <c r="D73" s="10">
        <v>21</v>
      </c>
      <c r="E73" s="10">
        <v>10</v>
      </c>
      <c r="F73" s="46">
        <v>67.7</v>
      </c>
    </row>
    <row r="74" spans="2:6" ht="21" customHeight="1">
      <c r="B74" s="10" t="s">
        <v>200</v>
      </c>
      <c r="C74" s="15" t="s">
        <v>258</v>
      </c>
      <c r="D74" s="10">
        <v>21</v>
      </c>
      <c r="E74" s="10">
        <v>10</v>
      </c>
      <c r="F74" s="46">
        <v>67.7</v>
      </c>
    </row>
    <row r="75" spans="2:6" ht="21" customHeight="1">
      <c r="B75" s="10" t="s">
        <v>200</v>
      </c>
      <c r="C75" s="15" t="s">
        <v>42</v>
      </c>
      <c r="D75" s="10">
        <v>21</v>
      </c>
      <c r="E75" s="10">
        <v>10</v>
      </c>
      <c r="F75" s="46">
        <v>67.7</v>
      </c>
    </row>
    <row r="76" spans="2:6" ht="21" customHeight="1">
      <c r="B76" s="10">
        <v>71</v>
      </c>
      <c r="C76" s="15" t="s">
        <v>172</v>
      </c>
      <c r="D76" s="10">
        <v>23</v>
      </c>
      <c r="E76" s="10">
        <v>11</v>
      </c>
      <c r="F76" s="46">
        <v>67.599999999999994</v>
      </c>
    </row>
    <row r="77" spans="2:6" ht="21" customHeight="1">
      <c r="B77" s="10">
        <v>72</v>
      </c>
      <c r="C77" s="15" t="s">
        <v>71</v>
      </c>
      <c r="D77" s="10">
        <v>22</v>
      </c>
      <c r="E77" s="10">
        <v>11</v>
      </c>
      <c r="F77" s="46">
        <v>66.7</v>
      </c>
    </row>
    <row r="78" spans="2:6" ht="21" customHeight="1">
      <c r="B78" s="10" t="s">
        <v>200</v>
      </c>
      <c r="C78" s="15" t="s">
        <v>164</v>
      </c>
      <c r="D78" s="10">
        <v>22</v>
      </c>
      <c r="E78" s="10">
        <v>11</v>
      </c>
      <c r="F78" s="46">
        <v>66.7</v>
      </c>
    </row>
    <row r="79" spans="2:6" ht="21" customHeight="1">
      <c r="B79" s="10" t="s">
        <v>200</v>
      </c>
      <c r="C79" s="15" t="s">
        <v>233</v>
      </c>
      <c r="D79" s="10">
        <v>22</v>
      </c>
      <c r="E79" s="10">
        <v>11</v>
      </c>
      <c r="F79" s="46">
        <v>66.7</v>
      </c>
    </row>
    <row r="80" spans="2:6" ht="21" customHeight="1">
      <c r="B80" s="10">
        <v>75</v>
      </c>
      <c r="C80" s="15" t="s">
        <v>70</v>
      </c>
      <c r="D80" s="10">
        <v>21</v>
      </c>
      <c r="E80" s="10">
        <v>11</v>
      </c>
      <c r="F80" s="46">
        <v>65.599999999999994</v>
      </c>
    </row>
    <row r="81" spans="2:6" ht="21" customHeight="1">
      <c r="B81" s="10" t="s">
        <v>200</v>
      </c>
      <c r="C81" s="15" t="s">
        <v>167</v>
      </c>
      <c r="D81" s="10">
        <v>21</v>
      </c>
      <c r="E81" s="10">
        <v>11</v>
      </c>
      <c r="F81" s="46">
        <v>65.599999999999994</v>
      </c>
    </row>
    <row r="82" spans="2:6" ht="21" customHeight="1">
      <c r="B82" s="10" t="s">
        <v>200</v>
      </c>
      <c r="C82" s="15" t="s">
        <v>283</v>
      </c>
      <c r="D82" s="10">
        <v>21</v>
      </c>
      <c r="E82" s="10">
        <v>11</v>
      </c>
      <c r="F82" s="46">
        <v>65.599999999999994</v>
      </c>
    </row>
    <row r="83" spans="2:6" ht="21" customHeight="1">
      <c r="B83" s="10">
        <v>78</v>
      </c>
      <c r="C83" s="15" t="s">
        <v>56</v>
      </c>
      <c r="D83" s="10">
        <v>20</v>
      </c>
      <c r="E83" s="10">
        <v>11</v>
      </c>
      <c r="F83" s="46">
        <v>64.5</v>
      </c>
    </row>
    <row r="84" spans="2:6" ht="21" customHeight="1">
      <c r="B84" s="10" t="s">
        <v>200</v>
      </c>
      <c r="C84" s="15" t="s">
        <v>387</v>
      </c>
      <c r="D84" s="10">
        <v>20</v>
      </c>
      <c r="E84" s="10">
        <v>11</v>
      </c>
      <c r="F84" s="46">
        <v>64.5</v>
      </c>
    </row>
    <row r="85" spans="2:6" ht="21" customHeight="1">
      <c r="B85" s="10" t="s">
        <v>200</v>
      </c>
      <c r="C85" s="15" t="s">
        <v>169</v>
      </c>
      <c r="D85" s="10">
        <v>20</v>
      </c>
      <c r="E85" s="10">
        <v>11</v>
      </c>
      <c r="F85" s="46">
        <v>64.5</v>
      </c>
    </row>
    <row r="86" spans="2:6" ht="21" customHeight="1">
      <c r="B86" s="10" t="s">
        <v>200</v>
      </c>
      <c r="C86" s="15" t="s">
        <v>185</v>
      </c>
      <c r="D86" s="10">
        <v>20</v>
      </c>
      <c r="E86" s="10">
        <v>11</v>
      </c>
      <c r="F86" s="46">
        <v>64.5</v>
      </c>
    </row>
    <row r="87" spans="2:6" ht="21" customHeight="1">
      <c r="B87" s="10" t="s">
        <v>200</v>
      </c>
      <c r="C87" s="15" t="s">
        <v>159</v>
      </c>
      <c r="D87" s="10">
        <v>20</v>
      </c>
      <c r="E87" s="10">
        <v>11</v>
      </c>
      <c r="F87" s="46">
        <v>64.5</v>
      </c>
    </row>
    <row r="88" spans="2:6" ht="21" customHeight="1">
      <c r="B88" s="10" t="s">
        <v>200</v>
      </c>
      <c r="C88" s="15" t="s">
        <v>231</v>
      </c>
      <c r="D88" s="10">
        <v>20</v>
      </c>
      <c r="E88" s="10">
        <v>11</v>
      </c>
      <c r="F88" s="46">
        <v>64.5</v>
      </c>
    </row>
    <row r="89" spans="2:6" ht="21" customHeight="1">
      <c r="B89" s="10" t="s">
        <v>200</v>
      </c>
      <c r="C89" s="15" t="s">
        <v>29</v>
      </c>
      <c r="D89" s="10">
        <v>20</v>
      </c>
      <c r="E89" s="10">
        <v>11</v>
      </c>
      <c r="F89" s="46">
        <v>64.5</v>
      </c>
    </row>
    <row r="90" spans="2:6" ht="21" customHeight="1">
      <c r="B90" s="10">
        <v>85</v>
      </c>
      <c r="C90" s="15" t="s">
        <v>331</v>
      </c>
      <c r="D90" s="10">
        <v>21</v>
      </c>
      <c r="E90" s="10">
        <v>12</v>
      </c>
      <c r="F90" s="46">
        <v>63.6</v>
      </c>
    </row>
    <row r="91" spans="2:6" ht="21" customHeight="1">
      <c r="B91" s="10" t="s">
        <v>200</v>
      </c>
      <c r="C91" s="15" t="s">
        <v>381</v>
      </c>
      <c r="D91" s="10">
        <v>21</v>
      </c>
      <c r="E91" s="10">
        <v>12</v>
      </c>
      <c r="F91" s="46">
        <v>63.6</v>
      </c>
    </row>
    <row r="92" spans="2:6" ht="21" customHeight="1">
      <c r="B92" s="10" t="s">
        <v>200</v>
      </c>
      <c r="C92" s="15" t="s">
        <v>221</v>
      </c>
      <c r="D92" s="10">
        <v>21</v>
      </c>
      <c r="E92" s="10">
        <v>12</v>
      </c>
      <c r="F92" s="46">
        <v>63.6</v>
      </c>
    </row>
    <row r="93" spans="2:6" ht="21" customHeight="1">
      <c r="B93" s="10">
        <v>88</v>
      </c>
      <c r="C93" s="15" t="s">
        <v>239</v>
      </c>
      <c r="D93" s="10">
        <v>19</v>
      </c>
      <c r="E93" s="10">
        <v>11</v>
      </c>
      <c r="F93" s="46">
        <v>63.3</v>
      </c>
    </row>
    <row r="94" spans="2:6" ht="21" customHeight="1">
      <c r="B94" s="10" t="s">
        <v>200</v>
      </c>
      <c r="C94" s="15" t="s">
        <v>250</v>
      </c>
      <c r="D94" s="10">
        <v>19</v>
      </c>
      <c r="E94" s="10">
        <v>11</v>
      </c>
      <c r="F94" s="46">
        <v>63.3</v>
      </c>
    </row>
    <row r="95" spans="2:6" ht="21" customHeight="1">
      <c r="B95" s="10" t="s">
        <v>200</v>
      </c>
      <c r="C95" s="15" t="s">
        <v>286</v>
      </c>
      <c r="D95" s="10">
        <v>19</v>
      </c>
      <c r="E95" s="10">
        <v>11</v>
      </c>
      <c r="F95" s="46">
        <v>63.3</v>
      </c>
    </row>
    <row r="96" spans="2:6" ht="21" customHeight="1">
      <c r="B96" s="10">
        <v>91</v>
      </c>
      <c r="C96" s="15" t="s">
        <v>342</v>
      </c>
      <c r="D96" s="10">
        <v>17</v>
      </c>
      <c r="E96" s="10">
        <v>10</v>
      </c>
      <c r="F96" s="46">
        <v>63</v>
      </c>
    </row>
    <row r="97" spans="2:6" ht="21" customHeight="1">
      <c r="B97" s="10">
        <v>92</v>
      </c>
      <c r="C97" s="15" t="s">
        <v>189</v>
      </c>
      <c r="D97" s="10">
        <v>20</v>
      </c>
      <c r="E97" s="10">
        <v>12</v>
      </c>
      <c r="F97" s="46">
        <v>62.5</v>
      </c>
    </row>
    <row r="98" spans="2:6" ht="21" customHeight="1">
      <c r="B98" s="10" t="s">
        <v>200</v>
      </c>
      <c r="C98" s="15" t="s">
        <v>69</v>
      </c>
      <c r="D98" s="10">
        <v>20</v>
      </c>
      <c r="E98" s="10">
        <v>12</v>
      </c>
      <c r="F98" s="46">
        <v>62.5</v>
      </c>
    </row>
    <row r="99" spans="2:6" ht="21" customHeight="1">
      <c r="B99" s="10" t="s">
        <v>200</v>
      </c>
      <c r="C99" s="15" t="s">
        <v>296</v>
      </c>
      <c r="D99" s="10">
        <v>20</v>
      </c>
      <c r="E99" s="10">
        <v>12</v>
      </c>
      <c r="F99" s="46">
        <v>62.5</v>
      </c>
    </row>
    <row r="100" spans="2:6" ht="21" customHeight="1">
      <c r="B100" s="10" t="s">
        <v>200</v>
      </c>
      <c r="C100" s="15" t="s">
        <v>328</v>
      </c>
      <c r="D100" s="10">
        <v>20</v>
      </c>
      <c r="E100" s="10">
        <v>12</v>
      </c>
      <c r="F100" s="46">
        <v>62.5</v>
      </c>
    </row>
    <row r="101" spans="2:6" ht="21" customHeight="1">
      <c r="B101" s="10" t="s">
        <v>200</v>
      </c>
      <c r="C101" s="15" t="s">
        <v>222</v>
      </c>
      <c r="D101" s="10">
        <v>20</v>
      </c>
      <c r="E101" s="10">
        <v>12</v>
      </c>
      <c r="F101" s="46">
        <v>62.5</v>
      </c>
    </row>
    <row r="102" spans="2:6" ht="21" customHeight="1">
      <c r="B102" s="10" t="s">
        <v>200</v>
      </c>
      <c r="C102" s="15" t="s">
        <v>270</v>
      </c>
      <c r="D102" s="10">
        <v>20</v>
      </c>
      <c r="E102" s="10">
        <v>12</v>
      </c>
      <c r="F102" s="46">
        <v>62.5</v>
      </c>
    </row>
    <row r="103" spans="2:6" ht="21" customHeight="1">
      <c r="B103" s="10" t="s">
        <v>200</v>
      </c>
      <c r="C103" s="15" t="s">
        <v>27</v>
      </c>
      <c r="D103" s="10">
        <v>20</v>
      </c>
      <c r="E103" s="10">
        <v>12</v>
      </c>
      <c r="F103" s="46">
        <v>62.5</v>
      </c>
    </row>
    <row r="104" spans="2:6" ht="21" customHeight="1">
      <c r="B104" s="10" t="s">
        <v>200</v>
      </c>
      <c r="C104" s="15" t="s">
        <v>190</v>
      </c>
      <c r="D104" s="10">
        <v>20</v>
      </c>
      <c r="E104" s="10">
        <v>12</v>
      </c>
      <c r="F104" s="46">
        <v>62.5</v>
      </c>
    </row>
    <row r="105" spans="2:6" ht="21" customHeight="1">
      <c r="B105" s="10" t="s">
        <v>200</v>
      </c>
      <c r="C105" s="15" t="s">
        <v>52</v>
      </c>
      <c r="D105" s="10">
        <v>20</v>
      </c>
      <c r="E105" s="10">
        <v>12</v>
      </c>
      <c r="F105" s="46">
        <v>62.5</v>
      </c>
    </row>
    <row r="106" spans="2:6" ht="21" customHeight="1">
      <c r="B106" s="10" t="s">
        <v>200</v>
      </c>
      <c r="C106" s="15" t="s">
        <v>256</v>
      </c>
      <c r="D106" s="10">
        <v>20</v>
      </c>
      <c r="E106" s="10">
        <v>12</v>
      </c>
      <c r="F106" s="46">
        <v>62.5</v>
      </c>
    </row>
    <row r="107" spans="2:6" ht="21" customHeight="1">
      <c r="B107" s="10">
        <v>102</v>
      </c>
      <c r="C107" s="15" t="s">
        <v>273</v>
      </c>
      <c r="D107" s="10">
        <v>21</v>
      </c>
      <c r="E107" s="10">
        <v>13</v>
      </c>
      <c r="F107" s="46">
        <v>61.8</v>
      </c>
    </row>
    <row r="108" spans="2:6" ht="21" customHeight="1">
      <c r="B108" s="10">
        <v>103</v>
      </c>
      <c r="C108" s="15" t="s">
        <v>150</v>
      </c>
      <c r="D108" s="10">
        <v>19</v>
      </c>
      <c r="E108" s="10">
        <v>12</v>
      </c>
      <c r="F108" s="46">
        <v>61.3</v>
      </c>
    </row>
    <row r="109" spans="2:6" ht="21" customHeight="1">
      <c r="B109" s="10" t="s">
        <v>200</v>
      </c>
      <c r="C109" s="15" t="s">
        <v>247</v>
      </c>
      <c r="D109" s="10">
        <v>19</v>
      </c>
      <c r="E109" s="10">
        <v>12</v>
      </c>
      <c r="F109" s="46">
        <v>61.3</v>
      </c>
    </row>
    <row r="110" spans="2:6" ht="21" customHeight="1">
      <c r="B110" s="10" t="s">
        <v>200</v>
      </c>
      <c r="C110" s="15" t="s">
        <v>400</v>
      </c>
      <c r="D110" s="10">
        <v>19</v>
      </c>
      <c r="E110" s="10">
        <v>12</v>
      </c>
      <c r="F110" s="46">
        <v>61.3</v>
      </c>
    </row>
    <row r="111" spans="2:6" ht="21" customHeight="1">
      <c r="B111" s="10" t="s">
        <v>200</v>
      </c>
      <c r="C111" s="15" t="s">
        <v>54</v>
      </c>
      <c r="D111" s="10">
        <v>19</v>
      </c>
      <c r="E111" s="10">
        <v>12</v>
      </c>
      <c r="F111" s="46">
        <v>61.3</v>
      </c>
    </row>
    <row r="112" spans="2:6" ht="21" customHeight="1">
      <c r="B112" s="10" t="s">
        <v>200</v>
      </c>
      <c r="C112" s="15" t="s">
        <v>151</v>
      </c>
      <c r="D112" s="10">
        <v>19</v>
      </c>
      <c r="E112" s="10">
        <v>12</v>
      </c>
      <c r="F112" s="46">
        <v>61.3</v>
      </c>
    </row>
    <row r="113" spans="2:6" ht="21" customHeight="1">
      <c r="B113" s="10" t="s">
        <v>200</v>
      </c>
      <c r="C113" s="15" t="s">
        <v>275</v>
      </c>
      <c r="D113" s="10">
        <v>19</v>
      </c>
      <c r="E113" s="10">
        <v>12</v>
      </c>
      <c r="F113" s="46">
        <v>61.3</v>
      </c>
    </row>
    <row r="114" spans="2:6" ht="21" customHeight="1">
      <c r="B114" s="10" t="s">
        <v>200</v>
      </c>
      <c r="C114" s="15" t="s">
        <v>165</v>
      </c>
      <c r="D114" s="10">
        <v>19</v>
      </c>
      <c r="E114" s="10">
        <v>12</v>
      </c>
      <c r="F114" s="46">
        <v>61.3</v>
      </c>
    </row>
    <row r="115" spans="2:6" ht="21" customHeight="1">
      <c r="B115" s="10" t="s">
        <v>200</v>
      </c>
      <c r="C115" s="15" t="s">
        <v>163</v>
      </c>
      <c r="D115" s="10">
        <v>19</v>
      </c>
      <c r="E115" s="10">
        <v>12</v>
      </c>
      <c r="F115" s="46">
        <v>61.3</v>
      </c>
    </row>
    <row r="116" spans="2:6" ht="21" customHeight="1">
      <c r="B116" s="10" t="s">
        <v>200</v>
      </c>
      <c r="C116" s="15" t="s">
        <v>80</v>
      </c>
      <c r="D116" s="10">
        <v>19</v>
      </c>
      <c r="E116" s="10">
        <v>12</v>
      </c>
      <c r="F116" s="46">
        <v>61.3</v>
      </c>
    </row>
    <row r="117" spans="2:6" ht="21" customHeight="1">
      <c r="B117" s="10">
        <v>112</v>
      </c>
      <c r="C117" s="15" t="s">
        <v>398</v>
      </c>
      <c r="D117" s="10">
        <v>20</v>
      </c>
      <c r="E117" s="10">
        <v>13</v>
      </c>
      <c r="F117" s="46">
        <v>60.6</v>
      </c>
    </row>
    <row r="118" spans="2:6" ht="21" customHeight="1">
      <c r="B118" s="10" t="s">
        <v>200</v>
      </c>
      <c r="C118" s="15" t="s">
        <v>237</v>
      </c>
      <c r="D118" s="10">
        <v>20</v>
      </c>
      <c r="E118" s="10">
        <v>13</v>
      </c>
      <c r="F118" s="46">
        <v>60.6</v>
      </c>
    </row>
    <row r="119" spans="2:6" ht="21" customHeight="1">
      <c r="B119" s="10">
        <v>114</v>
      </c>
      <c r="C119" s="15" t="s">
        <v>269</v>
      </c>
      <c r="D119" s="10">
        <v>21</v>
      </c>
      <c r="E119" s="10">
        <v>14</v>
      </c>
      <c r="F119" s="46">
        <v>60</v>
      </c>
    </row>
    <row r="120" spans="2:6" ht="21" customHeight="1">
      <c r="B120" s="10" t="s">
        <v>200</v>
      </c>
      <c r="C120" s="15" t="s">
        <v>254</v>
      </c>
      <c r="D120" s="10">
        <v>18</v>
      </c>
      <c r="E120" s="10">
        <v>12</v>
      </c>
      <c r="F120" s="46">
        <v>60</v>
      </c>
    </row>
    <row r="121" spans="2:6" ht="21" customHeight="1">
      <c r="B121" s="10" t="s">
        <v>200</v>
      </c>
      <c r="C121" s="15" t="s">
        <v>339</v>
      </c>
      <c r="D121" s="10">
        <v>18</v>
      </c>
      <c r="E121" s="10">
        <v>12</v>
      </c>
      <c r="F121" s="46">
        <v>60</v>
      </c>
    </row>
    <row r="122" spans="2:6" ht="21" customHeight="1">
      <c r="B122" s="10" t="s">
        <v>200</v>
      </c>
      <c r="C122" s="15" t="s">
        <v>255</v>
      </c>
      <c r="D122" s="10">
        <v>18</v>
      </c>
      <c r="E122" s="10">
        <v>12</v>
      </c>
      <c r="F122" s="46">
        <v>60</v>
      </c>
    </row>
    <row r="123" spans="2:6" ht="21" customHeight="1">
      <c r="B123" s="10" t="s">
        <v>200</v>
      </c>
      <c r="C123" s="15" t="s">
        <v>155</v>
      </c>
      <c r="D123" s="10">
        <v>18</v>
      </c>
      <c r="E123" s="10">
        <v>12</v>
      </c>
      <c r="F123" s="46">
        <v>60</v>
      </c>
    </row>
    <row r="124" spans="2:6" ht="21" customHeight="1">
      <c r="B124" s="10" t="s">
        <v>200</v>
      </c>
      <c r="C124" s="15" t="s">
        <v>313</v>
      </c>
      <c r="D124" s="10">
        <v>18</v>
      </c>
      <c r="E124" s="10">
        <v>12</v>
      </c>
      <c r="F124" s="46">
        <v>60</v>
      </c>
    </row>
    <row r="125" spans="2:6" ht="21" customHeight="1">
      <c r="B125" s="10" t="s">
        <v>200</v>
      </c>
      <c r="C125" s="15" t="s">
        <v>147</v>
      </c>
      <c r="D125" s="10">
        <v>18</v>
      </c>
      <c r="E125" s="10">
        <v>12</v>
      </c>
      <c r="F125" s="46">
        <v>60</v>
      </c>
    </row>
    <row r="126" spans="2:6" ht="21" customHeight="1">
      <c r="B126" s="10">
        <v>121</v>
      </c>
      <c r="C126" s="15" t="s">
        <v>157</v>
      </c>
      <c r="D126" s="10">
        <v>19</v>
      </c>
      <c r="E126" s="10">
        <v>13</v>
      </c>
      <c r="F126" s="46">
        <v>59.4</v>
      </c>
    </row>
    <row r="127" spans="2:6" ht="21" customHeight="1">
      <c r="B127" s="10" t="s">
        <v>200</v>
      </c>
      <c r="C127" s="15" t="s">
        <v>62</v>
      </c>
      <c r="D127" s="10">
        <v>19</v>
      </c>
      <c r="E127" s="10">
        <v>13</v>
      </c>
      <c r="F127" s="46">
        <v>59.4</v>
      </c>
    </row>
    <row r="128" spans="2:6" ht="21" customHeight="1">
      <c r="B128" s="10" t="s">
        <v>200</v>
      </c>
      <c r="C128" s="15" t="s">
        <v>177</v>
      </c>
      <c r="D128" s="10">
        <v>19</v>
      </c>
      <c r="E128" s="10">
        <v>13</v>
      </c>
      <c r="F128" s="46">
        <v>59.4</v>
      </c>
    </row>
    <row r="129" spans="2:6" ht="21" customHeight="1">
      <c r="B129" s="10" t="s">
        <v>200</v>
      </c>
      <c r="C129" s="15" t="s">
        <v>347</v>
      </c>
      <c r="D129" s="10">
        <v>19</v>
      </c>
      <c r="E129" s="10">
        <v>13</v>
      </c>
      <c r="F129" s="46">
        <v>59.4</v>
      </c>
    </row>
    <row r="130" spans="2:6" ht="21" customHeight="1">
      <c r="B130" s="10" t="s">
        <v>200</v>
      </c>
      <c r="C130" s="15" t="s">
        <v>57</v>
      </c>
      <c r="D130" s="10">
        <v>19</v>
      </c>
      <c r="E130" s="10">
        <v>13</v>
      </c>
      <c r="F130" s="46">
        <v>59.4</v>
      </c>
    </row>
    <row r="131" spans="2:6" ht="21" customHeight="1">
      <c r="B131" s="10" t="s">
        <v>200</v>
      </c>
      <c r="C131" s="15" t="s">
        <v>171</v>
      </c>
      <c r="D131" s="10">
        <v>19</v>
      </c>
      <c r="E131" s="10">
        <v>13</v>
      </c>
      <c r="F131" s="46">
        <v>59.4</v>
      </c>
    </row>
    <row r="132" spans="2:6" ht="21" customHeight="1">
      <c r="B132" s="10">
        <v>127</v>
      </c>
      <c r="C132" s="15" t="s">
        <v>355</v>
      </c>
      <c r="D132" s="10">
        <v>16</v>
      </c>
      <c r="E132" s="10">
        <v>11</v>
      </c>
      <c r="F132" s="46">
        <v>59.3</v>
      </c>
    </row>
    <row r="133" spans="2:6" ht="21" customHeight="1">
      <c r="B133" s="10">
        <v>128</v>
      </c>
      <c r="C133" s="15" t="s">
        <v>383</v>
      </c>
      <c r="D133" s="10">
        <v>20</v>
      </c>
      <c r="E133" s="10">
        <v>14</v>
      </c>
      <c r="F133" s="46">
        <v>58.8</v>
      </c>
    </row>
    <row r="134" spans="2:6" ht="21" customHeight="1">
      <c r="B134" s="10">
        <v>129</v>
      </c>
      <c r="C134" s="15" t="s">
        <v>309</v>
      </c>
      <c r="D134" s="10">
        <v>17</v>
      </c>
      <c r="E134" s="10">
        <v>12</v>
      </c>
      <c r="F134" s="46">
        <v>58.6</v>
      </c>
    </row>
    <row r="135" spans="2:6" ht="21" customHeight="1">
      <c r="B135" s="10">
        <v>130</v>
      </c>
      <c r="C135" s="15" t="s">
        <v>58</v>
      </c>
      <c r="D135" s="10">
        <v>18</v>
      </c>
      <c r="E135" s="10">
        <v>13</v>
      </c>
      <c r="F135" s="46">
        <v>58.1</v>
      </c>
    </row>
    <row r="136" spans="2:6" ht="21" customHeight="1">
      <c r="B136" s="10" t="s">
        <v>200</v>
      </c>
      <c r="C136" s="15" t="s">
        <v>219</v>
      </c>
      <c r="D136" s="10">
        <v>18</v>
      </c>
      <c r="E136" s="10">
        <v>13</v>
      </c>
      <c r="F136" s="46">
        <v>58.1</v>
      </c>
    </row>
    <row r="137" spans="2:6" ht="21" customHeight="1">
      <c r="B137" s="10" t="s">
        <v>200</v>
      </c>
      <c r="C137" s="15" t="s">
        <v>289</v>
      </c>
      <c r="D137" s="10">
        <v>18</v>
      </c>
      <c r="E137" s="10">
        <v>13</v>
      </c>
      <c r="F137" s="46">
        <v>58.1</v>
      </c>
    </row>
    <row r="138" spans="2:6" ht="21" customHeight="1">
      <c r="B138" s="10" t="s">
        <v>200</v>
      </c>
      <c r="C138" s="15" t="s">
        <v>79</v>
      </c>
      <c r="D138" s="10">
        <v>18</v>
      </c>
      <c r="E138" s="10">
        <v>13</v>
      </c>
      <c r="F138" s="46">
        <v>58.1</v>
      </c>
    </row>
    <row r="139" spans="2:6" ht="21" customHeight="1">
      <c r="B139" s="10" t="s">
        <v>200</v>
      </c>
      <c r="C139" s="15" t="s">
        <v>321</v>
      </c>
      <c r="D139" s="10">
        <v>18</v>
      </c>
      <c r="E139" s="10">
        <v>13</v>
      </c>
      <c r="F139" s="46">
        <v>58.1</v>
      </c>
    </row>
    <row r="140" spans="2:6" ht="21" customHeight="1">
      <c r="B140" s="10">
        <v>135</v>
      </c>
      <c r="C140" s="15" t="s">
        <v>241</v>
      </c>
      <c r="D140" s="10">
        <v>17</v>
      </c>
      <c r="E140" s="10">
        <v>13</v>
      </c>
      <c r="F140" s="46">
        <v>56.7</v>
      </c>
    </row>
    <row r="141" spans="2:6" ht="21" customHeight="1">
      <c r="B141" s="10" t="s">
        <v>200</v>
      </c>
      <c r="C141" s="15" t="s">
        <v>227</v>
      </c>
      <c r="D141" s="10">
        <v>17</v>
      </c>
      <c r="E141" s="10">
        <v>13</v>
      </c>
      <c r="F141" s="46">
        <v>56.7</v>
      </c>
    </row>
    <row r="142" spans="2:6" ht="21" customHeight="1">
      <c r="B142" s="10" t="s">
        <v>200</v>
      </c>
      <c r="C142" s="15" t="s">
        <v>359</v>
      </c>
      <c r="D142" s="10">
        <v>17</v>
      </c>
      <c r="E142" s="10">
        <v>13</v>
      </c>
      <c r="F142" s="46">
        <v>56.7</v>
      </c>
    </row>
    <row r="143" spans="2:6" ht="21" customHeight="1">
      <c r="B143" s="10">
        <v>138</v>
      </c>
      <c r="C143" s="15" t="s">
        <v>214</v>
      </c>
      <c r="D143" s="10">
        <v>18</v>
      </c>
      <c r="E143" s="10">
        <v>14</v>
      </c>
      <c r="F143" s="46">
        <v>56.3</v>
      </c>
    </row>
    <row r="144" spans="2:6" ht="21" customHeight="1">
      <c r="B144" s="10" t="s">
        <v>200</v>
      </c>
      <c r="C144" s="15" t="s">
        <v>312</v>
      </c>
      <c r="D144" s="10">
        <v>18</v>
      </c>
      <c r="E144" s="10">
        <v>14</v>
      </c>
      <c r="F144" s="46">
        <v>56.3</v>
      </c>
    </row>
    <row r="145" spans="2:6" ht="21" customHeight="1">
      <c r="B145" s="10">
        <v>140</v>
      </c>
      <c r="C145" s="15" t="s">
        <v>173</v>
      </c>
      <c r="D145" s="10">
        <v>17</v>
      </c>
      <c r="E145" s="10">
        <v>14</v>
      </c>
      <c r="F145" s="46">
        <v>54.8</v>
      </c>
    </row>
    <row r="146" spans="2:6" ht="21" customHeight="1">
      <c r="B146" s="10" t="s">
        <v>200</v>
      </c>
      <c r="C146" s="15" t="s">
        <v>68</v>
      </c>
      <c r="D146" s="10">
        <v>17</v>
      </c>
      <c r="E146" s="10">
        <v>14</v>
      </c>
      <c r="F146" s="46">
        <v>54.8</v>
      </c>
    </row>
    <row r="147" spans="2:6" ht="21" customHeight="1">
      <c r="B147" s="10" t="s">
        <v>200</v>
      </c>
      <c r="C147" s="15" t="s">
        <v>297</v>
      </c>
      <c r="D147" s="10">
        <v>17</v>
      </c>
      <c r="E147" s="10">
        <v>14</v>
      </c>
      <c r="F147" s="46">
        <v>54.8</v>
      </c>
    </row>
    <row r="148" spans="2:6" ht="21" customHeight="1">
      <c r="B148" s="10" t="s">
        <v>200</v>
      </c>
      <c r="C148" s="15" t="s">
        <v>86</v>
      </c>
      <c r="D148" s="10">
        <v>17</v>
      </c>
      <c r="E148" s="10">
        <v>14</v>
      </c>
      <c r="F148" s="46">
        <v>54.8</v>
      </c>
    </row>
    <row r="149" spans="2:6" ht="21" customHeight="1">
      <c r="B149" s="10" t="s">
        <v>200</v>
      </c>
      <c r="C149" s="15" t="s">
        <v>61</v>
      </c>
      <c r="D149" s="10">
        <v>17</v>
      </c>
      <c r="E149" s="10">
        <v>14</v>
      </c>
      <c r="F149" s="46">
        <v>54.8</v>
      </c>
    </row>
    <row r="150" spans="2:6" ht="21" customHeight="1">
      <c r="B150" s="10" t="s">
        <v>200</v>
      </c>
      <c r="C150" s="15" t="s">
        <v>318</v>
      </c>
      <c r="D150" s="10">
        <v>17</v>
      </c>
      <c r="E150" s="10">
        <v>14</v>
      </c>
      <c r="F150" s="46">
        <v>54.8</v>
      </c>
    </row>
    <row r="151" spans="2:6" ht="21" customHeight="1">
      <c r="B151" s="10" t="s">
        <v>200</v>
      </c>
      <c r="C151" s="15" t="s">
        <v>191</v>
      </c>
      <c r="D151" s="10">
        <v>17</v>
      </c>
      <c r="E151" s="10">
        <v>14</v>
      </c>
      <c r="F151" s="46">
        <v>54.8</v>
      </c>
    </row>
    <row r="152" spans="2:6" ht="21" customHeight="1">
      <c r="B152" s="10" t="s">
        <v>200</v>
      </c>
      <c r="C152" s="15" t="s">
        <v>298</v>
      </c>
      <c r="D152" s="10">
        <v>17</v>
      </c>
      <c r="E152" s="10">
        <v>14</v>
      </c>
      <c r="F152" s="46">
        <v>54.8</v>
      </c>
    </row>
    <row r="153" spans="2:6" ht="21" customHeight="1">
      <c r="B153" s="10" t="s">
        <v>200</v>
      </c>
      <c r="C153" s="15" t="s">
        <v>170</v>
      </c>
      <c r="D153" s="10">
        <v>17</v>
      </c>
      <c r="E153" s="10">
        <v>14</v>
      </c>
      <c r="F153" s="46">
        <v>54.8</v>
      </c>
    </row>
    <row r="154" spans="2:6" ht="21" customHeight="1">
      <c r="B154" s="10" t="s">
        <v>200</v>
      </c>
      <c r="C154" s="15" t="s">
        <v>63</v>
      </c>
      <c r="D154" s="10">
        <v>17</v>
      </c>
      <c r="E154" s="10">
        <v>14</v>
      </c>
      <c r="F154" s="46">
        <v>54.8</v>
      </c>
    </row>
    <row r="155" spans="2:6" ht="21" customHeight="1">
      <c r="B155" s="10">
        <v>150</v>
      </c>
      <c r="C155" s="15" t="s">
        <v>263</v>
      </c>
      <c r="D155" s="10">
        <v>18</v>
      </c>
      <c r="E155" s="10">
        <v>15</v>
      </c>
      <c r="F155" s="46">
        <v>54.5</v>
      </c>
    </row>
    <row r="156" spans="2:6" ht="21" customHeight="1">
      <c r="B156" s="10" t="s">
        <v>200</v>
      </c>
      <c r="C156" s="15" t="s">
        <v>161</v>
      </c>
      <c r="D156" s="10">
        <v>18</v>
      </c>
      <c r="E156" s="10">
        <v>15</v>
      </c>
      <c r="F156" s="46">
        <v>54.5</v>
      </c>
    </row>
    <row r="157" spans="2:6" ht="21" customHeight="1">
      <c r="B157" s="10" t="s">
        <v>200</v>
      </c>
      <c r="C157" s="15" t="s">
        <v>271</v>
      </c>
      <c r="D157" s="10">
        <v>18</v>
      </c>
      <c r="E157" s="10">
        <v>15</v>
      </c>
      <c r="F157" s="46">
        <v>54.5</v>
      </c>
    </row>
    <row r="158" spans="2:6" ht="21" customHeight="1">
      <c r="B158" s="10" t="s">
        <v>200</v>
      </c>
      <c r="C158" s="15" t="s">
        <v>180</v>
      </c>
      <c r="D158" s="10">
        <v>18</v>
      </c>
      <c r="E158" s="10">
        <v>15</v>
      </c>
      <c r="F158" s="46">
        <v>54.5</v>
      </c>
    </row>
    <row r="159" spans="2:6" ht="21" customHeight="1">
      <c r="B159" s="10" t="s">
        <v>200</v>
      </c>
      <c r="C159" s="15" t="s">
        <v>370</v>
      </c>
      <c r="D159" s="10">
        <v>18</v>
      </c>
      <c r="E159" s="10">
        <v>15</v>
      </c>
      <c r="F159" s="46">
        <v>54.5</v>
      </c>
    </row>
    <row r="160" spans="2:6" ht="21" customHeight="1">
      <c r="B160" s="10">
        <v>155</v>
      </c>
      <c r="C160" s="15" t="s">
        <v>281</v>
      </c>
      <c r="D160" s="10">
        <v>16</v>
      </c>
      <c r="E160" s="10">
        <v>14</v>
      </c>
      <c r="F160" s="46">
        <v>53.3</v>
      </c>
    </row>
    <row r="161" spans="2:6" ht="21" customHeight="1">
      <c r="B161" s="10" t="s">
        <v>200</v>
      </c>
      <c r="C161" s="15" t="s">
        <v>369</v>
      </c>
      <c r="D161" s="10">
        <v>16</v>
      </c>
      <c r="E161" s="10">
        <v>14</v>
      </c>
      <c r="F161" s="46">
        <v>53.3</v>
      </c>
    </row>
    <row r="162" spans="2:6" ht="21" customHeight="1">
      <c r="B162" s="10" t="s">
        <v>200</v>
      </c>
      <c r="C162" s="15" t="s">
        <v>316</v>
      </c>
      <c r="D162" s="10">
        <v>16</v>
      </c>
      <c r="E162" s="10">
        <v>14</v>
      </c>
      <c r="F162" s="46">
        <v>53.3</v>
      </c>
    </row>
    <row r="163" spans="2:6" ht="21" customHeight="1">
      <c r="B163" s="10">
        <v>158</v>
      </c>
      <c r="C163" s="15" t="s">
        <v>193</v>
      </c>
      <c r="D163" s="10">
        <v>17</v>
      </c>
      <c r="E163" s="10">
        <v>15</v>
      </c>
      <c r="F163" s="46">
        <v>53.1</v>
      </c>
    </row>
    <row r="164" spans="2:6" ht="21" customHeight="1">
      <c r="B164" s="10" t="s">
        <v>200</v>
      </c>
      <c r="C164" s="15" t="s">
        <v>334</v>
      </c>
      <c r="D164" s="10">
        <v>17</v>
      </c>
      <c r="E164" s="10">
        <v>15</v>
      </c>
      <c r="F164" s="46">
        <v>53.1</v>
      </c>
    </row>
    <row r="165" spans="2:6" ht="21" customHeight="1">
      <c r="B165" s="10" t="s">
        <v>200</v>
      </c>
      <c r="C165" s="15" t="s">
        <v>288</v>
      </c>
      <c r="D165" s="10">
        <v>17</v>
      </c>
      <c r="E165" s="10">
        <v>15</v>
      </c>
      <c r="F165" s="46">
        <v>53.1</v>
      </c>
    </row>
    <row r="166" spans="2:6" ht="21" customHeight="1">
      <c r="B166" s="10" t="s">
        <v>200</v>
      </c>
      <c r="C166" s="15" t="s">
        <v>194</v>
      </c>
      <c r="D166" s="10">
        <v>17</v>
      </c>
      <c r="E166" s="10">
        <v>15</v>
      </c>
      <c r="F166" s="46">
        <v>53.1</v>
      </c>
    </row>
    <row r="167" spans="2:6" ht="21" customHeight="1">
      <c r="B167" s="10" t="s">
        <v>200</v>
      </c>
      <c r="C167" s="15" t="s">
        <v>354</v>
      </c>
      <c r="D167" s="10">
        <v>17</v>
      </c>
      <c r="E167" s="10">
        <v>15</v>
      </c>
      <c r="F167" s="46">
        <v>53.1</v>
      </c>
    </row>
    <row r="168" spans="2:6" ht="21" customHeight="1">
      <c r="B168" s="10" t="s">
        <v>200</v>
      </c>
      <c r="C168" s="15" t="s">
        <v>343</v>
      </c>
      <c r="D168" s="10">
        <v>17</v>
      </c>
      <c r="E168" s="10">
        <v>15</v>
      </c>
      <c r="F168" s="46">
        <v>53.1</v>
      </c>
    </row>
    <row r="169" spans="2:6" ht="21" customHeight="1">
      <c r="B169" s="10" t="s">
        <v>200</v>
      </c>
      <c r="C169" s="15" t="s">
        <v>380</v>
      </c>
      <c r="D169" s="10">
        <v>17</v>
      </c>
      <c r="E169" s="10">
        <v>15</v>
      </c>
      <c r="F169" s="46">
        <v>53.1</v>
      </c>
    </row>
    <row r="170" spans="2:6" ht="21" customHeight="1">
      <c r="B170" s="10" t="s">
        <v>200</v>
      </c>
      <c r="C170" s="15" t="s">
        <v>192</v>
      </c>
      <c r="D170" s="10">
        <v>17</v>
      </c>
      <c r="E170" s="10">
        <v>15</v>
      </c>
      <c r="F170" s="46">
        <v>53.1</v>
      </c>
    </row>
    <row r="171" spans="2:6" ht="21" customHeight="1">
      <c r="B171" s="10" t="s">
        <v>200</v>
      </c>
      <c r="C171" s="15" t="s">
        <v>60</v>
      </c>
      <c r="D171" s="10">
        <v>17</v>
      </c>
      <c r="E171" s="10">
        <v>15</v>
      </c>
      <c r="F171" s="46">
        <v>53.1</v>
      </c>
    </row>
    <row r="172" spans="2:6" ht="21" customHeight="1">
      <c r="B172" s="10">
        <v>167</v>
      </c>
      <c r="C172" s="15" t="s">
        <v>326</v>
      </c>
      <c r="D172" s="10">
        <v>15</v>
      </c>
      <c r="E172" s="10">
        <v>14</v>
      </c>
      <c r="F172" s="46">
        <v>51.7</v>
      </c>
    </row>
    <row r="173" spans="2:6" ht="21" customHeight="1">
      <c r="B173" s="10">
        <v>168</v>
      </c>
      <c r="C173" s="15" t="s">
        <v>382</v>
      </c>
      <c r="D173" s="10">
        <v>16</v>
      </c>
      <c r="E173" s="10">
        <v>15</v>
      </c>
      <c r="F173" s="46">
        <v>51.6</v>
      </c>
    </row>
    <row r="174" spans="2:6" ht="21" customHeight="1">
      <c r="B174" s="10" t="s">
        <v>200</v>
      </c>
      <c r="C174" s="15" t="s">
        <v>416</v>
      </c>
      <c r="D174" s="10">
        <v>16</v>
      </c>
      <c r="E174" s="10">
        <v>15</v>
      </c>
      <c r="F174" s="46">
        <v>51.6</v>
      </c>
    </row>
    <row r="175" spans="2:6" ht="21" customHeight="1">
      <c r="B175" s="10" t="s">
        <v>200</v>
      </c>
      <c r="C175" s="15" t="s">
        <v>257</v>
      </c>
      <c r="D175" s="10">
        <v>16</v>
      </c>
      <c r="E175" s="10">
        <v>15</v>
      </c>
      <c r="F175" s="46">
        <v>51.6</v>
      </c>
    </row>
    <row r="176" spans="2:6" ht="21" customHeight="1">
      <c r="B176" s="10" t="s">
        <v>200</v>
      </c>
      <c r="C176" s="15" t="s">
        <v>360</v>
      </c>
      <c r="D176" s="10">
        <v>16</v>
      </c>
      <c r="E176" s="10">
        <v>15</v>
      </c>
      <c r="F176" s="46">
        <v>51.6</v>
      </c>
    </row>
    <row r="177" spans="2:6" ht="21" customHeight="1">
      <c r="B177" s="10" t="s">
        <v>200</v>
      </c>
      <c r="C177" s="15" t="s">
        <v>53</v>
      </c>
      <c r="D177" s="10">
        <v>16</v>
      </c>
      <c r="E177" s="10">
        <v>15</v>
      </c>
      <c r="F177" s="46">
        <v>51.6</v>
      </c>
    </row>
    <row r="178" spans="2:6" ht="21" customHeight="1">
      <c r="B178" s="10" t="s">
        <v>200</v>
      </c>
      <c r="C178" s="15" t="s">
        <v>385</v>
      </c>
      <c r="D178" s="10">
        <v>16</v>
      </c>
      <c r="E178" s="10">
        <v>15</v>
      </c>
      <c r="F178" s="46">
        <v>51.6</v>
      </c>
    </row>
    <row r="179" spans="2:6" ht="21" customHeight="1">
      <c r="B179" s="10" t="s">
        <v>200</v>
      </c>
      <c r="C179" s="15" t="s">
        <v>188</v>
      </c>
      <c r="D179" s="10">
        <v>16</v>
      </c>
      <c r="E179" s="10">
        <v>15</v>
      </c>
      <c r="F179" s="46">
        <v>51.6</v>
      </c>
    </row>
    <row r="180" spans="2:6" ht="21" customHeight="1">
      <c r="B180" s="10" t="s">
        <v>200</v>
      </c>
      <c r="C180" s="15" t="s">
        <v>205</v>
      </c>
      <c r="D180" s="10">
        <v>16</v>
      </c>
      <c r="E180" s="10">
        <v>15</v>
      </c>
      <c r="F180" s="46">
        <v>51.6</v>
      </c>
    </row>
    <row r="181" spans="2:6" ht="21" customHeight="1">
      <c r="B181" s="10" t="s">
        <v>200</v>
      </c>
      <c r="C181" s="15" t="s">
        <v>232</v>
      </c>
      <c r="D181" s="10">
        <v>16</v>
      </c>
      <c r="E181" s="10">
        <v>15</v>
      </c>
      <c r="F181" s="46">
        <v>51.6</v>
      </c>
    </row>
    <row r="182" spans="2:6" ht="21" customHeight="1">
      <c r="B182" s="10" t="s">
        <v>200</v>
      </c>
      <c r="C182" s="15" t="s">
        <v>408</v>
      </c>
      <c r="D182" s="10">
        <v>16</v>
      </c>
      <c r="E182" s="10">
        <v>15</v>
      </c>
      <c r="F182" s="46">
        <v>51.6</v>
      </c>
    </row>
    <row r="183" spans="2:6" ht="21" customHeight="1">
      <c r="B183" s="10">
        <v>178</v>
      </c>
      <c r="C183" s="15" t="s">
        <v>431</v>
      </c>
      <c r="D183" s="10">
        <v>17</v>
      </c>
      <c r="E183" s="10">
        <v>16</v>
      </c>
      <c r="F183" s="46">
        <v>51.5</v>
      </c>
    </row>
    <row r="184" spans="2:6" ht="21" customHeight="1">
      <c r="B184" s="10" t="s">
        <v>200</v>
      </c>
      <c r="C184" s="15" t="s">
        <v>340</v>
      </c>
      <c r="D184" s="10">
        <v>17</v>
      </c>
      <c r="E184" s="10">
        <v>16</v>
      </c>
      <c r="F184" s="46">
        <v>51.5</v>
      </c>
    </row>
    <row r="185" spans="2:6" ht="21" customHeight="1">
      <c r="B185" s="10" t="s">
        <v>200</v>
      </c>
      <c r="C185" s="15" t="s">
        <v>320</v>
      </c>
      <c r="D185" s="10">
        <v>17</v>
      </c>
      <c r="E185" s="10">
        <v>16</v>
      </c>
      <c r="F185" s="46">
        <v>51.5</v>
      </c>
    </row>
    <row r="186" spans="2:6" ht="21" customHeight="1">
      <c r="B186" s="10" t="s">
        <v>200</v>
      </c>
      <c r="C186" s="15" t="s">
        <v>344</v>
      </c>
      <c r="D186" s="10">
        <v>17</v>
      </c>
      <c r="E186" s="10">
        <v>16</v>
      </c>
      <c r="F186" s="46">
        <v>51.5</v>
      </c>
    </row>
    <row r="187" spans="2:6" ht="21" customHeight="1">
      <c r="B187" s="10" t="s">
        <v>200</v>
      </c>
      <c r="C187" s="15" t="s">
        <v>162</v>
      </c>
      <c r="D187" s="10">
        <v>17</v>
      </c>
      <c r="E187" s="10">
        <v>16</v>
      </c>
      <c r="F187" s="46">
        <v>51.5</v>
      </c>
    </row>
    <row r="188" spans="2:6" ht="21" customHeight="1">
      <c r="B188" s="10" t="s">
        <v>200</v>
      </c>
      <c r="C188" s="15" t="s">
        <v>187</v>
      </c>
      <c r="D188" s="10">
        <v>17</v>
      </c>
      <c r="E188" s="10">
        <v>16</v>
      </c>
      <c r="F188" s="46">
        <v>51.5</v>
      </c>
    </row>
    <row r="189" spans="2:6" ht="21" customHeight="1">
      <c r="B189" s="10">
        <v>184</v>
      </c>
      <c r="C189" s="15" t="s">
        <v>179</v>
      </c>
      <c r="D189" s="10">
        <v>16</v>
      </c>
      <c r="E189" s="10">
        <v>16</v>
      </c>
      <c r="F189" s="46">
        <v>50</v>
      </c>
    </row>
    <row r="190" spans="2:6" ht="21" customHeight="1">
      <c r="B190" s="10" t="s">
        <v>200</v>
      </c>
      <c r="C190" s="15" t="s">
        <v>75</v>
      </c>
      <c r="D190" s="10">
        <v>16</v>
      </c>
      <c r="E190" s="10">
        <v>16</v>
      </c>
      <c r="F190" s="46">
        <v>50</v>
      </c>
    </row>
    <row r="191" spans="2:6" ht="21" customHeight="1">
      <c r="B191" s="10" t="s">
        <v>200</v>
      </c>
      <c r="C191" s="15" t="s">
        <v>251</v>
      </c>
      <c r="D191" s="10">
        <v>16</v>
      </c>
      <c r="E191" s="10">
        <v>16</v>
      </c>
      <c r="F191" s="46">
        <v>50</v>
      </c>
    </row>
    <row r="192" spans="2:6" ht="21" customHeight="1">
      <c r="B192" s="10" t="s">
        <v>200</v>
      </c>
      <c r="C192" s="15" t="s">
        <v>204</v>
      </c>
      <c r="D192" s="10">
        <v>16</v>
      </c>
      <c r="E192" s="10">
        <v>16</v>
      </c>
      <c r="F192" s="46">
        <v>50</v>
      </c>
    </row>
    <row r="193" spans="2:6" ht="21" customHeight="1">
      <c r="B193" s="10" t="s">
        <v>200</v>
      </c>
      <c r="C193" s="15" t="s">
        <v>243</v>
      </c>
      <c r="D193" s="10">
        <v>16</v>
      </c>
      <c r="E193" s="10">
        <v>16</v>
      </c>
      <c r="F193" s="46">
        <v>50</v>
      </c>
    </row>
    <row r="194" spans="2:6" ht="21" customHeight="1">
      <c r="B194" s="10" t="s">
        <v>200</v>
      </c>
      <c r="C194" s="15" t="s">
        <v>264</v>
      </c>
      <c r="D194" s="10">
        <v>16</v>
      </c>
      <c r="E194" s="10">
        <v>16</v>
      </c>
      <c r="F194" s="46">
        <v>50</v>
      </c>
    </row>
    <row r="195" spans="2:6" ht="21" customHeight="1">
      <c r="B195" s="10" t="s">
        <v>200</v>
      </c>
      <c r="C195" s="15" t="s">
        <v>322</v>
      </c>
      <c r="D195" s="10">
        <v>16</v>
      </c>
      <c r="E195" s="10">
        <v>16</v>
      </c>
      <c r="F195" s="46">
        <v>50</v>
      </c>
    </row>
    <row r="196" spans="2:6" ht="21" customHeight="1">
      <c r="B196" s="10" t="s">
        <v>200</v>
      </c>
      <c r="C196" s="15" t="s">
        <v>253</v>
      </c>
      <c r="D196" s="10">
        <v>16</v>
      </c>
      <c r="E196" s="10">
        <v>16</v>
      </c>
      <c r="F196" s="46">
        <v>50</v>
      </c>
    </row>
    <row r="197" spans="2:6" ht="21" customHeight="1">
      <c r="B197" s="10" t="s">
        <v>200</v>
      </c>
      <c r="C197" s="15" t="s">
        <v>230</v>
      </c>
      <c r="D197" s="10">
        <v>15</v>
      </c>
      <c r="E197" s="10">
        <v>15</v>
      </c>
      <c r="F197" s="46">
        <v>50</v>
      </c>
    </row>
    <row r="198" spans="2:6" ht="21" customHeight="1">
      <c r="B198" s="10" t="s">
        <v>200</v>
      </c>
      <c r="C198" s="15" t="s">
        <v>323</v>
      </c>
      <c r="D198" s="10">
        <v>15</v>
      </c>
      <c r="E198" s="10">
        <v>15</v>
      </c>
      <c r="F198" s="46">
        <v>50</v>
      </c>
    </row>
    <row r="199" spans="2:6" ht="21" customHeight="1">
      <c r="B199" s="10" t="s">
        <v>200</v>
      </c>
      <c r="C199" s="15" t="s">
        <v>224</v>
      </c>
      <c r="D199" s="10">
        <v>15</v>
      </c>
      <c r="E199" s="10">
        <v>15</v>
      </c>
      <c r="F199" s="46">
        <v>50</v>
      </c>
    </row>
    <row r="200" spans="2:6" ht="21" customHeight="1">
      <c r="B200" s="10" t="s">
        <v>200</v>
      </c>
      <c r="C200" s="15" t="s">
        <v>352</v>
      </c>
      <c r="D200" s="10">
        <v>15</v>
      </c>
      <c r="E200" s="10">
        <v>15</v>
      </c>
      <c r="F200" s="46">
        <v>50</v>
      </c>
    </row>
    <row r="201" spans="2:6" ht="21" customHeight="1">
      <c r="B201" s="10" t="s">
        <v>200</v>
      </c>
      <c r="C201" s="15" t="s">
        <v>203</v>
      </c>
      <c r="D201" s="10">
        <v>15</v>
      </c>
      <c r="E201" s="10">
        <v>15</v>
      </c>
      <c r="F201" s="46">
        <v>50</v>
      </c>
    </row>
    <row r="202" spans="2:6" ht="21" customHeight="1">
      <c r="B202" s="10" t="s">
        <v>200</v>
      </c>
      <c r="C202" s="15" t="s">
        <v>357</v>
      </c>
      <c r="D202" s="10">
        <v>15</v>
      </c>
      <c r="E202" s="10">
        <v>15</v>
      </c>
      <c r="F202" s="46">
        <v>50</v>
      </c>
    </row>
    <row r="203" spans="2:6" ht="21" customHeight="1">
      <c r="B203" s="10">
        <v>198</v>
      </c>
      <c r="C203" s="15" t="s">
        <v>399</v>
      </c>
      <c r="D203" s="10">
        <v>16</v>
      </c>
      <c r="E203" s="10">
        <v>17</v>
      </c>
      <c r="F203" s="46">
        <v>48.5</v>
      </c>
    </row>
    <row r="204" spans="2:6" ht="21" customHeight="1">
      <c r="B204" s="10" t="s">
        <v>200</v>
      </c>
      <c r="C204" s="15" t="s">
        <v>229</v>
      </c>
      <c r="D204" s="10">
        <v>16</v>
      </c>
      <c r="E204" s="10">
        <v>17</v>
      </c>
      <c r="F204" s="46">
        <v>48.5</v>
      </c>
    </row>
    <row r="205" spans="2:6" ht="21" customHeight="1">
      <c r="B205" s="10" t="s">
        <v>200</v>
      </c>
      <c r="C205" s="15" t="s">
        <v>216</v>
      </c>
      <c r="D205" s="10">
        <v>16</v>
      </c>
      <c r="E205" s="10">
        <v>17</v>
      </c>
      <c r="F205" s="46">
        <v>48.5</v>
      </c>
    </row>
    <row r="206" spans="2:6" ht="21" customHeight="1">
      <c r="B206" s="10">
        <v>201</v>
      </c>
      <c r="C206" s="15" t="s">
        <v>392</v>
      </c>
      <c r="D206" s="10">
        <v>15</v>
      </c>
      <c r="E206" s="10">
        <v>16</v>
      </c>
      <c r="F206" s="46">
        <v>48.4</v>
      </c>
    </row>
    <row r="207" spans="2:6" ht="21" customHeight="1">
      <c r="B207" s="10" t="s">
        <v>200</v>
      </c>
      <c r="C207" s="15" t="s">
        <v>198</v>
      </c>
      <c r="D207" s="10">
        <v>15</v>
      </c>
      <c r="E207" s="10">
        <v>16</v>
      </c>
      <c r="F207" s="46">
        <v>48.4</v>
      </c>
    </row>
    <row r="208" spans="2:6" ht="21" customHeight="1">
      <c r="B208" s="10" t="s">
        <v>200</v>
      </c>
      <c r="C208" s="15" t="s">
        <v>358</v>
      </c>
      <c r="D208" s="10">
        <v>15</v>
      </c>
      <c r="E208" s="10">
        <v>16</v>
      </c>
      <c r="F208" s="46">
        <v>48.4</v>
      </c>
    </row>
    <row r="209" spans="2:6" ht="21" customHeight="1">
      <c r="B209" s="10" t="s">
        <v>200</v>
      </c>
      <c r="C209" s="15" t="s">
        <v>166</v>
      </c>
      <c r="D209" s="10">
        <v>15</v>
      </c>
      <c r="E209" s="10">
        <v>16</v>
      </c>
      <c r="F209" s="46">
        <v>48.4</v>
      </c>
    </row>
    <row r="210" spans="2:6" ht="21" customHeight="1">
      <c r="B210" s="10" t="s">
        <v>200</v>
      </c>
      <c r="C210" s="15" t="s">
        <v>209</v>
      </c>
      <c r="D210" s="10">
        <v>15</v>
      </c>
      <c r="E210" s="10">
        <v>16</v>
      </c>
      <c r="F210" s="46">
        <v>48.4</v>
      </c>
    </row>
    <row r="211" spans="2:6" ht="21" customHeight="1">
      <c r="B211" s="10" t="s">
        <v>200</v>
      </c>
      <c r="C211" s="15" t="s">
        <v>294</v>
      </c>
      <c r="D211" s="10">
        <v>15</v>
      </c>
      <c r="E211" s="10">
        <v>16</v>
      </c>
      <c r="F211" s="46">
        <v>48.4</v>
      </c>
    </row>
    <row r="212" spans="2:6" ht="21" customHeight="1">
      <c r="B212" s="10" t="s">
        <v>200</v>
      </c>
      <c r="C212" s="15" t="s">
        <v>201</v>
      </c>
      <c r="D212" s="10">
        <v>15</v>
      </c>
      <c r="E212" s="10">
        <v>16</v>
      </c>
      <c r="F212" s="46">
        <v>48.4</v>
      </c>
    </row>
    <row r="213" spans="2:6" ht="21" customHeight="1">
      <c r="B213" s="10">
        <v>208</v>
      </c>
      <c r="C213" s="15" t="s">
        <v>411</v>
      </c>
      <c r="D213" s="10">
        <v>16</v>
      </c>
      <c r="E213" s="10">
        <v>18</v>
      </c>
      <c r="F213" s="46">
        <v>47.1</v>
      </c>
    </row>
    <row r="214" spans="2:6" ht="21" customHeight="1">
      <c r="B214" s="10" t="s">
        <v>200</v>
      </c>
      <c r="C214" s="15" t="s">
        <v>212</v>
      </c>
      <c r="D214" s="10">
        <v>16</v>
      </c>
      <c r="E214" s="10">
        <v>18</v>
      </c>
      <c r="F214" s="46">
        <v>47.1</v>
      </c>
    </row>
    <row r="215" spans="2:6" ht="21" customHeight="1">
      <c r="B215" s="10">
        <v>210</v>
      </c>
      <c r="C215" s="15" t="s">
        <v>186</v>
      </c>
      <c r="D215" s="10">
        <v>15</v>
      </c>
      <c r="E215" s="10">
        <v>17</v>
      </c>
      <c r="F215" s="46">
        <v>46.9</v>
      </c>
    </row>
    <row r="216" spans="2:6" ht="21" customHeight="1">
      <c r="B216" s="10" t="s">
        <v>200</v>
      </c>
      <c r="C216" s="15" t="s">
        <v>338</v>
      </c>
      <c r="D216" s="10">
        <v>15</v>
      </c>
      <c r="E216" s="10">
        <v>17</v>
      </c>
      <c r="F216" s="46">
        <v>46.9</v>
      </c>
    </row>
    <row r="217" spans="2:6" ht="21" customHeight="1">
      <c r="B217" s="10" t="s">
        <v>200</v>
      </c>
      <c r="C217" s="15" t="s">
        <v>345</v>
      </c>
      <c r="D217" s="10">
        <v>15</v>
      </c>
      <c r="E217" s="10">
        <v>17</v>
      </c>
      <c r="F217" s="46">
        <v>46.9</v>
      </c>
    </row>
    <row r="218" spans="2:6" ht="21" customHeight="1">
      <c r="B218" s="10" t="s">
        <v>200</v>
      </c>
      <c r="C218" s="15" t="s">
        <v>346</v>
      </c>
      <c r="D218" s="10">
        <v>15</v>
      </c>
      <c r="E218" s="10">
        <v>17</v>
      </c>
      <c r="F218" s="46">
        <v>46.9</v>
      </c>
    </row>
    <row r="219" spans="2:6" ht="21" customHeight="1">
      <c r="B219" s="10" t="s">
        <v>200</v>
      </c>
      <c r="C219" s="15" t="s">
        <v>176</v>
      </c>
      <c r="D219" s="10">
        <v>15</v>
      </c>
      <c r="E219" s="10">
        <v>17</v>
      </c>
      <c r="F219" s="46">
        <v>46.9</v>
      </c>
    </row>
    <row r="220" spans="2:6" ht="21" customHeight="1">
      <c r="B220" s="10" t="s">
        <v>200</v>
      </c>
      <c r="C220" s="15" t="s">
        <v>299</v>
      </c>
      <c r="D220" s="10">
        <v>15</v>
      </c>
      <c r="E220" s="10">
        <v>17</v>
      </c>
      <c r="F220" s="46">
        <v>46.9</v>
      </c>
    </row>
    <row r="221" spans="2:6" ht="21" customHeight="1">
      <c r="B221" s="10">
        <v>216</v>
      </c>
      <c r="C221" s="15" t="s">
        <v>284</v>
      </c>
      <c r="D221" s="10">
        <v>14</v>
      </c>
      <c r="E221" s="10">
        <v>16</v>
      </c>
      <c r="F221" s="46">
        <v>46.7</v>
      </c>
    </row>
    <row r="222" spans="2:6" ht="21" customHeight="1">
      <c r="B222" s="10" t="s">
        <v>200</v>
      </c>
      <c r="C222" s="15" t="s">
        <v>276</v>
      </c>
      <c r="D222" s="10">
        <v>14</v>
      </c>
      <c r="E222" s="10">
        <v>16</v>
      </c>
      <c r="F222" s="46">
        <v>46.7</v>
      </c>
    </row>
    <row r="223" spans="2:6" ht="21" customHeight="1">
      <c r="B223" s="10" t="s">
        <v>200</v>
      </c>
      <c r="C223" s="15" t="s">
        <v>265</v>
      </c>
      <c r="D223" s="10">
        <v>14</v>
      </c>
      <c r="E223" s="10">
        <v>16</v>
      </c>
      <c r="F223" s="46">
        <v>46.7</v>
      </c>
    </row>
    <row r="224" spans="2:6" ht="21" customHeight="1">
      <c r="B224" s="10" t="s">
        <v>200</v>
      </c>
      <c r="C224" s="15" t="s">
        <v>327</v>
      </c>
      <c r="D224" s="10">
        <v>14</v>
      </c>
      <c r="E224" s="10">
        <v>16</v>
      </c>
      <c r="F224" s="46">
        <v>46.7</v>
      </c>
    </row>
    <row r="225" spans="2:6" ht="21" customHeight="1">
      <c r="B225" s="10">
        <v>220</v>
      </c>
      <c r="C225" s="15" t="s">
        <v>384</v>
      </c>
      <c r="D225" s="10">
        <v>15</v>
      </c>
      <c r="E225" s="10">
        <v>18</v>
      </c>
      <c r="F225" s="46">
        <v>45.5</v>
      </c>
    </row>
    <row r="226" spans="2:6" ht="21" customHeight="1">
      <c r="B226" s="10" t="s">
        <v>200</v>
      </c>
      <c r="C226" s="15" t="s">
        <v>302</v>
      </c>
      <c r="D226" s="10">
        <v>15</v>
      </c>
      <c r="E226" s="10">
        <v>18</v>
      </c>
      <c r="F226" s="46">
        <v>45.5</v>
      </c>
    </row>
    <row r="227" spans="2:6" ht="21" customHeight="1">
      <c r="B227" s="10">
        <v>222</v>
      </c>
      <c r="C227" s="15" t="s">
        <v>379</v>
      </c>
      <c r="D227" s="10">
        <v>14</v>
      </c>
      <c r="E227" s="10">
        <v>17</v>
      </c>
      <c r="F227" s="46">
        <v>45.2</v>
      </c>
    </row>
    <row r="228" spans="2:6" ht="21" customHeight="1">
      <c r="B228" s="10" t="s">
        <v>200</v>
      </c>
      <c r="C228" s="15" t="s">
        <v>361</v>
      </c>
      <c r="D228" s="10">
        <v>14</v>
      </c>
      <c r="E228" s="10">
        <v>17</v>
      </c>
      <c r="F228" s="46">
        <v>45.2</v>
      </c>
    </row>
    <row r="229" spans="2:6" ht="21" customHeight="1">
      <c r="B229" s="10" t="s">
        <v>200</v>
      </c>
      <c r="C229" s="15" t="s">
        <v>305</v>
      </c>
      <c r="D229" s="10">
        <v>14</v>
      </c>
      <c r="E229" s="10">
        <v>17</v>
      </c>
      <c r="F229" s="46">
        <v>45.2</v>
      </c>
    </row>
    <row r="230" spans="2:6" ht="21" customHeight="1">
      <c r="B230" s="10" t="s">
        <v>200</v>
      </c>
      <c r="C230" s="15" t="s">
        <v>393</v>
      </c>
      <c r="D230" s="10">
        <v>14</v>
      </c>
      <c r="E230" s="10">
        <v>17</v>
      </c>
      <c r="F230" s="46">
        <v>45.2</v>
      </c>
    </row>
    <row r="231" spans="2:6" ht="21" customHeight="1">
      <c r="B231" s="10" t="s">
        <v>200</v>
      </c>
      <c r="C231" s="15" t="s">
        <v>252</v>
      </c>
      <c r="D231" s="10">
        <v>14</v>
      </c>
      <c r="E231" s="10">
        <v>17</v>
      </c>
      <c r="F231" s="46">
        <v>45.2</v>
      </c>
    </row>
    <row r="232" spans="2:6" ht="21" customHeight="1">
      <c r="B232" s="10" t="s">
        <v>200</v>
      </c>
      <c r="C232" s="15" t="s">
        <v>349</v>
      </c>
      <c r="D232" s="10">
        <v>14</v>
      </c>
      <c r="E232" s="10">
        <v>17</v>
      </c>
      <c r="F232" s="46">
        <v>45.2</v>
      </c>
    </row>
    <row r="233" spans="2:6" ht="21" customHeight="1">
      <c r="B233" s="10" t="s">
        <v>200</v>
      </c>
      <c r="C233" s="15" t="s">
        <v>295</v>
      </c>
      <c r="D233" s="10">
        <v>14</v>
      </c>
      <c r="E233" s="10">
        <v>17</v>
      </c>
      <c r="F233" s="46">
        <v>45.2</v>
      </c>
    </row>
    <row r="234" spans="2:6" ht="21" customHeight="1">
      <c r="B234" s="10" t="s">
        <v>200</v>
      </c>
      <c r="C234" s="15" t="s">
        <v>386</v>
      </c>
      <c r="D234" s="10">
        <v>14</v>
      </c>
      <c r="E234" s="10">
        <v>17</v>
      </c>
      <c r="F234" s="46">
        <v>45.2</v>
      </c>
    </row>
    <row r="235" spans="2:6" ht="21" customHeight="1">
      <c r="B235" s="10" t="s">
        <v>200</v>
      </c>
      <c r="C235" s="15" t="s">
        <v>317</v>
      </c>
      <c r="D235" s="10">
        <v>14</v>
      </c>
      <c r="E235" s="10">
        <v>17</v>
      </c>
      <c r="F235" s="46">
        <v>45.2</v>
      </c>
    </row>
    <row r="236" spans="2:6" ht="21" customHeight="1">
      <c r="B236" s="10" t="s">
        <v>200</v>
      </c>
      <c r="C236" s="15" t="s">
        <v>220</v>
      </c>
      <c r="D236" s="10">
        <v>14</v>
      </c>
      <c r="E236" s="10">
        <v>17</v>
      </c>
      <c r="F236" s="46">
        <v>45.2</v>
      </c>
    </row>
    <row r="237" spans="2:6" ht="21" customHeight="1">
      <c r="B237" s="10">
        <v>232</v>
      </c>
      <c r="C237" s="15" t="s">
        <v>394</v>
      </c>
      <c r="D237" s="10">
        <v>14</v>
      </c>
      <c r="E237" s="10">
        <v>18</v>
      </c>
      <c r="F237" s="46">
        <v>43.8</v>
      </c>
    </row>
    <row r="238" spans="2:6" ht="21" customHeight="1">
      <c r="B238" s="10" t="s">
        <v>200</v>
      </c>
      <c r="C238" s="15" t="s">
        <v>311</v>
      </c>
      <c r="D238" s="10">
        <v>14</v>
      </c>
      <c r="E238" s="10">
        <v>18</v>
      </c>
      <c r="F238" s="46">
        <v>43.8</v>
      </c>
    </row>
    <row r="239" spans="2:6" ht="21" customHeight="1">
      <c r="B239" s="10" t="s">
        <v>200</v>
      </c>
      <c r="C239" s="15" t="s">
        <v>278</v>
      </c>
      <c r="D239" s="10">
        <v>14</v>
      </c>
      <c r="E239" s="10">
        <v>18</v>
      </c>
      <c r="F239" s="46">
        <v>43.8</v>
      </c>
    </row>
    <row r="240" spans="2:6" ht="21" customHeight="1">
      <c r="B240" s="10" t="s">
        <v>200</v>
      </c>
      <c r="C240" s="15" t="s">
        <v>415</v>
      </c>
      <c r="D240" s="10">
        <v>14</v>
      </c>
      <c r="E240" s="10">
        <v>18</v>
      </c>
      <c r="F240" s="46">
        <v>43.8</v>
      </c>
    </row>
    <row r="241" spans="2:6" ht="21" customHeight="1">
      <c r="B241" s="10" t="s">
        <v>200</v>
      </c>
      <c r="C241" s="15" t="s">
        <v>365</v>
      </c>
      <c r="D241" s="10">
        <v>14</v>
      </c>
      <c r="E241" s="10">
        <v>18</v>
      </c>
      <c r="F241" s="46">
        <v>43.8</v>
      </c>
    </row>
    <row r="242" spans="2:6" ht="21" customHeight="1">
      <c r="B242" s="10" t="s">
        <v>200</v>
      </c>
      <c r="C242" s="15" t="s">
        <v>301</v>
      </c>
      <c r="D242" s="10">
        <v>14</v>
      </c>
      <c r="E242" s="10">
        <v>18</v>
      </c>
      <c r="F242" s="46">
        <v>43.8</v>
      </c>
    </row>
    <row r="243" spans="2:6" ht="21" customHeight="1">
      <c r="B243" s="10" t="s">
        <v>200</v>
      </c>
      <c r="C243" s="15" t="s">
        <v>293</v>
      </c>
      <c r="D243" s="10">
        <v>14</v>
      </c>
      <c r="E243" s="10">
        <v>18</v>
      </c>
      <c r="F243" s="46">
        <v>43.8</v>
      </c>
    </row>
    <row r="244" spans="2:6" ht="21" customHeight="1">
      <c r="B244" s="10" t="s">
        <v>200</v>
      </c>
      <c r="C244" s="15" t="s">
        <v>244</v>
      </c>
      <c r="D244" s="10">
        <v>14</v>
      </c>
      <c r="E244" s="10">
        <v>18</v>
      </c>
      <c r="F244" s="46">
        <v>43.8</v>
      </c>
    </row>
    <row r="245" spans="2:6" ht="21" customHeight="1">
      <c r="B245" s="10">
        <v>240</v>
      </c>
      <c r="C245" s="15" t="s">
        <v>396</v>
      </c>
      <c r="D245" s="10">
        <v>13</v>
      </c>
      <c r="E245" s="10">
        <v>17</v>
      </c>
      <c r="F245" s="46">
        <v>43.3</v>
      </c>
    </row>
    <row r="246" spans="2:6" ht="21" customHeight="1">
      <c r="B246" s="10" t="s">
        <v>200</v>
      </c>
      <c r="C246" s="15" t="s">
        <v>372</v>
      </c>
      <c r="D246" s="10">
        <v>13</v>
      </c>
      <c r="E246" s="10">
        <v>17</v>
      </c>
      <c r="F246" s="46">
        <v>43.3</v>
      </c>
    </row>
    <row r="247" spans="2:6" ht="21" customHeight="1">
      <c r="B247" s="10">
        <v>242</v>
      </c>
      <c r="C247" s="15" t="s">
        <v>268</v>
      </c>
      <c r="D247" s="10">
        <v>14</v>
      </c>
      <c r="E247" s="10">
        <v>19</v>
      </c>
      <c r="F247" s="46">
        <v>42.4</v>
      </c>
    </row>
    <row r="248" spans="2:6" ht="21" customHeight="1">
      <c r="B248" s="10" t="s">
        <v>200</v>
      </c>
      <c r="C248" s="15" t="s">
        <v>350</v>
      </c>
      <c r="D248" s="10">
        <v>14</v>
      </c>
      <c r="E248" s="10">
        <v>19</v>
      </c>
      <c r="F248" s="46">
        <v>42.4</v>
      </c>
    </row>
    <row r="249" spans="2:6" ht="21" customHeight="1">
      <c r="B249" s="10" t="s">
        <v>200</v>
      </c>
      <c r="C249" s="15" t="s">
        <v>319</v>
      </c>
      <c r="D249" s="10">
        <v>14</v>
      </c>
      <c r="E249" s="10">
        <v>19</v>
      </c>
      <c r="F249" s="46">
        <v>42.4</v>
      </c>
    </row>
    <row r="250" spans="2:6" ht="21" customHeight="1">
      <c r="B250" s="10">
        <v>245</v>
      </c>
      <c r="C250" s="15" t="s">
        <v>160</v>
      </c>
      <c r="D250" s="10">
        <v>13</v>
      </c>
      <c r="E250" s="10">
        <v>18</v>
      </c>
      <c r="F250" s="46">
        <v>41.9</v>
      </c>
    </row>
    <row r="251" spans="2:6" ht="21" customHeight="1">
      <c r="B251" s="10" t="s">
        <v>200</v>
      </c>
      <c r="C251" s="15" t="s">
        <v>341</v>
      </c>
      <c r="D251" s="10">
        <v>13</v>
      </c>
      <c r="E251" s="10">
        <v>18</v>
      </c>
      <c r="F251" s="46">
        <v>41.9</v>
      </c>
    </row>
    <row r="252" spans="2:6" ht="21" customHeight="1">
      <c r="B252" s="10">
        <v>247</v>
      </c>
      <c r="C252" s="15" t="s">
        <v>412</v>
      </c>
      <c r="D252" s="10">
        <v>13</v>
      </c>
      <c r="E252" s="10">
        <v>19</v>
      </c>
      <c r="F252" s="46">
        <v>40.6</v>
      </c>
    </row>
    <row r="253" spans="2:6" ht="21" customHeight="1">
      <c r="B253" s="10" t="s">
        <v>200</v>
      </c>
      <c r="C253" s="15" t="s">
        <v>329</v>
      </c>
      <c r="D253" s="10">
        <v>13</v>
      </c>
      <c r="E253" s="10">
        <v>19</v>
      </c>
      <c r="F253" s="46">
        <v>40.6</v>
      </c>
    </row>
    <row r="254" spans="2:6" ht="21" customHeight="1">
      <c r="B254" s="10" t="s">
        <v>200</v>
      </c>
      <c r="C254" s="15" t="s">
        <v>262</v>
      </c>
      <c r="D254" s="10">
        <v>13</v>
      </c>
      <c r="E254" s="10">
        <v>19</v>
      </c>
      <c r="F254" s="46">
        <v>40.6</v>
      </c>
    </row>
    <row r="255" spans="2:6" ht="21" customHeight="1">
      <c r="B255" s="10" t="s">
        <v>200</v>
      </c>
      <c r="C255" s="15" t="s">
        <v>300</v>
      </c>
      <c r="D255" s="10">
        <v>13</v>
      </c>
      <c r="E255" s="10">
        <v>19</v>
      </c>
      <c r="F255" s="46">
        <v>40.6</v>
      </c>
    </row>
    <row r="256" spans="2:6" ht="21" customHeight="1">
      <c r="B256" s="10" t="s">
        <v>200</v>
      </c>
      <c r="C256" s="15" t="s">
        <v>436</v>
      </c>
      <c r="D256" s="10">
        <v>13</v>
      </c>
      <c r="E256" s="10">
        <v>19</v>
      </c>
      <c r="F256" s="46">
        <v>40.6</v>
      </c>
    </row>
    <row r="257" spans="2:6" ht="21" customHeight="1">
      <c r="B257" s="10" t="s">
        <v>200</v>
      </c>
      <c r="C257" s="15" t="s">
        <v>199</v>
      </c>
      <c r="D257" s="10">
        <v>13</v>
      </c>
      <c r="E257" s="10">
        <v>19</v>
      </c>
      <c r="F257" s="46">
        <v>40.6</v>
      </c>
    </row>
    <row r="258" spans="2:6" ht="21" customHeight="1">
      <c r="B258" s="10" t="s">
        <v>200</v>
      </c>
      <c r="C258" s="15" t="s">
        <v>330</v>
      </c>
      <c r="D258" s="10">
        <v>13</v>
      </c>
      <c r="E258" s="10">
        <v>19</v>
      </c>
      <c r="F258" s="46">
        <v>40.6</v>
      </c>
    </row>
    <row r="259" spans="2:6" ht="21" customHeight="1">
      <c r="B259" s="10" t="s">
        <v>200</v>
      </c>
      <c r="C259" s="15" t="s">
        <v>228</v>
      </c>
      <c r="D259" s="10">
        <v>13</v>
      </c>
      <c r="E259" s="10">
        <v>19</v>
      </c>
      <c r="F259" s="46">
        <v>40.6</v>
      </c>
    </row>
    <row r="260" spans="2:6" ht="21" customHeight="1">
      <c r="B260" s="10" t="s">
        <v>200</v>
      </c>
      <c r="C260" s="15" t="s">
        <v>196</v>
      </c>
      <c r="D260" s="10">
        <v>13</v>
      </c>
      <c r="E260" s="10">
        <v>19</v>
      </c>
      <c r="F260" s="46">
        <v>40.6</v>
      </c>
    </row>
    <row r="261" spans="2:6" ht="21" customHeight="1">
      <c r="B261" s="10" t="s">
        <v>200</v>
      </c>
      <c r="C261" s="15" t="s">
        <v>378</v>
      </c>
      <c r="D261" s="10">
        <v>13</v>
      </c>
      <c r="E261" s="10">
        <v>19</v>
      </c>
      <c r="F261" s="46">
        <v>40.6</v>
      </c>
    </row>
    <row r="262" spans="2:6" ht="21" customHeight="1">
      <c r="B262" s="10" t="s">
        <v>200</v>
      </c>
      <c r="C262" s="15" t="s">
        <v>290</v>
      </c>
      <c r="D262" s="10">
        <v>13</v>
      </c>
      <c r="E262" s="10">
        <v>19</v>
      </c>
      <c r="F262" s="46">
        <v>40.6</v>
      </c>
    </row>
    <row r="263" spans="2:6" ht="21" customHeight="1">
      <c r="B263" s="10" t="s">
        <v>200</v>
      </c>
      <c r="C263" s="15" t="s">
        <v>303</v>
      </c>
      <c r="D263" s="10">
        <v>13</v>
      </c>
      <c r="E263" s="10">
        <v>19</v>
      </c>
      <c r="F263" s="46">
        <v>40.6</v>
      </c>
    </row>
    <row r="264" spans="2:6" ht="21" customHeight="1">
      <c r="B264" s="10">
        <v>259</v>
      </c>
      <c r="C264" s="15" t="s">
        <v>424</v>
      </c>
      <c r="D264" s="10">
        <v>14</v>
      </c>
      <c r="E264" s="10">
        <v>21</v>
      </c>
      <c r="F264" s="46">
        <v>40</v>
      </c>
    </row>
    <row r="265" spans="2:6" ht="21" customHeight="1">
      <c r="B265" s="10" t="s">
        <v>200</v>
      </c>
      <c r="C265" s="15" t="s">
        <v>395</v>
      </c>
      <c r="D265" s="10">
        <v>12</v>
      </c>
      <c r="E265" s="10">
        <v>18</v>
      </c>
      <c r="F265" s="46">
        <v>40</v>
      </c>
    </row>
    <row r="266" spans="2:6" ht="21" customHeight="1">
      <c r="B266" s="10" t="s">
        <v>200</v>
      </c>
      <c r="C266" s="15" t="s">
        <v>154</v>
      </c>
      <c r="D266" s="10">
        <v>12</v>
      </c>
      <c r="E266" s="10">
        <v>18</v>
      </c>
      <c r="F266" s="46">
        <v>40</v>
      </c>
    </row>
    <row r="267" spans="2:6" ht="21" customHeight="1">
      <c r="B267" s="10" t="s">
        <v>200</v>
      </c>
      <c r="C267" s="15" t="s">
        <v>282</v>
      </c>
      <c r="D267" s="10">
        <v>12</v>
      </c>
      <c r="E267" s="10">
        <v>18</v>
      </c>
      <c r="F267" s="46">
        <v>40</v>
      </c>
    </row>
    <row r="268" spans="2:6" ht="21" customHeight="1">
      <c r="B268" s="10" t="s">
        <v>200</v>
      </c>
      <c r="C268" s="15" t="s">
        <v>211</v>
      </c>
      <c r="D268" s="10">
        <v>12</v>
      </c>
      <c r="E268" s="10">
        <v>18</v>
      </c>
      <c r="F268" s="46">
        <v>40</v>
      </c>
    </row>
    <row r="269" spans="2:6" ht="21" customHeight="1">
      <c r="B269" s="10" t="s">
        <v>200</v>
      </c>
      <c r="C269" s="15" t="s">
        <v>175</v>
      </c>
      <c r="D269" s="10">
        <v>12</v>
      </c>
      <c r="E269" s="10">
        <v>18</v>
      </c>
      <c r="F269" s="46">
        <v>40</v>
      </c>
    </row>
    <row r="270" spans="2:6" ht="21" customHeight="1">
      <c r="B270" s="10">
        <v>265</v>
      </c>
      <c r="C270" s="15" t="s">
        <v>245</v>
      </c>
      <c r="D270" s="10">
        <v>13</v>
      </c>
      <c r="E270" s="10">
        <v>20</v>
      </c>
      <c r="F270" s="46">
        <v>39.4</v>
      </c>
    </row>
    <row r="271" spans="2:6" ht="21" customHeight="1">
      <c r="B271" s="10">
        <v>266</v>
      </c>
      <c r="C271" s="15" t="s">
        <v>235</v>
      </c>
      <c r="D271" s="10">
        <v>12</v>
      </c>
      <c r="E271" s="10">
        <v>19</v>
      </c>
      <c r="F271" s="46">
        <v>38.700000000000003</v>
      </c>
    </row>
    <row r="272" spans="2:6" ht="21" customHeight="1">
      <c r="B272" s="10" t="s">
        <v>200</v>
      </c>
      <c r="C272" s="15" t="s">
        <v>427</v>
      </c>
      <c r="D272" s="10">
        <v>12</v>
      </c>
      <c r="E272" s="10">
        <v>19</v>
      </c>
      <c r="F272" s="46">
        <v>38.700000000000003</v>
      </c>
    </row>
    <row r="273" spans="2:6" ht="21" customHeight="1">
      <c r="B273" s="10" t="s">
        <v>200</v>
      </c>
      <c r="C273" s="15" t="s">
        <v>366</v>
      </c>
      <c r="D273" s="10">
        <v>12</v>
      </c>
      <c r="E273" s="10">
        <v>19</v>
      </c>
      <c r="F273" s="46">
        <v>38.700000000000003</v>
      </c>
    </row>
    <row r="274" spans="2:6" ht="21" customHeight="1">
      <c r="B274" s="10" t="s">
        <v>200</v>
      </c>
      <c r="C274" s="15" t="s">
        <v>417</v>
      </c>
      <c r="D274" s="10">
        <v>12</v>
      </c>
      <c r="E274" s="10">
        <v>19</v>
      </c>
      <c r="F274" s="46">
        <v>38.700000000000003</v>
      </c>
    </row>
    <row r="275" spans="2:6" ht="21" customHeight="1">
      <c r="B275" s="10">
        <v>270</v>
      </c>
      <c r="C275" s="15" t="s">
        <v>291</v>
      </c>
      <c r="D275" s="10">
        <v>12</v>
      </c>
      <c r="E275" s="10">
        <v>20</v>
      </c>
      <c r="F275" s="46">
        <v>37.5</v>
      </c>
    </row>
    <row r="276" spans="2:6" ht="21" customHeight="1">
      <c r="B276" s="10" t="s">
        <v>200</v>
      </c>
      <c r="C276" s="15" t="s">
        <v>368</v>
      </c>
      <c r="D276" s="10">
        <v>12</v>
      </c>
      <c r="E276" s="10">
        <v>20</v>
      </c>
      <c r="F276" s="46">
        <v>37.5</v>
      </c>
    </row>
    <row r="277" spans="2:6" ht="21" customHeight="1">
      <c r="B277" s="10" t="s">
        <v>200</v>
      </c>
      <c r="C277" s="15" t="s">
        <v>226</v>
      </c>
      <c r="D277" s="10">
        <v>12</v>
      </c>
      <c r="E277" s="10">
        <v>20</v>
      </c>
      <c r="F277" s="46">
        <v>37.5</v>
      </c>
    </row>
    <row r="278" spans="2:6" ht="21" customHeight="1">
      <c r="B278" s="10" t="s">
        <v>200</v>
      </c>
      <c r="C278" s="15" t="s">
        <v>234</v>
      </c>
      <c r="D278" s="10">
        <v>12</v>
      </c>
      <c r="E278" s="10">
        <v>20</v>
      </c>
      <c r="F278" s="46">
        <v>37.5</v>
      </c>
    </row>
    <row r="279" spans="2:6" ht="21" customHeight="1">
      <c r="B279" s="10" t="s">
        <v>200</v>
      </c>
      <c r="C279" s="15" t="s">
        <v>242</v>
      </c>
      <c r="D279" s="10">
        <v>12</v>
      </c>
      <c r="E279" s="10">
        <v>20</v>
      </c>
      <c r="F279" s="46">
        <v>37.5</v>
      </c>
    </row>
    <row r="280" spans="2:6" ht="21" customHeight="1">
      <c r="B280" s="10" t="s">
        <v>200</v>
      </c>
      <c r="C280" s="15" t="s">
        <v>377</v>
      </c>
      <c r="D280" s="10">
        <v>12</v>
      </c>
      <c r="E280" s="10">
        <v>20</v>
      </c>
      <c r="F280" s="46">
        <v>37.5</v>
      </c>
    </row>
    <row r="281" spans="2:6" ht="21" customHeight="1">
      <c r="B281" s="10" t="s">
        <v>200</v>
      </c>
      <c r="C281" s="15" t="s">
        <v>238</v>
      </c>
      <c r="D281" s="10">
        <v>12</v>
      </c>
      <c r="E281" s="10">
        <v>20</v>
      </c>
      <c r="F281" s="46">
        <v>37.5</v>
      </c>
    </row>
    <row r="282" spans="2:6" ht="21" customHeight="1">
      <c r="B282" s="10" t="s">
        <v>200</v>
      </c>
      <c r="C282" s="15" t="s">
        <v>397</v>
      </c>
      <c r="D282" s="10">
        <v>12</v>
      </c>
      <c r="E282" s="10">
        <v>20</v>
      </c>
      <c r="F282" s="46">
        <v>37.5</v>
      </c>
    </row>
    <row r="283" spans="2:6" ht="21" customHeight="1">
      <c r="B283" s="10">
        <v>278</v>
      </c>
      <c r="C283" s="15" t="s">
        <v>248</v>
      </c>
      <c r="D283" s="10">
        <v>11</v>
      </c>
      <c r="E283" s="10">
        <v>19</v>
      </c>
      <c r="F283" s="46">
        <v>36.700000000000003</v>
      </c>
    </row>
    <row r="284" spans="2:6" ht="21" customHeight="1">
      <c r="B284" s="10" t="s">
        <v>200</v>
      </c>
      <c r="C284" s="15" t="s">
        <v>421</v>
      </c>
      <c r="D284" s="10">
        <v>11</v>
      </c>
      <c r="E284" s="10">
        <v>19</v>
      </c>
      <c r="F284" s="46">
        <v>36.700000000000003</v>
      </c>
    </row>
    <row r="285" spans="2:6" ht="21" customHeight="1">
      <c r="B285" s="10" t="s">
        <v>200</v>
      </c>
      <c r="C285" s="15" t="s">
        <v>277</v>
      </c>
      <c r="D285" s="10">
        <v>11</v>
      </c>
      <c r="E285" s="10">
        <v>19</v>
      </c>
      <c r="F285" s="46">
        <v>36.700000000000003</v>
      </c>
    </row>
    <row r="286" spans="2:6" ht="21" customHeight="1">
      <c r="B286" s="10">
        <v>281</v>
      </c>
      <c r="C286" s="15" t="s">
        <v>261</v>
      </c>
      <c r="D286" s="10">
        <v>10</v>
      </c>
      <c r="E286" s="10">
        <v>18</v>
      </c>
      <c r="F286" s="46">
        <v>35.700000000000003</v>
      </c>
    </row>
    <row r="287" spans="2:6" ht="21" customHeight="1">
      <c r="B287" s="10">
        <v>282</v>
      </c>
      <c r="C287" s="15" t="s">
        <v>405</v>
      </c>
      <c r="D287" s="10">
        <v>11</v>
      </c>
      <c r="E287" s="10">
        <v>20</v>
      </c>
      <c r="F287" s="46">
        <v>35.5</v>
      </c>
    </row>
    <row r="288" spans="2:6" ht="21" customHeight="1">
      <c r="B288" s="10" t="s">
        <v>200</v>
      </c>
      <c r="C288" s="15" t="s">
        <v>363</v>
      </c>
      <c r="D288" s="10">
        <v>11</v>
      </c>
      <c r="E288" s="10">
        <v>20</v>
      </c>
      <c r="F288" s="46">
        <v>35.5</v>
      </c>
    </row>
    <row r="289" spans="2:6" ht="21" customHeight="1">
      <c r="B289" s="10" t="s">
        <v>200</v>
      </c>
      <c r="C289" s="15" t="s">
        <v>285</v>
      </c>
      <c r="D289" s="10">
        <v>11</v>
      </c>
      <c r="E289" s="10">
        <v>20</v>
      </c>
      <c r="F289" s="46">
        <v>35.5</v>
      </c>
    </row>
    <row r="290" spans="2:6" ht="21" customHeight="1">
      <c r="B290" s="10" t="s">
        <v>200</v>
      </c>
      <c r="C290" s="15" t="s">
        <v>367</v>
      </c>
      <c r="D290" s="10">
        <v>11</v>
      </c>
      <c r="E290" s="10">
        <v>20</v>
      </c>
      <c r="F290" s="46">
        <v>35.5</v>
      </c>
    </row>
    <row r="291" spans="2:6" ht="21" customHeight="1">
      <c r="B291" s="10" t="s">
        <v>200</v>
      </c>
      <c r="C291" s="15" t="s">
        <v>314</v>
      </c>
      <c r="D291" s="10">
        <v>11</v>
      </c>
      <c r="E291" s="10">
        <v>20</v>
      </c>
      <c r="F291" s="46">
        <v>35.5</v>
      </c>
    </row>
    <row r="292" spans="2:6" ht="21" customHeight="1">
      <c r="B292" s="10" t="s">
        <v>200</v>
      </c>
      <c r="C292" s="15" t="s">
        <v>213</v>
      </c>
      <c r="D292" s="10">
        <v>11</v>
      </c>
      <c r="E292" s="10">
        <v>20</v>
      </c>
      <c r="F292" s="46">
        <v>35.5</v>
      </c>
    </row>
    <row r="293" spans="2:6" ht="21" customHeight="1">
      <c r="B293" s="10" t="s">
        <v>200</v>
      </c>
      <c r="C293" s="15" t="s">
        <v>260</v>
      </c>
      <c r="D293" s="10">
        <v>11</v>
      </c>
      <c r="E293" s="10">
        <v>20</v>
      </c>
      <c r="F293" s="46">
        <v>35.5</v>
      </c>
    </row>
    <row r="294" spans="2:6" ht="21" customHeight="1">
      <c r="B294" s="10">
        <v>289</v>
      </c>
      <c r="C294" s="15" t="s">
        <v>307</v>
      </c>
      <c r="D294" s="10">
        <v>11</v>
      </c>
      <c r="E294" s="10">
        <v>21</v>
      </c>
      <c r="F294" s="46">
        <v>34.4</v>
      </c>
    </row>
    <row r="295" spans="2:6" ht="21" customHeight="1">
      <c r="B295" s="10" t="s">
        <v>200</v>
      </c>
      <c r="C295" s="15" t="s">
        <v>406</v>
      </c>
      <c r="D295" s="10">
        <v>11</v>
      </c>
      <c r="E295" s="10">
        <v>21</v>
      </c>
      <c r="F295" s="46">
        <v>34.4</v>
      </c>
    </row>
    <row r="296" spans="2:6" ht="21" customHeight="1">
      <c r="B296" s="10" t="s">
        <v>200</v>
      </c>
      <c r="C296" s="15" t="s">
        <v>336</v>
      </c>
      <c r="D296" s="10">
        <v>11</v>
      </c>
      <c r="E296" s="10">
        <v>21</v>
      </c>
      <c r="F296" s="46">
        <v>34.4</v>
      </c>
    </row>
    <row r="297" spans="2:6" ht="21" customHeight="1">
      <c r="B297" s="10" t="s">
        <v>200</v>
      </c>
      <c r="C297" s="15" t="s">
        <v>439</v>
      </c>
      <c r="D297" s="10">
        <v>11</v>
      </c>
      <c r="E297" s="10">
        <v>21</v>
      </c>
      <c r="F297" s="46">
        <v>34.4</v>
      </c>
    </row>
    <row r="298" spans="2:6" ht="21" customHeight="1">
      <c r="B298" s="10" t="s">
        <v>200</v>
      </c>
      <c r="C298" s="15" t="s">
        <v>292</v>
      </c>
      <c r="D298" s="10">
        <v>11</v>
      </c>
      <c r="E298" s="10">
        <v>21</v>
      </c>
      <c r="F298" s="46">
        <v>34.4</v>
      </c>
    </row>
    <row r="299" spans="2:6" ht="21" customHeight="1">
      <c r="B299" s="10" t="s">
        <v>200</v>
      </c>
      <c r="C299" s="15" t="s">
        <v>168</v>
      </c>
      <c r="D299" s="10">
        <v>11</v>
      </c>
      <c r="E299" s="10">
        <v>21</v>
      </c>
      <c r="F299" s="46">
        <v>34.4</v>
      </c>
    </row>
    <row r="300" spans="2:6" ht="21" customHeight="1">
      <c r="B300" s="10" t="s">
        <v>200</v>
      </c>
      <c r="C300" s="15" t="s">
        <v>240</v>
      </c>
      <c r="D300" s="10">
        <v>11</v>
      </c>
      <c r="E300" s="10">
        <v>21</v>
      </c>
      <c r="F300" s="46">
        <v>34.4</v>
      </c>
    </row>
    <row r="301" spans="2:6" ht="21" customHeight="1">
      <c r="B301" s="10" t="s">
        <v>200</v>
      </c>
      <c r="C301" s="15" t="s">
        <v>324</v>
      </c>
      <c r="D301" s="10">
        <v>11</v>
      </c>
      <c r="E301" s="10">
        <v>21</v>
      </c>
      <c r="F301" s="46">
        <v>34.4</v>
      </c>
    </row>
    <row r="302" spans="2:6" ht="21" customHeight="1">
      <c r="B302" s="10" t="s">
        <v>200</v>
      </c>
      <c r="C302" s="15" t="s">
        <v>375</v>
      </c>
      <c r="D302" s="10">
        <v>11</v>
      </c>
      <c r="E302" s="10">
        <v>21</v>
      </c>
      <c r="F302" s="46">
        <v>34.4</v>
      </c>
    </row>
    <row r="303" spans="2:6" ht="21" customHeight="1">
      <c r="B303" s="10" t="s">
        <v>200</v>
      </c>
      <c r="C303" s="15" t="s">
        <v>249</v>
      </c>
      <c r="D303" s="10">
        <v>11</v>
      </c>
      <c r="E303" s="10">
        <v>21</v>
      </c>
      <c r="F303" s="46">
        <v>34.4</v>
      </c>
    </row>
    <row r="304" spans="2:6" ht="21" customHeight="1">
      <c r="B304" s="10" t="s">
        <v>200</v>
      </c>
      <c r="C304" s="15" t="s">
        <v>195</v>
      </c>
      <c r="D304" s="10">
        <v>11</v>
      </c>
      <c r="E304" s="10">
        <v>21</v>
      </c>
      <c r="F304" s="46">
        <v>34.4</v>
      </c>
    </row>
    <row r="305" spans="2:6" ht="21" customHeight="1">
      <c r="B305" s="10">
        <v>300</v>
      </c>
      <c r="C305" s="15" t="s">
        <v>402</v>
      </c>
      <c r="D305" s="10">
        <v>10</v>
      </c>
      <c r="E305" s="10">
        <v>20</v>
      </c>
      <c r="F305" s="46">
        <v>33.299999999999997</v>
      </c>
    </row>
    <row r="306" spans="2:6" ht="21" customHeight="1">
      <c r="B306" s="10" t="s">
        <v>200</v>
      </c>
      <c r="C306" s="15" t="s">
        <v>390</v>
      </c>
      <c r="D306" s="10">
        <v>10</v>
      </c>
      <c r="E306" s="10">
        <v>20</v>
      </c>
      <c r="F306" s="46">
        <v>33.299999999999997</v>
      </c>
    </row>
    <row r="307" spans="2:6" ht="21" customHeight="1">
      <c r="B307" s="10" t="s">
        <v>200</v>
      </c>
      <c r="C307" s="15" t="s">
        <v>362</v>
      </c>
      <c r="D307" s="10">
        <v>10</v>
      </c>
      <c r="E307" s="10">
        <v>20</v>
      </c>
      <c r="F307" s="46">
        <v>33.299999999999997</v>
      </c>
    </row>
    <row r="308" spans="2:6" ht="21" customHeight="1">
      <c r="B308" s="10" t="s">
        <v>200</v>
      </c>
      <c r="C308" s="15" t="s">
        <v>272</v>
      </c>
      <c r="D308" s="10">
        <v>10</v>
      </c>
      <c r="E308" s="10">
        <v>20</v>
      </c>
      <c r="F308" s="46">
        <v>33.299999999999997</v>
      </c>
    </row>
    <row r="309" spans="2:6" ht="21" customHeight="1">
      <c r="B309" s="10">
        <v>304</v>
      </c>
      <c r="C309" s="15" t="s">
        <v>279</v>
      </c>
      <c r="D309" s="10">
        <v>10</v>
      </c>
      <c r="E309" s="10">
        <v>21</v>
      </c>
      <c r="F309" s="46">
        <v>32.299999999999997</v>
      </c>
    </row>
    <row r="310" spans="2:6" ht="21" customHeight="1">
      <c r="B310" s="10" t="s">
        <v>200</v>
      </c>
      <c r="C310" s="15" t="s">
        <v>337</v>
      </c>
      <c r="D310" s="10">
        <v>10</v>
      </c>
      <c r="E310" s="10">
        <v>21</v>
      </c>
      <c r="F310" s="46">
        <v>32.299999999999997</v>
      </c>
    </row>
    <row r="311" spans="2:6" ht="21" customHeight="1">
      <c r="B311" s="10" t="s">
        <v>200</v>
      </c>
      <c r="C311" s="15" t="s">
        <v>310</v>
      </c>
      <c r="D311" s="10">
        <v>10</v>
      </c>
      <c r="E311" s="10">
        <v>21</v>
      </c>
      <c r="F311" s="46">
        <v>32.299999999999997</v>
      </c>
    </row>
    <row r="312" spans="2:6" ht="21" customHeight="1">
      <c r="B312" s="10" t="s">
        <v>200</v>
      </c>
      <c r="C312" s="15" t="s">
        <v>418</v>
      </c>
      <c r="D312" s="10">
        <v>10</v>
      </c>
      <c r="E312" s="10">
        <v>21</v>
      </c>
      <c r="F312" s="46">
        <v>32.299999999999997</v>
      </c>
    </row>
    <row r="313" spans="2:6" ht="21" customHeight="1">
      <c r="B313" s="10" t="s">
        <v>200</v>
      </c>
      <c r="C313" s="15" t="s">
        <v>280</v>
      </c>
      <c r="D313" s="10">
        <v>10</v>
      </c>
      <c r="E313" s="10">
        <v>21</v>
      </c>
      <c r="F313" s="46">
        <v>32.299999999999997</v>
      </c>
    </row>
    <row r="314" spans="2:6" ht="21" customHeight="1">
      <c r="B314" s="10" t="s">
        <v>200</v>
      </c>
      <c r="C314" s="15" t="s">
        <v>202</v>
      </c>
      <c r="D314" s="10">
        <v>10</v>
      </c>
      <c r="E314" s="10">
        <v>21</v>
      </c>
      <c r="F314" s="46">
        <v>32.299999999999997</v>
      </c>
    </row>
    <row r="315" spans="2:6" ht="21" customHeight="1">
      <c r="B315" s="10" t="s">
        <v>200</v>
      </c>
      <c r="C315" s="15" t="s">
        <v>306</v>
      </c>
      <c r="D315" s="10">
        <v>10</v>
      </c>
      <c r="E315" s="10">
        <v>21</v>
      </c>
      <c r="F315" s="46">
        <v>32.299999999999997</v>
      </c>
    </row>
    <row r="316" spans="2:6" ht="21" customHeight="1">
      <c r="B316" s="10">
        <v>311</v>
      </c>
      <c r="C316" s="15" t="s">
        <v>404</v>
      </c>
      <c r="D316" s="10">
        <v>10</v>
      </c>
      <c r="E316" s="10">
        <v>22</v>
      </c>
      <c r="F316" s="46">
        <v>31.3</v>
      </c>
    </row>
    <row r="317" spans="2:6" ht="21" customHeight="1">
      <c r="B317" s="10" t="s">
        <v>200</v>
      </c>
      <c r="C317" s="15" t="s">
        <v>403</v>
      </c>
      <c r="D317" s="10">
        <v>10</v>
      </c>
      <c r="E317" s="10">
        <v>22</v>
      </c>
      <c r="F317" s="46">
        <v>31.3</v>
      </c>
    </row>
    <row r="318" spans="2:6" ht="21" customHeight="1">
      <c r="B318" s="10" t="s">
        <v>200</v>
      </c>
      <c r="C318" s="15" t="s">
        <v>432</v>
      </c>
      <c r="D318" s="10">
        <v>10</v>
      </c>
      <c r="E318" s="10">
        <v>22</v>
      </c>
      <c r="F318" s="46">
        <v>31.3</v>
      </c>
    </row>
    <row r="319" spans="2:6" ht="21" customHeight="1">
      <c r="B319" s="10">
        <v>314</v>
      </c>
      <c r="C319" s="15" t="s">
        <v>210</v>
      </c>
      <c r="D319" s="10">
        <v>10</v>
      </c>
      <c r="E319" s="10">
        <v>23</v>
      </c>
      <c r="F319" s="46">
        <v>30.3</v>
      </c>
    </row>
    <row r="320" spans="2:6" ht="21" customHeight="1">
      <c r="B320" s="10" t="s">
        <v>200</v>
      </c>
      <c r="C320" s="15" t="s">
        <v>422</v>
      </c>
      <c r="D320" s="10">
        <v>10</v>
      </c>
      <c r="E320" s="10">
        <v>23</v>
      </c>
      <c r="F320" s="46">
        <v>30.3</v>
      </c>
    </row>
    <row r="321" spans="2:6" ht="21" customHeight="1">
      <c r="B321" s="10">
        <v>316</v>
      </c>
      <c r="C321" s="15" t="s">
        <v>325</v>
      </c>
      <c r="D321" s="10">
        <v>9</v>
      </c>
      <c r="E321" s="10">
        <v>21</v>
      </c>
      <c r="F321" s="46">
        <v>30</v>
      </c>
    </row>
    <row r="322" spans="2:6" ht="21" customHeight="1">
      <c r="B322" s="10" t="s">
        <v>200</v>
      </c>
      <c r="C322" s="15" t="s">
        <v>304</v>
      </c>
      <c r="D322" s="10">
        <v>9</v>
      </c>
      <c r="E322" s="10">
        <v>21</v>
      </c>
      <c r="F322" s="46">
        <v>30</v>
      </c>
    </row>
    <row r="323" spans="2:6" ht="21" customHeight="1">
      <c r="B323" s="10">
        <v>318</v>
      </c>
      <c r="C323" s="15" t="s">
        <v>391</v>
      </c>
      <c r="D323" s="10">
        <v>9</v>
      </c>
      <c r="E323" s="10">
        <v>22</v>
      </c>
      <c r="F323" s="46">
        <v>29</v>
      </c>
    </row>
    <row r="324" spans="2:6" ht="21" customHeight="1">
      <c r="B324" s="10" t="s">
        <v>200</v>
      </c>
      <c r="C324" s="15" t="s">
        <v>389</v>
      </c>
      <c r="D324" s="10">
        <v>9</v>
      </c>
      <c r="E324" s="10">
        <v>22</v>
      </c>
      <c r="F324" s="46">
        <v>29</v>
      </c>
    </row>
    <row r="325" spans="2:6" ht="21" customHeight="1">
      <c r="B325" s="10" t="s">
        <v>200</v>
      </c>
      <c r="C325" s="15" t="s">
        <v>351</v>
      </c>
      <c r="D325" s="10">
        <v>9</v>
      </c>
      <c r="E325" s="10">
        <v>22</v>
      </c>
      <c r="F325" s="46">
        <v>29</v>
      </c>
    </row>
    <row r="326" spans="2:6" ht="21" customHeight="1">
      <c r="B326" s="10" t="s">
        <v>200</v>
      </c>
      <c r="C326" s="15" t="s">
        <v>315</v>
      </c>
      <c r="D326" s="10">
        <v>9</v>
      </c>
      <c r="E326" s="10">
        <v>22</v>
      </c>
      <c r="F326" s="46">
        <v>29</v>
      </c>
    </row>
    <row r="327" spans="2:6" ht="21" customHeight="1">
      <c r="B327" s="10">
        <v>322</v>
      </c>
      <c r="C327" s="15" t="s">
        <v>423</v>
      </c>
      <c r="D327" s="10">
        <v>9</v>
      </c>
      <c r="E327" s="10">
        <v>23</v>
      </c>
      <c r="F327" s="46">
        <v>28.1</v>
      </c>
    </row>
    <row r="328" spans="2:6" ht="21" customHeight="1">
      <c r="B328" s="10" t="s">
        <v>200</v>
      </c>
      <c r="C328" s="15" t="s">
        <v>267</v>
      </c>
      <c r="D328" s="10">
        <v>9</v>
      </c>
      <c r="E328" s="10">
        <v>23</v>
      </c>
      <c r="F328" s="46">
        <v>28.1</v>
      </c>
    </row>
    <row r="329" spans="2:6" ht="21" customHeight="1">
      <c r="B329" s="10">
        <v>324</v>
      </c>
      <c r="C329" s="15" t="s">
        <v>438</v>
      </c>
      <c r="D329" s="10">
        <v>8</v>
      </c>
      <c r="E329" s="10">
        <v>21</v>
      </c>
      <c r="F329" s="46">
        <v>27.6</v>
      </c>
    </row>
    <row r="330" spans="2:6" ht="21" customHeight="1">
      <c r="B330" s="10" t="s">
        <v>200</v>
      </c>
      <c r="C330" s="15" t="s">
        <v>413</v>
      </c>
      <c r="D330" s="10">
        <v>8</v>
      </c>
      <c r="E330" s="10">
        <v>21</v>
      </c>
      <c r="F330" s="46">
        <v>27.6</v>
      </c>
    </row>
    <row r="331" spans="2:6" ht="21" customHeight="1">
      <c r="B331" s="10">
        <v>326</v>
      </c>
      <c r="C331" s="15" t="s">
        <v>356</v>
      </c>
      <c r="D331" s="10">
        <v>8</v>
      </c>
      <c r="E331" s="10">
        <v>22</v>
      </c>
      <c r="F331" s="46">
        <v>26.7</v>
      </c>
    </row>
    <row r="332" spans="2:6" ht="21" customHeight="1">
      <c r="B332" s="10">
        <v>327</v>
      </c>
      <c r="C332" s="15" t="s">
        <v>373</v>
      </c>
      <c r="D332" s="10">
        <v>8</v>
      </c>
      <c r="E332" s="10">
        <v>23</v>
      </c>
      <c r="F332" s="46">
        <v>25.8</v>
      </c>
    </row>
    <row r="333" spans="2:6" ht="21" customHeight="1">
      <c r="B333" s="10" t="s">
        <v>200</v>
      </c>
      <c r="C333" s="15" t="s">
        <v>353</v>
      </c>
      <c r="D333" s="10">
        <v>8</v>
      </c>
      <c r="E333" s="10">
        <v>23</v>
      </c>
      <c r="F333" s="46">
        <v>25.8</v>
      </c>
    </row>
    <row r="334" spans="2:6" ht="21" customHeight="1">
      <c r="B334" s="10">
        <v>329</v>
      </c>
      <c r="C334" s="15" t="s">
        <v>332</v>
      </c>
      <c r="D334" s="10">
        <v>8</v>
      </c>
      <c r="E334" s="10">
        <v>24</v>
      </c>
      <c r="F334" s="46">
        <v>25</v>
      </c>
    </row>
    <row r="335" spans="2:6" ht="21" customHeight="1">
      <c r="B335" s="10" t="s">
        <v>200</v>
      </c>
      <c r="C335" s="15" t="s">
        <v>410</v>
      </c>
      <c r="D335" s="10">
        <v>8</v>
      </c>
      <c r="E335" s="10">
        <v>24</v>
      </c>
      <c r="F335" s="46">
        <v>25</v>
      </c>
    </row>
    <row r="336" spans="2:6" ht="21" customHeight="1">
      <c r="B336" s="10">
        <v>331</v>
      </c>
      <c r="C336" s="15" t="s">
        <v>430</v>
      </c>
      <c r="D336" s="10">
        <v>8</v>
      </c>
      <c r="E336" s="10">
        <v>25</v>
      </c>
      <c r="F336" s="46">
        <v>24.2</v>
      </c>
    </row>
    <row r="337" spans="2:6" ht="21" customHeight="1">
      <c r="B337" s="10">
        <v>332</v>
      </c>
      <c r="C337" s="15" t="s">
        <v>364</v>
      </c>
      <c r="D337" s="10">
        <v>8</v>
      </c>
      <c r="E337" s="10">
        <v>26</v>
      </c>
      <c r="F337" s="46">
        <v>23.5</v>
      </c>
    </row>
    <row r="338" spans="2:6" ht="21" customHeight="1">
      <c r="B338" s="10">
        <v>333</v>
      </c>
      <c r="C338" s="15" t="s">
        <v>371</v>
      </c>
      <c r="D338" s="10">
        <v>7</v>
      </c>
      <c r="E338" s="10">
        <v>24</v>
      </c>
      <c r="F338" s="46">
        <v>22.6</v>
      </c>
    </row>
    <row r="339" spans="2:6" ht="21" customHeight="1">
      <c r="B339" s="10">
        <v>334</v>
      </c>
      <c r="C339" s="15" t="s">
        <v>414</v>
      </c>
      <c r="D339" s="10">
        <v>7</v>
      </c>
      <c r="E339" s="10">
        <v>25</v>
      </c>
      <c r="F339" s="46">
        <v>21.9</v>
      </c>
    </row>
    <row r="340" spans="2:6" ht="21" customHeight="1">
      <c r="B340" s="10" t="s">
        <v>200</v>
      </c>
      <c r="C340" s="15" t="s">
        <v>348</v>
      </c>
      <c r="D340" s="10">
        <v>7</v>
      </c>
      <c r="E340" s="10">
        <v>25</v>
      </c>
      <c r="F340" s="46">
        <v>21.9</v>
      </c>
    </row>
    <row r="341" spans="2:6" ht="21" customHeight="1">
      <c r="B341" s="10" t="s">
        <v>200</v>
      </c>
      <c r="C341" s="15" t="s">
        <v>440</v>
      </c>
      <c r="D341" s="10">
        <v>7</v>
      </c>
      <c r="E341" s="10">
        <v>25</v>
      </c>
      <c r="F341" s="46">
        <v>21.9</v>
      </c>
    </row>
    <row r="342" spans="2:6" ht="21" customHeight="1">
      <c r="B342" s="10" t="s">
        <v>200</v>
      </c>
      <c r="C342" s="15" t="s">
        <v>407</v>
      </c>
      <c r="D342" s="10">
        <v>7</v>
      </c>
      <c r="E342" s="10">
        <v>25</v>
      </c>
      <c r="F342" s="46">
        <v>21.9</v>
      </c>
    </row>
    <row r="343" spans="2:6" ht="21" customHeight="1">
      <c r="B343" s="10">
        <v>338</v>
      </c>
      <c r="C343" s="15" t="s">
        <v>420</v>
      </c>
      <c r="D343" s="10">
        <v>6</v>
      </c>
      <c r="E343" s="10">
        <v>23</v>
      </c>
      <c r="F343" s="46">
        <v>20.7</v>
      </c>
    </row>
    <row r="344" spans="2:6" ht="21" customHeight="1">
      <c r="B344" s="10">
        <v>339</v>
      </c>
      <c r="C344" s="15" t="s">
        <v>425</v>
      </c>
      <c r="D344" s="10">
        <v>6</v>
      </c>
      <c r="E344" s="10">
        <v>24</v>
      </c>
      <c r="F344" s="46">
        <v>20</v>
      </c>
    </row>
    <row r="345" spans="2:6" ht="21" customHeight="1">
      <c r="B345" s="10">
        <v>340</v>
      </c>
      <c r="C345" s="15" t="s">
        <v>409</v>
      </c>
      <c r="D345" s="10">
        <v>6</v>
      </c>
      <c r="E345" s="10">
        <v>25</v>
      </c>
      <c r="F345" s="46">
        <v>19.399999999999999</v>
      </c>
    </row>
    <row r="346" spans="2:6" ht="21" customHeight="1">
      <c r="B346" s="10">
        <v>341</v>
      </c>
      <c r="C346" s="15" t="s">
        <v>376</v>
      </c>
      <c r="D346" s="10">
        <v>6</v>
      </c>
      <c r="E346" s="10">
        <v>26</v>
      </c>
      <c r="F346" s="46">
        <v>18.8</v>
      </c>
    </row>
    <row r="347" spans="2:6" ht="21" customHeight="1">
      <c r="B347" s="10" t="s">
        <v>200</v>
      </c>
      <c r="C347" s="15" t="s">
        <v>429</v>
      </c>
      <c r="D347" s="10">
        <v>6</v>
      </c>
      <c r="E347" s="10">
        <v>26</v>
      </c>
      <c r="F347" s="46">
        <v>18.8</v>
      </c>
    </row>
    <row r="348" spans="2:6" ht="21" customHeight="1">
      <c r="B348" s="10" t="s">
        <v>200</v>
      </c>
      <c r="C348" s="15" t="s">
        <v>426</v>
      </c>
      <c r="D348" s="10">
        <v>6</v>
      </c>
      <c r="E348" s="10">
        <v>26</v>
      </c>
      <c r="F348" s="46">
        <v>18.8</v>
      </c>
    </row>
    <row r="349" spans="2:6" ht="21" customHeight="1">
      <c r="B349" s="10">
        <v>344</v>
      </c>
      <c r="C349" s="15" t="s">
        <v>435</v>
      </c>
      <c r="D349" s="10">
        <v>5</v>
      </c>
      <c r="E349" s="10">
        <v>24</v>
      </c>
      <c r="F349" s="46">
        <v>17.2</v>
      </c>
    </row>
    <row r="350" spans="2:6" ht="21" customHeight="1">
      <c r="B350" s="10">
        <v>345</v>
      </c>
      <c r="C350" s="15" t="s">
        <v>428</v>
      </c>
      <c r="D350" s="10">
        <v>5</v>
      </c>
      <c r="E350" s="10">
        <v>27</v>
      </c>
      <c r="F350" s="46">
        <v>15.6</v>
      </c>
    </row>
    <row r="351" spans="2:6" ht="21" customHeight="1">
      <c r="B351" s="10" t="s">
        <v>200</v>
      </c>
      <c r="C351" s="15" t="s">
        <v>433</v>
      </c>
      <c r="D351" s="10">
        <v>5</v>
      </c>
      <c r="E351" s="10">
        <v>27</v>
      </c>
      <c r="F351" s="46">
        <v>15.6</v>
      </c>
    </row>
    <row r="352" spans="2:6" ht="21" customHeight="1">
      <c r="B352" s="10" t="s">
        <v>200</v>
      </c>
      <c r="C352" s="15" t="s">
        <v>374</v>
      </c>
      <c r="D352" s="10">
        <v>5</v>
      </c>
      <c r="E352" s="10">
        <v>27</v>
      </c>
      <c r="F352" s="46">
        <v>15.6</v>
      </c>
    </row>
    <row r="353" spans="2:6" ht="21" customHeight="1">
      <c r="B353" s="10">
        <v>348</v>
      </c>
      <c r="C353" s="15" t="s">
        <v>401</v>
      </c>
      <c r="D353" s="10">
        <v>4</v>
      </c>
      <c r="E353" s="10">
        <v>26</v>
      </c>
      <c r="F353" s="46">
        <v>13.3</v>
      </c>
    </row>
    <row r="354" spans="2:6" ht="21" customHeight="1">
      <c r="B354" s="10">
        <v>349</v>
      </c>
      <c r="C354" s="15" t="s">
        <v>437</v>
      </c>
      <c r="D354" s="10">
        <v>4</v>
      </c>
      <c r="E354" s="10">
        <v>27</v>
      </c>
      <c r="F354" s="46">
        <v>12.9</v>
      </c>
    </row>
    <row r="355" spans="2:6" ht="21" customHeight="1">
      <c r="B355" s="10" t="s">
        <v>200</v>
      </c>
      <c r="C355" s="15" t="s">
        <v>419</v>
      </c>
      <c r="D355" s="10">
        <v>4</v>
      </c>
      <c r="E355" s="10">
        <v>27</v>
      </c>
      <c r="F355" s="46">
        <v>12.9</v>
      </c>
    </row>
    <row r="356" spans="2:6" ht="21" customHeight="1">
      <c r="B356" s="10">
        <v>351</v>
      </c>
      <c r="C356" s="15" t="s">
        <v>434</v>
      </c>
      <c r="D356" s="10">
        <v>3</v>
      </c>
      <c r="E356" s="10">
        <v>28</v>
      </c>
      <c r="F356" s="46">
        <v>9.6999999999999993</v>
      </c>
    </row>
  </sheetData>
  <sheetProtection sheet="1" selectLockedCells="1"/>
  <printOptions horizontalCentered="1"/>
  <pageMargins left="0.5" right="0.5" top="0.5" bottom="0.5" header="0.3" footer="0.3"/>
  <pageSetup fitToHeight="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AB6C64DF-65CA-45A8-A588-960CDDCD10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1450F4-E7BE-42E4-9990-1B683585B0AB}">
  <ds:schemaRefs>
    <ds:schemaRef ds:uri="http://schemas.microsoft.com/sharepoint/v3/contenttype/forms"/>
  </ds:schemaRefs>
</ds:datastoreItem>
</file>

<file path=customXml/itemProps3.xml><?xml version="1.0" encoding="utf-8"?>
<ds:datastoreItem xmlns:ds="http://schemas.openxmlformats.org/officeDocument/2006/customXml" ds:itemID="{ED57130C-8F7C-4CED-916F-8D47D19DD0B2}">
  <ds:schemaRefs>
    <ds:schemaRef ds:uri="http://purl.org/dc/elements/1.1/"/>
    <ds:schemaRef ds:uri="http://www.w3.org/XML/1998/namespace"/>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purl.org/dc/terms/"/>
    <ds:schemaRef ds:uri="16c05727-aa75-4e4a-9b5f-8a80a1165891"/>
    <ds:schemaRef ds:uri="71af3243-3dd4-4a8d-8c0d-dd76da1f02a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Introduction</vt:lpstr>
      <vt:lpstr>User Input</vt:lpstr>
      <vt:lpstr>Brackets</vt:lpstr>
      <vt:lpstr>NCAA Rankings</vt:lpstr>
      <vt:lpstr>Scoring Offense</vt:lpstr>
      <vt:lpstr>Scoring Defense</vt:lpstr>
      <vt:lpstr>Won-Lost %</vt:lpstr>
      <vt:lpstr>Columns_Group1</vt:lpstr>
      <vt:lpstr>'User Input'!Print_Area</vt:lpstr>
      <vt:lpstr>'NCAA Rankings'!Print_Titles</vt:lpstr>
      <vt:lpstr>'Scoring Defense'!Print_Titles</vt:lpstr>
      <vt:lpstr>'Scoring Offense'!Print_Titles</vt:lpstr>
      <vt:lpstr>'Won-Lost %'!Print_Titles</vt:lpstr>
      <vt:lpstr>Team_Stats</vt:lpstr>
      <vt:lpstr>User_Name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2019-03-12T05:58:49Z</dcterms:created>
  <dcterms:modified xsi:type="dcterms:W3CDTF">2019-03-18T22:37:29Z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