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done\2276114 family budget\"/>
    </mc:Choice>
  </mc:AlternateContent>
  <bookViews>
    <workbookView xWindow="0" yWindow="0" windowWidth="25200" windowHeight="12570"/>
  </bookViews>
  <sheets>
    <sheet name="Family Budget" sheetId="1" r:id="rId1"/>
  </sheets>
  <definedNames>
    <definedName name="BudgetYear">'Family Budget'!$C$2</definedName>
    <definedName name="_xlnm.Print_Titles" localSheetId="0">'Family Budget'!$13:$13</definedName>
  </definedNames>
  <calcPr calcId="171027"/>
</workbook>
</file>

<file path=xl/calcChain.xml><?xml version="1.0" encoding="utf-8"?>
<calcChain xmlns="http://schemas.openxmlformats.org/spreadsheetml/2006/main">
  <c r="C2" i="1" l="1"/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 l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M28" i="1"/>
  <c r="N28" i="1"/>
  <c r="C28" i="1"/>
  <c r="O8" i="1"/>
  <c r="E11" i="1"/>
  <c r="H11" i="1"/>
  <c r="J11" i="1"/>
  <c r="L11" i="1"/>
  <c r="N11" i="1"/>
  <c r="C11" i="1"/>
  <c r="F5" i="1" l="1"/>
  <c r="N5" i="1"/>
  <c r="J5" i="1"/>
  <c r="C5" i="1"/>
  <c r="D28" i="1"/>
  <c r="D5" i="1" s="1"/>
  <c r="O15" i="1"/>
  <c r="I5" i="1"/>
  <c r="E5" i="1"/>
  <c r="K5" i="1"/>
  <c r="G5" i="1"/>
  <c r="M5" i="1"/>
  <c r="L5" i="1"/>
  <c r="H5" i="1"/>
  <c r="O9" i="1"/>
  <c r="O10" i="1"/>
  <c r="O11" i="1" l="1"/>
  <c r="O28" i="1"/>
  <c r="O5" i="1" l="1"/>
</calcChain>
</file>

<file path=xl/sharedStrings.xml><?xml version="1.0" encoding="utf-8"?>
<sst xmlns="http://schemas.openxmlformats.org/spreadsheetml/2006/main" count="67" uniqueCount="39">
  <si>
    <t>Housing</t>
  </si>
  <si>
    <t>Grocery</t>
  </si>
  <si>
    <t>Insurance</t>
  </si>
  <si>
    <t>Electricity</t>
  </si>
  <si>
    <t>Water</t>
  </si>
  <si>
    <t>Gas</t>
  </si>
  <si>
    <t>Tuition</t>
  </si>
  <si>
    <t>Cable TV</t>
  </si>
  <si>
    <t>Internet</t>
  </si>
  <si>
    <t>Entertainment</t>
  </si>
  <si>
    <t>Income 1</t>
  </si>
  <si>
    <t>Income 2</t>
  </si>
  <si>
    <t>Other Income</t>
  </si>
  <si>
    <t>Home phone</t>
  </si>
  <si>
    <t>Car payment</t>
  </si>
  <si>
    <t>Cell phone</t>
  </si>
  <si>
    <t>Monthly Cash</t>
  </si>
  <si>
    <t>Savings</t>
  </si>
  <si>
    <t>CASH AVAILABLE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</si>
  <si>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</si>
  <si>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</si>
  <si>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</si>
  <si>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</si>
  <si>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</si>
  <si>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</si>
  <si>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</si>
  <si>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</si>
  <si>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</si>
  <si>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</si>
  <si>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</si>
  <si>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</si>
  <si>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SMITH FAMILY BUDGET</t>
  </si>
  <si>
    <t>MAR</t>
  </si>
  <si>
    <t>INCOME TYPE</t>
  </si>
  <si>
    <t>EXPENSES</t>
  </si>
  <si>
    <t>TOTAL EXPENSES</t>
  </si>
  <si>
    <t>TOTAL INCOME</t>
  </si>
  <si>
    <t>YTD TOTAL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</si>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</sst>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sz val="10"/>
      <color theme="0" tint="-0.34998626667073579"/>
      <name val="Bookman Old Style"/>
      <family val="1"/>
      <scheme val="major"/>
    </font>
    <font>
      <b/>
      <sz val="22"/>
      <color theme="3" tint="0.499984740745262"/>
      <name val="Bookman Old Style"/>
      <family val="2"/>
      <scheme val="major"/>
    </font>
    <font>
      <b/>
      <sz val="14"/>
      <color theme="3" tint="0.34998626667073579"/>
      <name val="Bookman Old Style"/>
      <family val="1"/>
      <scheme val="major"/>
    </font>
    <font>
      <b/>
      <sz val="10.5"/>
      <color theme="3" tint="0.34998626667073579"/>
      <name val="Bookman Old Style"/>
      <family val="1"/>
      <scheme val="major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0">
    <xf numFmtId="0" fontId="0" fillId="0" borderId="0">
      <alignment vertical="center"/>
    </xf>
    <xf numFmtId="0" fontId="7" fillId="0" borderId="0" applyNumberFormat="0" applyFill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7" fontId="8" fillId="0" borderId="0" applyFill="0" applyBorder="0">
      <alignment vertical="center"/>
    </xf>
    <xf numFmtId="0" fontId="8" fillId="0" borderId="0" applyFill="0" applyBorder="0">
      <alignment horizontal="left" vertical="center" wrapText="1" indent="1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7" fontId="0" fillId="0" borderId="0" xfId="0" applyNumberFormat="1" applyFont="1" applyFill="1" applyBorder="1">
      <alignment vertical="center"/>
    </xf>
    <xf numFmtId="0" fontId="5" fillId="0" borderId="0" xfId="3" applyFill="1" applyBorder="1" applyAlignment="1">
      <alignment horizontal="left"/>
    </xf>
    <xf numFmtId="0" fontId="6" fillId="0" borderId="0" xfId="4" applyFill="1">
      <alignment horizontal="right"/>
    </xf>
    <xf numFmtId="0" fontId="6" fillId="0" borderId="0" xfId="5">
      <alignment horizontal="left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/>
    </xf>
    <xf numFmtId="0" fontId="7" fillId="0" borderId="0" xfId="1" applyFill="1" applyAlignment="1">
      <alignment vertical="center"/>
    </xf>
    <xf numFmtId="0" fontId="7" fillId="0" borderId="0" xfId="1" applyFill="1" applyAlignment="1">
      <alignment horizontal="right" vertical="center"/>
    </xf>
    <xf numFmtId="0" fontId="8" fillId="0" borderId="0" xfId="9" applyFill="1" applyBorder="1">
      <alignment horizontal="left" vertical="center" wrapText="1" indent="1"/>
    </xf>
    <xf numFmtId="0" fontId="8" fillId="0" borderId="0" xfId="9">
      <alignment horizontal="left" vertical="center" wrapText="1" indent="1"/>
    </xf>
    <xf numFmtId="0" fontId="7" fillId="0" borderId="0" xfId="1" applyAlignment="1">
      <alignment vertical="center"/>
    </xf>
    <xf numFmtId="7" fontId="8" fillId="0" borderId="0" xfId="8" applyFill="1" applyBorder="1">
      <alignment vertical="center"/>
    </xf>
  </cellXfs>
  <cellStyles count="10">
    <cellStyle name="20% - Accent1" xfId="2" builtinId="30"/>
    <cellStyle name="Amounts" xfId="8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able text format" xfId="9"/>
    <cellStyle name="Title" xfId="3" builtinId="15" customBuiltin="1"/>
    <cellStyle name="Total" xfId="7" builtinId="25" customBuiltin="1"/>
  </cellStyles>
  <dxfs count="20"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499984740745262"/>
      </font>
      <fill>
        <patternFill patternType="none">
          <bgColor auto="1"/>
        </patternFill>
      </fill>
      <border>
        <top style="medium">
          <color theme="5" tint="-0.499984740745262"/>
        </top>
        <bottom/>
      </border>
    </dxf>
    <dxf>
      <font>
        <b/>
        <i val="0"/>
        <color theme="1" tint="0.499984740745262"/>
      </font>
      <border>
        <top style="medium">
          <color theme="5" tint="-0.499984740745262"/>
        </top>
        <bottom style="medium">
          <color theme="5" tint="-0.499984740745262"/>
        </bottom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 tint="-0.499984740745262"/>
      </font>
      <border>
        <left/>
        <right/>
        <top style="medium">
          <color theme="5" tint="-0.499984740745262"/>
        </top>
        <bottom/>
        <vertical style="thick">
          <color theme="0"/>
        </vertical>
        <horizontal/>
      </border>
    </dxf>
    <dxf>
      <font>
        <b val="0"/>
        <i val="0"/>
        <color theme="3" tint="0.34998626667073579"/>
      </font>
      <fill>
        <patternFill patternType="none">
          <fgColor indexed="64"/>
          <bgColor auto="1"/>
        </patternFill>
      </fill>
      <border>
        <top style="medium">
          <color theme="5" tint="-0.499984740745262"/>
        </top>
        <bottom style="thin">
          <color theme="5" tint="-0.499984740745262"/>
        </bottom>
        <vertical style="thick">
          <color theme="0"/>
        </vertical>
      </border>
    </dxf>
    <dxf>
      <font>
        <b val="0"/>
        <i val="0"/>
        <color theme="3" tint="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6" tint="-0.499984740745262"/>
      </font>
      <fill>
        <patternFill patternType="none">
          <bgColor auto="1"/>
        </patternFill>
      </fill>
      <border>
        <top style="medium">
          <color theme="6" tint="-0.499984740745262"/>
        </top>
        <bottom/>
      </border>
    </dxf>
    <dxf>
      <font>
        <b/>
        <i val="0"/>
        <color theme="1" tint="0.499984740745262"/>
      </font>
      <border>
        <top style="medium">
          <color theme="6" tint="-0.499984740745262"/>
        </top>
        <bottom style="medium">
          <color theme="6" tint="-0.499984740745262"/>
        </bottom>
      </border>
    </dxf>
    <dxf>
      <font>
        <b/>
        <i val="0"/>
        <color theme="0"/>
      </font>
      <fill>
        <patternFill>
          <bgColor theme="6" tint="-0.499984740745262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 tint="-0.499984740745262"/>
      </font>
      <border>
        <left/>
        <right/>
        <top style="medium">
          <color theme="6" tint="-0.499984740745262"/>
        </top>
        <bottom/>
        <vertical style="thick">
          <color theme="0"/>
        </vertical>
        <horizontal/>
      </border>
    </dxf>
    <dxf>
      <font>
        <b val="0"/>
        <i val="0"/>
        <color theme="3" tint="0.34998626667073579"/>
      </font>
      <fill>
        <patternFill patternType="none">
          <fgColor indexed="64"/>
          <bgColor auto="1"/>
        </patternFill>
      </fill>
      <border>
        <top style="medium">
          <color theme="6" tint="-0.499984740745262"/>
        </top>
        <bottom style="thin">
          <color theme="6" tint="-0.499984740745262"/>
        </bottom>
        <vertical style="thick">
          <color theme="0"/>
        </vertical>
      </border>
    </dxf>
    <dxf>
      <font>
        <b val="0"/>
        <i val="0"/>
        <color theme="3" tint="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 tint="-0.499984740745262"/>
      </font>
      <fill>
        <patternFill patternType="none">
          <bgColor auto="1"/>
        </patternFill>
      </fill>
      <border>
        <top style="medium">
          <color theme="4" tint="-0.499984740745262"/>
        </top>
        <bottom/>
      </border>
    </dxf>
    <dxf>
      <font>
        <b/>
        <i val="0"/>
        <color theme="3" tint="0.34998626667073579"/>
      </font>
      <border>
        <top style="medium">
          <color theme="4" tint="-0.499984740745262"/>
        </top>
        <bottom style="medium">
          <color theme="4" tint="-0.499984740745262"/>
        </bottom>
        <vertical/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right style="thick">
          <color theme="0"/>
        </right>
        <top style="medium">
          <color theme="0"/>
        </top>
        <bottom style="medium">
          <color theme="0"/>
        </bottom>
      </border>
    </dxf>
    <dxf>
      <border>
        <left/>
        <right/>
        <top style="medium">
          <color theme="4" tint="-0.499984740745262"/>
        </top>
        <bottom/>
        <vertical style="thick">
          <color theme="0"/>
        </vertical>
        <horizontal/>
      </border>
    </dxf>
    <dxf>
      <font>
        <b/>
        <i val="0"/>
        <color theme="3" tint="0.34998626667073579"/>
      </font>
      <fill>
        <patternFill patternType="none">
          <fgColor indexed="64"/>
          <bgColor auto="1"/>
        </patternFill>
      </fill>
      <border>
        <top style="medium">
          <color theme="4" tint="-0.499984740745262"/>
        </top>
        <bottom style="thin">
          <color theme="4" tint="-0.499984740745262"/>
        </bottom>
        <vertical style="thick">
          <color theme="0"/>
        </vertical>
      </border>
    </dxf>
    <dxf>
      <font>
        <b val="0"/>
        <i val="0"/>
        <color theme="3" tint="0.34998626667073579"/>
      </font>
      <border>
        <top style="thick">
          <color theme="0"/>
        </top>
        <bottom/>
        <vertical style="thick">
          <color theme="0"/>
        </vertical>
        <horizontal style="thick">
          <color theme="0"/>
        </horizontal>
      </border>
    </dxf>
  </dxfs>
  <tableStyles count="3" defaultTableStyle="Family Budget Expenses" defaultPivotStyle="PivotStyleMedium4">
    <tableStyle name="Family Budget Cash Available" pivot="0" count="6">
      <tableStyleElement type="wholeTable" dxfId="19"/>
      <tableStyleElement type="headerRow" dxfId="18"/>
      <tableStyleElement type="totalRow" dxfId="17"/>
      <tableStyleElement type="firstColumn" dxfId="16"/>
      <tableStyleElement type="firstHeaderCell" dxfId="15"/>
      <tableStyleElement type="firstTotalCell" dxfId="14"/>
    </tableStyle>
    <tableStyle name="Family Budget Expenses" pivot="0" count="6">
      <tableStyleElement type="wholeTable" dxfId="13"/>
      <tableStyleElement type="headerRow" dxfId="12"/>
      <tableStyleElement type="totalRow" dxfId="11"/>
      <tableStyleElement type="firstColumn" dxfId="10"/>
      <tableStyleElement type="firstHeaderCell" dxfId="9"/>
      <tableStyleElement type="firstTotalCell" dxfId="8"/>
    </tableStyle>
    <tableStyle name="Family Budget Income Type" pivot="0" count="6">
      <tableStyleElement type="wholeTable" dxfId="7"/>
      <tableStyleElement type="headerRow" dxfId="6"/>
      <tableStyleElement type="totalRow" dxfId="5"/>
      <tableStyleElement type="firstColumn" dxfId="4"/>
      <tableStyleElement type="firstHeaderCell" dxfId="3"/>
      <tableStyleElement type="firstTotal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CellStyle="Heading 1">
  <tableColumns count="15">
    <tableColumn id="1" name="INCOME TYPE" totalsRowLabel="TOTAL INCOME" dataCellStyle="Table text format" totalsRowCellStyle="Table text format"/>
    <tableColumn id="2" name="JAN" totalsRowFunction="sum" totalsRowDxfId="0" dataCellStyle="Amounts"/>
    <tableColumn id="3" name="FEB" totalsRowFunction="sum" dataCellStyle="Amounts"/>
    <tableColumn id="4" name="MAR" totalsRowFunction="sum" dataCellStyle="Amounts"/>
    <tableColumn id="5" name="APR" totalsRowFunction="sum" dataCellStyle="Amounts"/>
    <tableColumn id="6" name="MAY" totalsRowFunction="sum" dataCellStyle="Amounts"/>
    <tableColumn id="7" name="JUN" totalsRowFunction="sum" dataCellStyle="Amounts"/>
    <tableColumn id="8" name="JUL" totalsRowFunction="sum" dataCellStyle="Amounts"/>
    <tableColumn id="9" name="AUG" totalsRowFunction="sum" dataCellStyle="Amounts"/>
    <tableColumn id="10" name="SEP" totalsRowFunction="sum" dataCellStyle="Amounts"/>
    <tableColumn id="11" name="OCT" totalsRowFunction="sum" dataCellStyle="Amounts"/>
    <tableColumn id="12" name="NOV" totalsRowFunction="sum" dataCellStyle="Amounts"/>
    <tableColumn id="13" name="DEC" totalsRowFunction="sum" dataCellStyle="Amounts"/>
    <tableColumn id="14" name="YTD TOTAL" totalsRowFunction="sum" dataCellStyle="Amounts">
      <calculatedColumnFormula>SUM(tblIncome[[#This Row],[JAN]:[DEC]])</calculatedColumnFormula>
    </tableColumn>
    <tableColumn id="15" name="TREND"/>
  </tableColumns>
  <tableStyleInfo name="Family Budget Income Type" showFirstColumn="1" showLastColumn="0" showRowStripes="1" showColumnStripes="0"/>
  <extLst>
    <ext xmlns:x14="http://schemas.microsoft.com/office/spreadsheetml/2009/9/main" uri="{504A1905-F514-4f6f-8877-14C23A59335A}">
      <x14:table altTextSummary="Summarizes income by type for each calendar month"/>
    </ext>
  </extLst>
</table>
</file>

<file path=xl/tables/table2.xml><?xml version="1.0" encoding="utf-8"?>
<table xmlns="http://schemas.openxmlformats.org/spreadsheetml/2006/main" id="2" name="tblExpenses" displayName="tblExpenses" ref="B13:P28" totalsRowCount="1" headerRowCellStyle="Heading 1">
  <tableColumns count="15">
    <tableColumn id="1" name="EXPENSES" totalsRowLabel="TOTAL EXPENSES" dataCellStyle="Table text format" totalsRowCellStyle="Table text format"/>
    <tableColumn id="2" name="JAN" totalsRowFunction="sum" dataCellStyle="Amounts"/>
    <tableColumn id="3" name="FEB" totalsRowFunction="sum" dataCellStyle="Amounts"/>
    <tableColumn id="4" name="MAR" totalsRowFunction="sum" dataCellStyle="Amounts"/>
    <tableColumn id="5" name="APR" totalsRowFunction="sum" dataCellStyle="Amounts"/>
    <tableColumn id="6" name="MAY" totalsRowFunction="sum" dataCellStyle="Amounts"/>
    <tableColumn id="7" name="JUN" totalsRowFunction="sum" dataCellStyle="Amounts"/>
    <tableColumn id="8" name="JUL" totalsRowFunction="sum" dataCellStyle="Amounts"/>
    <tableColumn id="9" name="AUG" totalsRowFunction="sum" dataCellStyle="Amounts"/>
    <tableColumn id="10" name="SEP" totalsRowFunction="sum" dataCellStyle="Amounts"/>
    <tableColumn id="11" name="OCT" totalsRowFunction="sum" dataCellStyle="Amounts"/>
    <tableColumn id="12" name="NOV" totalsRowFunction="sum" dataCellStyle="Amounts"/>
    <tableColumn id="13" name="DEC" totalsRowFunction="sum" dataCellStyle="Amounts"/>
    <tableColumn id="14" name="YTD TOTAL" totalsRowFunction="sum" dataCellStyle="Amounts">
      <calculatedColumnFormula>SUM(tblExpenses[[#This Row],[JAN]:[DEC]])</calculatedColumnFormula>
    </tableColumn>
    <tableColumn id="15" name="TREND"/>
  </tableColumns>
  <tableStyleInfo name="Family Budget Expenses" showFirstColumn="1" showLastColumn="0" showRowStripes="1" showColumnStripes="0"/>
  <extLst>
    <ext xmlns:x14="http://schemas.microsoft.com/office/spreadsheetml/2009/9/main" uri="{504A1905-F514-4f6f-8877-14C23A59335A}">
      <x14:table altTextSummary="Expense summary for each calendar month"/>
    </ext>
  </extLst>
</table>
</file>

<file path=xl/tables/table3.xml><?xml version="1.0" encoding="utf-8"?>
<table xmlns="http://schemas.openxmlformats.org/spreadsheetml/2006/main" id="3" name="tblCashAvailable" displayName="tblCashAvailable" ref="B4:P5" headerRowCellStyle="Heading 1">
  <tableColumns count="15">
    <tableColumn id="1" name="CASH AVAILABLE" totalsRowLabel="Total" dataCellStyle="Table text format"/>
    <tableColumn id="2" name="JAN" dataCellStyle="Amounts">
      <calculatedColumnFormula>tblIncome[[#Totals],[JAN]]-tblExpenses[[#Totals],[JAN]]</calculatedColumnFormula>
    </tableColumn>
    <tableColumn id="3" name="FEB" dataCellStyle="Amounts">
      <calculatedColumnFormula>tblIncome[[#Totals],[FEB]]-tblExpenses[[#Totals],[FEB]]</calculatedColumnFormula>
    </tableColumn>
    <tableColumn id="4" name="MAR" dataCellStyle="Amounts">
      <calculatedColumnFormula>tblIncome[[#Totals],[MAR]]-tblExpenses[[#Totals],[MAR]]</calculatedColumnFormula>
    </tableColumn>
    <tableColumn id="5" name="APR" dataCellStyle="Amounts">
      <calculatedColumnFormula>tblIncome[[#Totals],[APR]]-tblExpenses[[#Totals],[APR]]</calculatedColumnFormula>
    </tableColumn>
    <tableColumn id="6" name="MAY" dataCellStyle="Amounts">
      <calculatedColumnFormula>tblIncome[[#Totals],[MAY]]-tblExpenses[[#Totals],[MAY]]</calculatedColumnFormula>
    </tableColumn>
    <tableColumn id="7" name="JUN" dataCellStyle="Amounts">
      <calculatedColumnFormula>tblIncome[[#Totals],[JUN]]-tblExpenses[[#Totals],[JUN]]</calculatedColumnFormula>
    </tableColumn>
    <tableColumn id="8" name="JUL" dataCellStyle="Amounts">
      <calculatedColumnFormula>tblIncome[[#Totals],[JUL]]-tblExpenses[[#Totals],[JUL]]</calculatedColumnFormula>
    </tableColumn>
    <tableColumn id="9" name="AUG" dataCellStyle="Amounts">
      <calculatedColumnFormula>tblIncome[[#Totals],[AUG]]-tblExpenses[[#Totals],[AUG]]</calculatedColumnFormula>
    </tableColumn>
    <tableColumn id="10" name="SEP" dataCellStyle="Amounts">
      <calculatedColumnFormula>tblIncome[[#Totals],[SEP]]-tblExpenses[[#Totals],[SEP]]</calculatedColumnFormula>
    </tableColumn>
    <tableColumn id="11" name="OCT" dataCellStyle="Amounts">
      <calculatedColumnFormula>tblIncome[[#Totals],[OCT]]-tblExpenses[[#Totals],[OCT]]</calculatedColumnFormula>
    </tableColumn>
    <tableColumn id="12" name="NOV" dataCellStyle="Amounts">
      <calculatedColumnFormula>tblIncome[[#Totals],[NOV]]-tblExpenses[[#Totals],[NOV]]</calculatedColumnFormula>
    </tableColumn>
    <tableColumn id="13" name="DEC" dataCellStyle="Amounts">
      <calculatedColumnFormula>tblIncome[[#Totals],[DEC]]-tblExpenses[[#Totals],[DEC]]</calculatedColumnFormula>
    </tableColumn>
    <tableColumn id="14" name="YTD TOTAL" dataCellStyle="Amounts">
      <calculatedColumnFormula>tblIncome[[#Totals],[YTD TOTAL]]-tblExpenses[[#Totals],[YTD TOTAL]]</calculatedColumnFormula>
    </tableColumn>
    <tableColumn id="15" name="TREND" totalsRowFunction="count" totalsRowDxfId="1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Summary="Summarizes cash available (income minus expenses) for each calendar month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Normal="100" workbookViewId="0"/>
  </sheetViews>
  <sheetFormatPr defaultColWidth="9.140625" defaultRowHeight="30" customHeight="1" x14ac:dyDescent="0.2"/>
  <cols>
    <col min="1" max="1" width="2.7109375" customWidth="1"/>
    <col min="2" max="2" width="23.28515625" style="1" customWidth="1"/>
    <col min="3" max="14" width="12" style="1" customWidth="1"/>
    <col min="15" max="15" width="16.7109375" style="1" customWidth="1"/>
    <col min="16" max="16" width="14.42578125" style="1" customWidth="1"/>
    <col min="17" max="16384" width="9.140625" style="1"/>
  </cols>
  <sheetData>
    <row r="1" spans="1:16" ht="33" customHeight="1" x14ac:dyDescent="0.4">
      <c r="B1" s="11" t="s">
        <v>31</v>
      </c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21" customHeight="1" x14ac:dyDescent="0.25">
      <c r="B2" s="12" t="s">
        <v>38</v>
      </c>
      <c r="C2" s="13">
        <f ca="1">YEAR(TODAY())</f>
        <v>2016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1:16" customFormat="1" ht="21" customHeight="1" x14ac:dyDescent="0.2"/>
    <row r="4" spans="1:16" s="5" customFormat="1" ht="30" customHeight="1" x14ac:dyDescent="0.2">
      <c r="A4"/>
      <c r="B4" s="20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2" customFormat="1" ht="30" customHeight="1" x14ac:dyDescent="0.2">
      <c r="A5"/>
      <c r="B5" s="18" t="s">
        <v>16</v>
      </c>
      <c r="C5" s="21">
        <f>tblIncome[[#Totals],[JAN]]-tblExpenses[[#Totals],[JAN]]</f>
        <v>1220</v>
      </c>
      <c r="D5" s="21">
        <f>tblIncome[[#Totals],[FEB]]-tblExpenses[[#Totals],[FEB]]</f>
        <v>1587</v>
      </c>
      <c r="E5" s="21">
        <f>tblIncome[[#Totals],[MAR]]-tblExpenses[[#Totals],[MAR]]</f>
        <v>1174</v>
      </c>
      <c r="F5" s="21">
        <f>tblIncome[[#Totals],[APR]]-tblExpenses[[#Totals],[APR]]</f>
        <v>1445</v>
      </c>
      <c r="G5" s="21">
        <f>tblIncome[[#Totals],[MAY]]-tblExpenses[[#Totals],[MAY]]</f>
        <v>1391</v>
      </c>
      <c r="H5" s="21">
        <f>tblIncome[[#Totals],[JUN]]-tblExpenses[[#Totals],[JUN]]</f>
        <v>1434</v>
      </c>
      <c r="I5" s="21">
        <f>tblIncome[[#Totals],[JUL]]-tblExpenses[[#Totals],[JUL]]</f>
        <v>1085</v>
      </c>
      <c r="J5" s="21">
        <f>tblIncome[[#Totals],[AUG]]-tblExpenses[[#Totals],[AUG]]</f>
        <v>1181</v>
      </c>
      <c r="K5" s="21">
        <f>tblIncome[[#Totals],[SEP]]-tblExpenses[[#Totals],[SEP]]</f>
        <v>1445</v>
      </c>
      <c r="L5" s="21">
        <f>tblIncome[[#Totals],[OCT]]-tblExpenses[[#Totals],[OCT]]</f>
        <v>1466</v>
      </c>
      <c r="M5" s="21">
        <f>tblIncome[[#Totals],[NOV]]-tblExpenses[[#Totals],[NOV]]</f>
        <v>0</v>
      </c>
      <c r="N5" s="21">
        <f>tblIncome[[#Totals],[DEC]]-tblExpenses[[#Totals],[DEC]]</f>
        <v>0</v>
      </c>
      <c r="O5" s="21">
        <f>tblIncome[[#Totals],[YTD TOTAL]]-tblExpenses[[#Totals],[YTD TOTAL]]</f>
        <v>13428</v>
      </c>
      <c r="P5" s="7"/>
    </row>
    <row r="6" spans="1:16" customFormat="1" ht="30" customHeight="1" thickBot="1" x14ac:dyDescent="0.25">
      <c r="B6" s="14"/>
    </row>
    <row r="7" spans="1:16" ht="30" customHeight="1" x14ac:dyDescent="0.2">
      <c r="B7" s="20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4" customFormat="1" ht="30" customHeight="1" x14ac:dyDescent="0.2">
      <c r="A8"/>
      <c r="B8" s="18" t="s">
        <v>10</v>
      </c>
      <c r="C8" s="21">
        <v>4000</v>
      </c>
      <c r="D8" s="21">
        <v>4410</v>
      </c>
      <c r="E8" s="21">
        <v>4019</v>
      </c>
      <c r="F8" s="21">
        <v>4263</v>
      </c>
      <c r="G8" s="21">
        <v>4123</v>
      </c>
      <c r="H8" s="21">
        <v>4308</v>
      </c>
      <c r="I8" s="21">
        <v>4162</v>
      </c>
      <c r="J8" s="21">
        <v>4165</v>
      </c>
      <c r="K8" s="21">
        <v>4248</v>
      </c>
      <c r="L8" s="21">
        <v>4324</v>
      </c>
      <c r="M8" s="21"/>
      <c r="N8" s="21"/>
      <c r="O8" s="21">
        <f>SUM(tblIncome[[#This Row],[JAN]:[DEC]])</f>
        <v>42022</v>
      </c>
      <c r="P8" s="6"/>
    </row>
    <row r="9" spans="1:16" s="3" customFormat="1" ht="30" customHeight="1" x14ac:dyDescent="0.2">
      <c r="A9"/>
      <c r="B9" s="18" t="s">
        <v>11</v>
      </c>
      <c r="C9" s="21">
        <v>275</v>
      </c>
      <c r="D9" s="21">
        <v>296</v>
      </c>
      <c r="E9" s="21">
        <v>251</v>
      </c>
      <c r="F9" s="21">
        <v>269</v>
      </c>
      <c r="G9" s="21">
        <v>252</v>
      </c>
      <c r="H9" s="21">
        <v>252</v>
      </c>
      <c r="I9" s="21">
        <v>262</v>
      </c>
      <c r="J9" s="21">
        <v>258</v>
      </c>
      <c r="K9" s="21">
        <v>296</v>
      </c>
      <c r="L9" s="21">
        <v>270</v>
      </c>
      <c r="M9" s="21"/>
      <c r="N9" s="21"/>
      <c r="O9" s="21">
        <f>SUM(tblIncome[[#This Row],[JAN]:[DEC]])</f>
        <v>2681</v>
      </c>
      <c r="P9" s="6"/>
    </row>
    <row r="10" spans="1:16" s="4" customFormat="1" ht="30" customHeight="1" x14ac:dyDescent="0.2">
      <c r="A10"/>
      <c r="B10" s="18" t="s">
        <v>12</v>
      </c>
      <c r="C10" s="21">
        <v>500</v>
      </c>
      <c r="D10" s="21">
        <v>507</v>
      </c>
      <c r="E10" s="21">
        <v>551</v>
      </c>
      <c r="F10" s="21">
        <v>556</v>
      </c>
      <c r="G10" s="21">
        <v>588</v>
      </c>
      <c r="H10" s="21">
        <v>534</v>
      </c>
      <c r="I10" s="21">
        <v>533</v>
      </c>
      <c r="J10" s="21">
        <v>585</v>
      </c>
      <c r="K10" s="21">
        <v>560</v>
      </c>
      <c r="L10" s="21">
        <v>520</v>
      </c>
      <c r="M10" s="21"/>
      <c r="N10" s="21"/>
      <c r="O10" s="21">
        <f>SUM(tblIncome[[#This Row],[JAN]:[DEC]])</f>
        <v>5434</v>
      </c>
      <c r="P10" s="6"/>
    </row>
    <row r="11" spans="1:16" ht="30" customHeight="1" x14ac:dyDescent="0.2">
      <c r="B11" s="19" t="s">
        <v>36</v>
      </c>
      <c r="C11" s="10">
        <f>SUBTOTAL(109,tblIncome[JAN])</f>
        <v>4775</v>
      </c>
      <c r="D11" s="10">
        <f>SUBTOTAL(109,tblIncome[FEB])</f>
        <v>5213</v>
      </c>
      <c r="E11" s="10">
        <f>SUBTOTAL(109,tblIncome[MAR])</f>
        <v>4821</v>
      </c>
      <c r="F11" s="10">
        <f>SUBTOTAL(109,tblIncome[APR])</f>
        <v>5088</v>
      </c>
      <c r="G11" s="10">
        <f>SUBTOTAL(109,tblIncome[MAY])</f>
        <v>4963</v>
      </c>
      <c r="H11" s="10">
        <f>SUBTOTAL(109,tblIncome[JUN])</f>
        <v>5094</v>
      </c>
      <c r="I11" s="10">
        <f>SUBTOTAL(109,tblIncome[JUL])</f>
        <v>4957</v>
      </c>
      <c r="J11" s="10">
        <f>SUBTOTAL(109,tblIncome[AUG])</f>
        <v>5008</v>
      </c>
      <c r="K11" s="10">
        <f>SUBTOTAL(109,tblIncome[SEP])</f>
        <v>5104</v>
      </c>
      <c r="L11" s="10">
        <f>SUBTOTAL(109,tblIncome[OCT])</f>
        <v>5114</v>
      </c>
      <c r="M11" s="10">
        <f>SUBTOTAL(109,tblIncome[NOV])</f>
        <v>0</v>
      </c>
      <c r="N11" s="10">
        <f>SUBTOTAL(109,tblIncome[DEC])</f>
        <v>0</v>
      </c>
      <c r="O11" s="10">
        <f>SUBTOTAL(109,tblIncome[YTD TOTAL])</f>
        <v>50137</v>
      </c>
      <c r="P11" s="8"/>
    </row>
    <row r="12" spans="1:16" ht="30" customHeight="1" thickBo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30" customHeight="1" x14ac:dyDescent="0.2">
      <c r="B13" s="16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30" customHeight="1" x14ac:dyDescent="0.2">
      <c r="B14" s="18" t="s">
        <v>0</v>
      </c>
      <c r="C14" s="21">
        <v>1500</v>
      </c>
      <c r="D14" s="21">
        <v>1500</v>
      </c>
      <c r="E14" s="21">
        <v>1500</v>
      </c>
      <c r="F14" s="21">
        <v>1500</v>
      </c>
      <c r="G14" s="21">
        <v>1500</v>
      </c>
      <c r="H14" s="21">
        <v>1500</v>
      </c>
      <c r="I14" s="21">
        <v>1500</v>
      </c>
      <c r="J14" s="21">
        <v>1500</v>
      </c>
      <c r="K14" s="21">
        <v>1500</v>
      </c>
      <c r="L14" s="21">
        <v>1500</v>
      </c>
      <c r="M14" s="21"/>
      <c r="N14" s="21"/>
      <c r="O14" s="21">
        <f>SUM(tblExpenses[[#This Row],[JAN]:[DEC]])</f>
        <v>15000</v>
      </c>
      <c r="P14" s="9"/>
    </row>
    <row r="15" spans="1:16" ht="30" customHeight="1" x14ac:dyDescent="0.2">
      <c r="B15" s="18" t="s">
        <v>1</v>
      </c>
      <c r="C15" s="21">
        <v>250</v>
      </c>
      <c r="D15" s="21">
        <v>331</v>
      </c>
      <c r="E15" s="21">
        <v>299</v>
      </c>
      <c r="F15" s="21">
        <v>333</v>
      </c>
      <c r="G15" s="21">
        <v>324</v>
      </c>
      <c r="H15" s="21">
        <v>313</v>
      </c>
      <c r="I15" s="21">
        <v>338</v>
      </c>
      <c r="J15" s="21">
        <v>225</v>
      </c>
      <c r="K15" s="21">
        <v>258</v>
      </c>
      <c r="L15" s="21">
        <v>322</v>
      </c>
      <c r="M15" s="21"/>
      <c r="N15" s="21"/>
      <c r="O15" s="21">
        <f>SUM(tblExpenses[[#This Row],[JAN]:[DEC]])</f>
        <v>2993</v>
      </c>
      <c r="P15" s="9"/>
    </row>
    <row r="16" spans="1:16" ht="30" customHeight="1" x14ac:dyDescent="0.2">
      <c r="B16" s="18" t="s">
        <v>14</v>
      </c>
      <c r="C16" s="21">
        <v>345</v>
      </c>
      <c r="D16" s="21">
        <v>345</v>
      </c>
      <c r="E16" s="21">
        <v>345</v>
      </c>
      <c r="F16" s="21">
        <v>345</v>
      </c>
      <c r="G16" s="21">
        <v>345</v>
      </c>
      <c r="H16" s="21">
        <v>345</v>
      </c>
      <c r="I16" s="21">
        <v>345</v>
      </c>
      <c r="J16" s="21">
        <v>345</v>
      </c>
      <c r="K16" s="21">
        <v>345</v>
      </c>
      <c r="L16" s="21">
        <v>345</v>
      </c>
      <c r="M16" s="21"/>
      <c r="N16" s="21"/>
      <c r="O16" s="21">
        <f>SUM(tblExpenses[[#This Row],[JAN]:[DEC]])</f>
        <v>3450</v>
      </c>
      <c r="P16" s="9"/>
    </row>
    <row r="17" spans="2:16" ht="30" customHeight="1" x14ac:dyDescent="0.2">
      <c r="B17" s="18" t="s">
        <v>2</v>
      </c>
      <c r="C17" s="21">
        <v>120</v>
      </c>
      <c r="D17" s="21">
        <v>120</v>
      </c>
      <c r="E17" s="21">
        <v>120</v>
      </c>
      <c r="F17" s="21">
        <v>120</v>
      </c>
      <c r="G17" s="21">
        <v>120</v>
      </c>
      <c r="H17" s="21">
        <v>120</v>
      </c>
      <c r="I17" s="21">
        <v>120</v>
      </c>
      <c r="J17" s="21">
        <v>120</v>
      </c>
      <c r="K17" s="21">
        <v>120</v>
      </c>
      <c r="L17" s="21">
        <v>120</v>
      </c>
      <c r="M17" s="21"/>
      <c r="N17" s="21"/>
      <c r="O17" s="21">
        <f>SUM(tblExpenses[[#This Row],[JAN]:[DEC]])</f>
        <v>1200</v>
      </c>
      <c r="P17" s="9"/>
    </row>
    <row r="18" spans="2:16" ht="30" customHeight="1" x14ac:dyDescent="0.2">
      <c r="B18" s="18" t="s">
        <v>13</v>
      </c>
      <c r="C18" s="21">
        <v>50</v>
      </c>
      <c r="D18" s="21">
        <v>50</v>
      </c>
      <c r="E18" s="21">
        <v>50</v>
      </c>
      <c r="F18" s="21">
        <v>50</v>
      </c>
      <c r="G18" s="21">
        <v>50</v>
      </c>
      <c r="H18" s="21">
        <v>50</v>
      </c>
      <c r="I18" s="21">
        <v>50</v>
      </c>
      <c r="J18" s="21">
        <v>50</v>
      </c>
      <c r="K18" s="21">
        <v>50</v>
      </c>
      <c r="L18" s="21">
        <v>50</v>
      </c>
      <c r="M18" s="21"/>
      <c r="N18" s="21"/>
      <c r="O18" s="21">
        <f>SUM(tblExpenses[[#This Row],[JAN]:[DEC]])</f>
        <v>500</v>
      </c>
      <c r="P18" s="9"/>
    </row>
    <row r="19" spans="2:16" ht="30" customHeight="1" x14ac:dyDescent="0.2">
      <c r="B19" s="18" t="s">
        <v>15</v>
      </c>
      <c r="C19" s="21">
        <v>72</v>
      </c>
      <c r="D19" s="21">
        <v>70</v>
      </c>
      <c r="E19" s="21">
        <v>80</v>
      </c>
      <c r="F19" s="21">
        <v>70</v>
      </c>
      <c r="G19" s="21">
        <v>75</v>
      </c>
      <c r="H19" s="21">
        <v>80</v>
      </c>
      <c r="I19" s="21">
        <v>90</v>
      </c>
      <c r="J19" s="21">
        <v>73</v>
      </c>
      <c r="K19" s="21">
        <v>75</v>
      </c>
      <c r="L19" s="21">
        <v>70</v>
      </c>
      <c r="M19" s="21"/>
      <c r="N19" s="21"/>
      <c r="O19" s="21">
        <f>SUM(tblExpenses[[#This Row],[JAN]:[DEC]])</f>
        <v>755</v>
      </c>
      <c r="P19" s="9"/>
    </row>
    <row r="20" spans="2:16" ht="30" customHeight="1" x14ac:dyDescent="0.2">
      <c r="B20" s="18" t="s">
        <v>7</v>
      </c>
      <c r="C20" s="21">
        <v>60</v>
      </c>
      <c r="D20" s="21">
        <v>63</v>
      </c>
      <c r="E20" s="21">
        <v>65</v>
      </c>
      <c r="F20" s="21">
        <v>60</v>
      </c>
      <c r="G20" s="21">
        <v>65</v>
      </c>
      <c r="H20" s="21">
        <v>60</v>
      </c>
      <c r="I20" s="21">
        <v>63</v>
      </c>
      <c r="J20" s="21">
        <v>60</v>
      </c>
      <c r="K20" s="21">
        <v>63</v>
      </c>
      <c r="L20" s="21">
        <v>60</v>
      </c>
      <c r="M20" s="21"/>
      <c r="N20" s="21"/>
      <c r="O20" s="21">
        <f>SUM(tblExpenses[[#This Row],[JAN]:[DEC]])</f>
        <v>619</v>
      </c>
      <c r="P20" s="9"/>
    </row>
    <row r="21" spans="2:16" ht="30" customHeight="1" x14ac:dyDescent="0.2">
      <c r="B21" s="18" t="s">
        <v>8</v>
      </c>
      <c r="C21" s="21">
        <v>45</v>
      </c>
      <c r="D21" s="21">
        <v>45</v>
      </c>
      <c r="E21" s="21">
        <v>45</v>
      </c>
      <c r="F21" s="21">
        <v>45</v>
      </c>
      <c r="G21" s="21">
        <v>45</v>
      </c>
      <c r="H21" s="21">
        <v>45</v>
      </c>
      <c r="I21" s="21">
        <v>45</v>
      </c>
      <c r="J21" s="21">
        <v>45</v>
      </c>
      <c r="K21" s="21">
        <v>45</v>
      </c>
      <c r="L21" s="21">
        <v>45</v>
      </c>
      <c r="M21" s="21"/>
      <c r="N21" s="21"/>
      <c r="O21" s="21">
        <f>SUM(tblExpenses[[#This Row],[JAN]:[DEC]])</f>
        <v>450</v>
      </c>
      <c r="P21" s="9"/>
    </row>
    <row r="22" spans="2:16" ht="30" customHeight="1" x14ac:dyDescent="0.2">
      <c r="B22" s="18" t="s">
        <v>3</v>
      </c>
      <c r="C22" s="21">
        <v>155</v>
      </c>
      <c r="D22" s="21">
        <v>155</v>
      </c>
      <c r="E22" s="21">
        <v>158</v>
      </c>
      <c r="F22" s="21">
        <v>160</v>
      </c>
      <c r="G22" s="21">
        <v>165</v>
      </c>
      <c r="H22" s="21">
        <v>200</v>
      </c>
      <c r="I22" s="21">
        <v>340</v>
      </c>
      <c r="J22" s="21">
        <v>350</v>
      </c>
      <c r="K22" s="21">
        <v>240</v>
      </c>
      <c r="L22" s="21">
        <v>180</v>
      </c>
      <c r="M22" s="21"/>
      <c r="N22" s="21"/>
      <c r="O22" s="21">
        <f>SUM(tblExpenses[[#This Row],[JAN]:[DEC]])</f>
        <v>2103</v>
      </c>
      <c r="P22" s="9"/>
    </row>
    <row r="23" spans="2:16" ht="30" customHeight="1" x14ac:dyDescent="0.2">
      <c r="B23" s="18" t="s">
        <v>4</v>
      </c>
      <c r="C23" s="21">
        <v>35</v>
      </c>
      <c r="D23" s="21">
        <v>35</v>
      </c>
      <c r="E23" s="21">
        <v>37</v>
      </c>
      <c r="F23" s="21">
        <v>39</v>
      </c>
      <c r="G23" s="21">
        <v>45</v>
      </c>
      <c r="H23" s="21">
        <v>42</v>
      </c>
      <c r="I23" s="21">
        <v>42</v>
      </c>
      <c r="J23" s="21">
        <v>36</v>
      </c>
      <c r="K23" s="21">
        <v>38</v>
      </c>
      <c r="L23" s="21">
        <v>40</v>
      </c>
      <c r="M23" s="21"/>
      <c r="N23" s="21"/>
      <c r="O23" s="21">
        <f>SUM(tblExpenses[[#This Row],[JAN]:[DEC]])</f>
        <v>389</v>
      </c>
      <c r="P23" s="9"/>
    </row>
    <row r="24" spans="2:16" ht="30" customHeight="1" x14ac:dyDescent="0.2">
      <c r="B24" s="18" t="s">
        <v>5</v>
      </c>
      <c r="C24" s="21">
        <v>50</v>
      </c>
      <c r="D24" s="21">
        <v>45</v>
      </c>
      <c r="E24" s="21">
        <v>40</v>
      </c>
      <c r="F24" s="21">
        <v>40</v>
      </c>
      <c r="G24" s="21">
        <v>42</v>
      </c>
      <c r="H24" s="21">
        <v>50</v>
      </c>
      <c r="I24" s="21">
        <v>55</v>
      </c>
      <c r="J24" s="21">
        <v>40</v>
      </c>
      <c r="K24" s="21">
        <v>43</v>
      </c>
      <c r="L24" s="21">
        <v>30</v>
      </c>
      <c r="M24" s="21"/>
      <c r="N24" s="21"/>
      <c r="O24" s="21">
        <f>SUM(tblExpenses[[#This Row],[JAN]:[DEC]])</f>
        <v>435</v>
      </c>
      <c r="P24" s="9"/>
    </row>
    <row r="25" spans="2:16" ht="30" customHeight="1" x14ac:dyDescent="0.2">
      <c r="B25" s="18" t="s">
        <v>9</v>
      </c>
      <c r="C25" s="21">
        <v>123</v>
      </c>
      <c r="D25" s="21">
        <v>92</v>
      </c>
      <c r="E25" s="21">
        <v>58</v>
      </c>
      <c r="F25" s="21">
        <v>131</v>
      </c>
      <c r="G25" s="21">
        <v>46</v>
      </c>
      <c r="H25" s="21">
        <v>105</v>
      </c>
      <c r="I25" s="21">
        <v>84</v>
      </c>
      <c r="J25" s="21">
        <v>108</v>
      </c>
      <c r="K25" s="21">
        <v>132</v>
      </c>
      <c r="L25" s="21">
        <v>136</v>
      </c>
      <c r="M25" s="21"/>
      <c r="N25" s="21"/>
      <c r="O25" s="21">
        <f>SUM(tblExpenses[[#This Row],[JAN]:[DEC]])</f>
        <v>1015</v>
      </c>
      <c r="P25" s="9"/>
    </row>
    <row r="26" spans="2:16" ht="30" customHeight="1" x14ac:dyDescent="0.2">
      <c r="B26" s="18" t="s">
        <v>6</v>
      </c>
      <c r="C26" s="21">
        <v>550</v>
      </c>
      <c r="D26" s="21">
        <v>550</v>
      </c>
      <c r="E26" s="21">
        <v>550</v>
      </c>
      <c r="F26" s="21">
        <v>550</v>
      </c>
      <c r="G26" s="21">
        <v>550</v>
      </c>
      <c r="H26" s="21">
        <v>550</v>
      </c>
      <c r="I26" s="21">
        <v>550</v>
      </c>
      <c r="J26" s="21">
        <v>550</v>
      </c>
      <c r="K26" s="21">
        <v>550</v>
      </c>
      <c r="L26" s="21">
        <v>550</v>
      </c>
      <c r="M26" s="21"/>
      <c r="N26" s="21"/>
      <c r="O26" s="21">
        <f>SUM(tblExpenses[[#This Row],[JAN]:[DEC]])</f>
        <v>5500</v>
      </c>
      <c r="P26" s="9"/>
    </row>
    <row r="27" spans="2:16" customFormat="1" ht="30" customHeight="1" x14ac:dyDescent="0.2">
      <c r="B27" s="18" t="s">
        <v>17</v>
      </c>
      <c r="C27" s="21">
        <v>200</v>
      </c>
      <c r="D27" s="21">
        <v>225</v>
      </c>
      <c r="E27" s="21">
        <v>300</v>
      </c>
      <c r="F27" s="21">
        <v>200</v>
      </c>
      <c r="G27" s="21">
        <v>200</v>
      </c>
      <c r="H27" s="21">
        <v>200</v>
      </c>
      <c r="I27" s="21">
        <v>250</v>
      </c>
      <c r="J27" s="21">
        <v>325</v>
      </c>
      <c r="K27" s="21">
        <v>200</v>
      </c>
      <c r="L27" s="21">
        <v>200</v>
      </c>
      <c r="M27" s="21"/>
      <c r="N27" s="21"/>
      <c r="O27" s="21">
        <f>SUM(tblExpenses[[#This Row],[JAN]:[DEC]])</f>
        <v>2300</v>
      </c>
      <c r="P27" s="9"/>
    </row>
    <row r="28" spans="2:16" ht="30" customHeight="1" x14ac:dyDescent="0.2">
      <c r="B28" s="18" t="s">
        <v>35</v>
      </c>
      <c r="C28" s="10">
        <f>SUBTOTAL(109,tblExpenses[JAN])</f>
        <v>3555</v>
      </c>
      <c r="D28" s="10">
        <f>SUBTOTAL(109,tblExpenses[FEB])</f>
        <v>3626</v>
      </c>
      <c r="E28" s="10">
        <f>SUBTOTAL(109,tblExpenses[MAR])</f>
        <v>3647</v>
      </c>
      <c r="F28" s="10">
        <f>SUBTOTAL(109,tblExpenses[APR])</f>
        <v>3643</v>
      </c>
      <c r="G28" s="10">
        <f>SUBTOTAL(109,tblExpenses[MAY])</f>
        <v>3572</v>
      </c>
      <c r="H28" s="10">
        <f>SUBTOTAL(109,tblExpenses[JUN])</f>
        <v>3660</v>
      </c>
      <c r="I28" s="10">
        <f>SUBTOTAL(109,tblExpenses[JUL])</f>
        <v>3872</v>
      </c>
      <c r="J28" s="10">
        <f>SUBTOTAL(109,tblExpenses[AUG])</f>
        <v>3827</v>
      </c>
      <c r="K28" s="10">
        <f>SUBTOTAL(109,tblExpenses[SEP])</f>
        <v>3659</v>
      </c>
      <c r="L28" s="10">
        <f>SUBTOTAL(109,tblExpenses[OCT])</f>
        <v>3648</v>
      </c>
      <c r="M28" s="10">
        <f>SUBTOTAL(109,tblExpenses[NOV])</f>
        <v>0</v>
      </c>
      <c r="N28" s="10">
        <f>SUBTOTAL(109,tblExpenses[DEC])</f>
        <v>0</v>
      </c>
      <c r="O28" s="10">
        <f>SUBTOTAL(109,tblExpenses[YTD TOTAL])</f>
        <v>36709</v>
      </c>
      <c r="P28" s="8"/>
    </row>
  </sheetData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 tint="-0.499984740745262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'Family Budget'!C28:N28</xm:f>
              <xm:sqref>P28</xm:sqref>
            </x14:sparkline>
            <x14:sparkline>
              <xm:f>'Family Budget'!C11:N11</xm:f>
              <xm:sqref>P11</xm:sqref>
            </x14:sparkline>
            <x14:sparkline>
              <xm:f>'Family Budget'!C5:N5</xm:f>
              <xm:sqref>P5</xm:sqref>
            </x14:sparkline>
          </x14:sparklines>
        </x14:sparklineGroup>
        <x14:sparklineGroup displayEmptyCellsAs="gap" markers="1" high="1" low="1" negative="1">
          <x14:colorSeries theme="3" tint="4.9989318521683403E-2"/>
          <x14:colorNegative theme="1" tint="0.499984740745262"/>
          <x14:colorAxis rgb="FF000000"/>
          <x14:colorMarkers theme="5" tint="-0.499984740745262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'Family Budget'!C8:N8</xm:f>
              <xm:sqref>P8</xm:sqref>
            </x14:sparkline>
            <x14:sparkline>
              <xm:f>'Family Budget'!C9:N9</xm:f>
              <xm:sqref>P9</xm:sqref>
            </x14:sparkline>
            <x14:sparkline>
              <xm:f>'Family Budget'!C10:N10</xm:f>
              <xm:sqref>P10</xm:sqref>
            </x14:sparkline>
          </x14:sparklines>
        </x14:sparklineGroup>
        <x14:sparklineGroup displayEmptyCellsAs="span" markers="1" high="1" low="1" negative="1" displayHidden="1">
          <x14:colorSeries theme="3" tint="4.9989318521683403E-2"/>
          <x14:colorNegative theme="1" tint="0.499984740745262"/>
          <x14:colorAxis rgb="FF000000"/>
          <x14:colorMarkers theme="5" tint="-0.249977111117893"/>
          <x14:colorFirst theme="6" tint="-0.249977111117893"/>
          <x14:colorLast theme="6" tint="-0.249977111117893"/>
          <x14:colorHigh theme="5" tint="-0.249977111117893"/>
          <x14:colorLow rgb="FFFF0000"/>
          <x14:sparklines>
            <x14:sparkline>
              <xm:f>'Family Budget'!C14:N14</xm:f>
              <xm:sqref>P14</xm:sqref>
            </x14:sparkline>
            <x14:sparkline>
              <xm:f>'Family Budget'!C15:N15</xm:f>
              <xm:sqref>P15</xm:sqref>
            </x14:sparkline>
            <x14:sparkline>
              <xm:f>'Family Budget'!C16:N16</xm:f>
              <xm:sqref>P16</xm:sqref>
            </x14:sparkline>
            <x14:sparkline>
              <xm:f>'Family Budget'!C17:N17</xm:f>
              <xm:sqref>P17</xm:sqref>
            </x14:sparkline>
            <x14:sparkline>
              <xm:f>'Family Budget'!C18:N18</xm:f>
              <xm:sqref>P18</xm:sqref>
            </x14:sparkline>
            <x14:sparkline>
              <xm:f>'Family Budget'!C19:N19</xm:f>
              <xm:sqref>P19</xm:sqref>
            </x14:sparkline>
            <x14:sparkline>
              <xm:f>'Family Budget'!C20:N20</xm:f>
              <xm:sqref>P20</xm:sqref>
            </x14:sparkline>
            <x14:sparkline>
              <xm:f>'Family Budget'!C21:N21</xm:f>
              <xm:sqref>P21</xm:sqref>
            </x14:sparkline>
            <x14:sparkline>
              <xm:f>'Family Budget'!C22:N22</xm:f>
              <xm:sqref>P22</xm:sqref>
            </x14:sparkline>
            <x14:sparkline>
              <xm:f>'Family Budget'!C23:N23</xm:f>
              <xm:sqref>P23</xm:sqref>
            </x14:sparkline>
            <x14:sparkline>
              <xm:f>'Family Budget'!C24:N24</xm:f>
              <xm:sqref>P24</xm:sqref>
            </x14:sparkline>
            <x14:sparkline>
              <xm:f>'Family Budget'!C25:N25</xm:f>
              <xm:sqref>P25</xm:sqref>
            </x14:sparkline>
            <x14:sparkline>
              <xm:f>'Family Budget'!C26:N26</xm:f>
              <xm:sqref>P26</xm:sqref>
            </x14:sparkline>
            <x14:sparkline>
              <xm:f>'Family Budget'!C27:N27</xm:f>
              <xm:sqref>P27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Family Budget</vt:lpstr>
      <vt:lpstr>BudgetYear</vt:lpstr>
      <vt:lpstr>'Family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2016-11-07T21:17:20Z</dcterms:created>
  <dcterms:modified xsi:type="dcterms:W3CDTF">2016-11-07T21:17:24Z</dcterms:modified>
</cp:coreProperties>
</file>