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2878D642-5B77-4D5C-AC20-74768BA8E14D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Expense Report" sheetId="1" r:id="rId1"/>
  </sheets>
  <definedNames>
    <definedName name="Advances">'Expense Report'!$M$23</definedName>
    <definedName name="AllData">Expenses[[DATE]:[MISC.]]</definedName>
    <definedName name="BeginDate">'Expense Report'!$J$5</definedName>
    <definedName name="ColumnTitle1">Expenses[[#Headers],[DATE]]</definedName>
    <definedName name="EndDate">'Expense Report'!$J$6</definedName>
    <definedName name="MileageRate">'Expense Report'!$M$4</definedName>
    <definedName name="_xlnm.Print_Titles" localSheetId="0">'Expense Report'!$10:$10</definedName>
    <definedName name="RowTitleRegion1..C7">'Expense Report'!$B$4</definedName>
    <definedName name="RowTitleRegion2..F7">'Expense Report'!$E$4</definedName>
    <definedName name="RowTitleRegion3..J8">'Expense Report'!$I$4</definedName>
    <definedName name="RowTitleRegion4..M8">'Expense Report'!$L$4</definedName>
    <definedName name="RowTitleRegion5..M24">'Expense Report'!$L$23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1" i="1"/>
  <c r="M13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<sst xmlns="http://schemas.openxmlformats.org/spreadsheetml/2006/main" count="49" uniqueCount="44">
  <si>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Sales</t>
  </si>
  <si>
    <t>Mileage</t>
  </si>
  <si>
    <t>DATE</t>
  </si>
  <si>
    <t>ACCOUNT</t>
  </si>
  <si>
    <t>DESCRIPTION</t>
  </si>
  <si>
    <t>HOTEL</t>
  </si>
  <si>
    <t>TRANSPORT</t>
  </si>
  <si>
    <t>MEALS</t>
  </si>
  <si>
    <t>PHONE</t>
  </si>
  <si>
    <t>MISC.</t>
  </si>
  <si>
    <t>TOTAL</t>
  </si>
  <si>
    <t xml:space="preserve">TOTAL </t>
  </si>
  <si>
    <t>NAME</t>
  </si>
  <si>
    <t>DEPARTMENT</t>
  </si>
  <si>
    <t>POSITION</t>
  </si>
  <si>
    <t>MANAGER</t>
  </si>
  <si>
    <t>PURPOSE</t>
  </si>
  <si>
    <t>PREPARED BY</t>
  </si>
  <si>
    <t>APPROVED BY</t>
  </si>
  <si>
    <t>BEGINNING</t>
  </si>
  <si>
    <t>ENDING</t>
  </si>
  <si>
    <t>MILEAGE RATE</t>
  </si>
  <si>
    <t>MEAL RATE</t>
  </si>
  <si>
    <t>PHONE RATE</t>
  </si>
  <si>
    <t>MISC. RATE</t>
  </si>
  <si>
    <t>HOTEL RATE</t>
  </si>
  <si>
    <t>Kim Abercrombie</t>
  </si>
  <si>
    <t>Managing Director</t>
  </si>
  <si>
    <t>Michael Tucker</t>
  </si>
  <si>
    <t>Annual Sales Seminar</t>
  </si>
  <si>
    <t>info@contoso.com</t>
  </si>
  <si>
    <t>www.contoso.com</t>
  </si>
  <si>
    <t>TOTALS</t>
  </si>
  <si>
    <t>Convention</t>
  </si>
  <si>
    <t>CONTOSO, LTD</t>
  </si>
  <si>
    <t>FAX</t>
  </si>
  <si>
    <t>EMAIL</t>
  </si>
  <si>
    <t>WEB</t>
  </si>
  <si>
    <t>ADVANCES</t>
  </si>
  <si>
    <t>123 South Main Street, North Buffalo, NY 12345</t>
  </si>
  <si>
    <t>EXPENSE REPORT</t>
  </si>
  <si>
    <t>ODOMETER 
START</t>
  </si>
  <si>
    <t>ODOMETER 
END</t>
  </si>
  <si>
    <t>MILEAGE 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</si>
</sst>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7" fontId="1" fillId="0" borderId="0" applyFont="0" applyFill="0" applyBorder="0" applyAlignment="0" applyProtection="0"/>
    <xf numFmtId="7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8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4" fontId="6" fillId="0" borderId="0" applyFont="0" applyFill="0" applyBorder="0">
      <alignment horizontal="left" vertical="center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7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7" fontId="4" fillId="0" borderId="0" xfId="0" applyNumberFormat="1" applyFont="1" applyFill="1" applyBorder="1" applyAlignment="1">
      <alignment vertical="center"/>
    </xf>
    <xf numFmtId="0" fontId="2" fillId="0" borderId="0" xfId="5">
      <alignment vertical="center"/>
    </xf>
    <xf numFmtId="0" fontId="6" fillId="0" borderId="0" xfId="6">
      <alignment vertical="top"/>
    </xf>
    <xf numFmtId="14" fontId="0" fillId="0" borderId="0" xfId="12" applyFont="1">
      <alignment horizontal="left" vertical="center" wrapText="1" indent="1"/>
    </xf>
    <xf numFmtId="0" fontId="7" fillId="2" borderId="0" xfId="8" applyBorder="1" applyAlignment="1">
      <alignment horizontal="center" vertical="center"/>
    </xf>
    <xf numFmtId="7" fontId="0" fillId="0" borderId="0" xfId="2" applyFont="1">
      <alignment horizontal="right" vertical="center"/>
    </xf>
    <xf numFmtId="0" fontId="3" fillId="0" borderId="0" xfId="3" applyAlignment="1">
      <alignment horizontal="left"/>
    </xf>
    <xf numFmtId="167" fontId="0" fillId="0" borderId="0" xfId="1" applyFont="1" applyAlignment="1">
      <alignment horizontal="left" vertical="center" wrapText="1" indent="1"/>
    </xf>
    <xf numFmtId="164" fontId="6" fillId="0" borderId="0" xfId="16" applyBorder="1">
      <alignment horizontal="left" vertical="center" indent="1"/>
    </xf>
    <xf numFmtId="165" fontId="6" fillId="0" borderId="0" xfId="17" applyBorder="1">
      <alignment horizontal="left" vertical="center" indent="1"/>
    </xf>
    <xf numFmtId="166" fontId="6" fillId="0" borderId="0" xfId="18" applyBorder="1">
      <alignment horizontal="left" vertical="center" indent="1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68" fontId="0" fillId="0" borderId="0" xfId="13" applyFont="1">
      <alignment horizontal="left" vertical="center" wrapText="1" indent="1"/>
    </xf>
  </cellXfs>
  <cellStyles count="19">
    <cellStyle name="Comma" xfId="1" builtinId="3" customBuiltin="1"/>
    <cellStyle name="Currency" xfId="2" builtinId="4" customBuiltin="1"/>
    <cellStyle name="Date" xfId="12" xr:uid="{00000000-0005-0000-0000-000002000000}"/>
    <cellStyle name="Explanatory Text" xfId="11" builtinId="53" customBuiltin="1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Input" xfId="10" builtinId="20" customBuiltin="1"/>
    <cellStyle name="Left Border" xfId="14" xr:uid="{00000000-0005-0000-0000-00000B000000}"/>
    <cellStyle name="Normal" xfId="0" builtinId="0" customBuiltin="1"/>
    <cellStyle name="Per Day" xfId="17" xr:uid="{00000000-0005-0000-0000-00000D000000}"/>
    <cellStyle name="Per Mile" xfId="16" xr:uid="{00000000-0005-0000-0000-00000E000000}"/>
    <cellStyle name="Per Night" xfId="18" xr:uid="{00000000-0005-0000-0000-00000F000000}"/>
    <cellStyle name="Phone" xfId="13" xr:uid="{00000000-0005-0000-0000-000010000000}"/>
    <cellStyle name="Right Border" xfId="15" xr:uid="{00000000-0005-0000-0000-000011000000}"/>
    <cellStyle name="Title" xfId="3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2" tint="-0.24994659260841701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 Report" defaultPivotStyle="PivotStyleLight16">
    <tableStyle name="Expense Report" pivot="0" count="3" xr9:uid="{00000000-0011-0000-FFFF-FFFF00000000}">
      <tableStyleElement type="wholeTable" dxfId="22"/>
      <tableStyleElement type="headerRow" dxfId="21"/>
      <tableStyleElement type="total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10:M22" totalsRowCount="1" dataDxfId="13" totalsRowDxfId="12" headerRowCellStyle="Heading 4">
  <tableColumns count="12">
    <tableColumn id="1" xr3:uid="{00000000-0010-0000-0000-000001000000}" name="DATE" totalsRowLabel="TOTALS" totalsRowDxfId="11" dataCellStyle="Date"/>
    <tableColumn id="2" xr3:uid="{00000000-0010-0000-0000-000002000000}" name="ACCOUNT" totalsRowDxfId="10" dataCellStyle="Normal"/>
    <tableColumn id="3" xr3:uid="{00000000-0010-0000-0000-000003000000}" name="DESCRIPTION" totalsRowDxfId="9" dataCellStyle="Normal"/>
    <tableColumn id="4" xr3:uid="{00000000-0010-0000-0000-000004000000}" name="HOTEL" totalsRowFunction="sum" totalsRowDxfId="8" dataCellStyle="Currency"/>
    <tableColumn id="5" xr3:uid="{00000000-0010-0000-0000-000005000000}" name="TRANSPORT" totalsRowFunction="sum" totalsRowDxfId="7" dataCellStyle="Currency"/>
    <tableColumn id="8" xr3:uid="{00000000-0010-0000-0000-000008000000}" name="MEALS" totalsRowFunction="sum" totalsRowDxfId="6" dataCellStyle="Currency"/>
    <tableColumn id="9" xr3:uid="{00000000-0010-0000-0000-000009000000}" name="PHONE" totalsRowFunction="sum" totalsRowDxfId="5" dataCellStyle="Currency"/>
    <tableColumn id="10" xr3:uid="{00000000-0010-0000-0000-00000A000000}" name="MISC." totalsRowFunction="sum" totalsRowDxfId="4" dataCellStyle="Currency"/>
    <tableColumn id="6" xr3:uid="{00000000-0010-0000-0000-000006000000}" name="ODOMETER _x000a_START" totalsRowDxfId="3" dataCellStyle="Comma"/>
    <tableColumn id="7" xr3:uid="{00000000-0010-0000-0000-000007000000}" name="ODOMETER _x000a_END" totalsRowDxfId="2" dataCellStyle="Comma"/>
    <tableColumn id="12" xr3:uid="{00000000-0010-0000-0000-00000C000000}" name="MILEAGE _x000a_TOTAL" totalsRowDxfId="1" dataCellStyle="Currency">
      <calculatedColumnFormula>IF(COUNTA(Expenses[[#This Row],[ODOMETER 
START]:[ODOMETER 
END]])=2,(Expenses[[#This Row],[ODOMETER 
END]]-Expenses[[#This Row],[ODOMETER 
START]])*MileageRate,"")</calculatedColumnFormula>
    </tableColumn>
    <tableColumn id="11" xr3:uid="{00000000-0010-0000-0000-00000B000000}" name="TOTAL " totalsRowFunction="sum" totalsRowDxfId="0" dataCellStyle="Currency">
      <calculatedColumnFormula>IF(COUNTA(Expenses[[#This Row],[DATE]:[ODOMETER 
END]])=0,"",SUM(Expenses[[#This Row],[HOTEL]:[TRANSPORT]],Expenses[[#This Row],[MEALS]:[MISC.]],((Expenses[[#This Row],[ODOMETER 
END]]-Expenses[[#This Row],[ODOMETER 
START]])*(MileageRate))))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oso.com/" TargetMode="External"/><Relationship Id="rId1" Type="http://schemas.openxmlformats.org/officeDocument/2006/relationships/hyperlink" Target="mailto:info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defaultRowHeight="30" customHeight="1" x14ac:dyDescent="0.3"/>
  <cols>
    <col min="1" max="1" width="2.6640625" style="19" customWidth="1"/>
    <col min="2" max="3" width="15.6640625" customWidth="1"/>
    <col min="4" max="4" width="21.6640625" customWidth="1"/>
    <col min="5" max="13" width="15.6640625" customWidth="1"/>
    <col min="14" max="14" width="2.6640625" customWidth="1"/>
  </cols>
  <sheetData>
    <row r="1" spans="2:13" ht="36.75" customHeight="1" x14ac:dyDescent="0.45">
      <c r="B1" s="12" t="s">
        <v>40</v>
      </c>
      <c r="C1" s="19"/>
      <c r="D1" s="19"/>
      <c r="E1" s="19"/>
    </row>
    <row r="2" spans="2:13" ht="21" customHeight="1" x14ac:dyDescent="0.3">
      <c r="B2" s="7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30.75" customHeight="1" x14ac:dyDescent="0.3">
      <c r="B3" s="8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18" customHeight="1" x14ac:dyDescent="0.3">
      <c r="B4" s="18" t="s">
        <v>8</v>
      </c>
      <c r="C4" s="22">
        <v>4255550121</v>
      </c>
      <c r="D4" s="22"/>
      <c r="E4" s="18" t="s">
        <v>12</v>
      </c>
      <c r="F4" s="20" t="s">
        <v>26</v>
      </c>
      <c r="G4" s="20"/>
      <c r="H4" s="19"/>
      <c r="I4" s="18" t="s">
        <v>16</v>
      </c>
      <c r="J4" s="20" t="s">
        <v>29</v>
      </c>
      <c r="K4" s="20"/>
      <c r="L4" s="18" t="s">
        <v>21</v>
      </c>
      <c r="M4" s="14">
        <v>0.5</v>
      </c>
    </row>
    <row r="5" spans="2:13" ht="18" customHeight="1" x14ac:dyDescent="0.3">
      <c r="B5" s="18" t="s">
        <v>35</v>
      </c>
      <c r="C5" s="22">
        <v>4255550122</v>
      </c>
      <c r="D5" s="22"/>
      <c r="E5" s="18" t="s">
        <v>13</v>
      </c>
      <c r="F5" s="20" t="s">
        <v>0</v>
      </c>
      <c r="G5" s="20"/>
      <c r="H5" s="19"/>
      <c r="I5" s="18" t="s">
        <v>19</v>
      </c>
      <c r="J5" s="21">
        <f ca="1">IFERROR(MIN(Expenses[DATE]),"")</f>
        <v>43653</v>
      </c>
      <c r="K5" s="21"/>
      <c r="L5" s="18" t="s">
        <v>22</v>
      </c>
      <c r="M5" s="15">
        <v>30</v>
      </c>
    </row>
    <row r="6" spans="2:13" ht="18" customHeight="1" x14ac:dyDescent="0.3">
      <c r="B6" s="18" t="s">
        <v>36</v>
      </c>
      <c r="C6" s="20" t="s">
        <v>30</v>
      </c>
      <c r="D6" s="20"/>
      <c r="E6" s="18" t="s">
        <v>14</v>
      </c>
      <c r="F6" s="20" t="s">
        <v>27</v>
      </c>
      <c r="G6" s="20"/>
      <c r="H6" s="19"/>
      <c r="I6" s="18" t="s">
        <v>20</v>
      </c>
      <c r="J6" s="21">
        <f ca="1">IFERROR(MAX(Expenses[DATE]),"")</f>
        <v>43683</v>
      </c>
      <c r="K6" s="21"/>
      <c r="L6" s="18" t="s">
        <v>25</v>
      </c>
      <c r="M6" s="16">
        <v>200</v>
      </c>
    </row>
    <row r="7" spans="2:13" ht="18" customHeight="1" x14ac:dyDescent="0.3">
      <c r="B7" s="18" t="s">
        <v>37</v>
      </c>
      <c r="C7" s="20" t="s">
        <v>31</v>
      </c>
      <c r="D7" s="20"/>
      <c r="E7" s="18" t="s">
        <v>15</v>
      </c>
      <c r="F7" s="20" t="s">
        <v>28</v>
      </c>
      <c r="G7" s="20"/>
      <c r="H7" s="19"/>
      <c r="I7" s="18" t="s">
        <v>17</v>
      </c>
      <c r="J7" s="20" t="s">
        <v>26</v>
      </c>
      <c r="K7" s="20"/>
      <c r="L7" s="18" t="s">
        <v>23</v>
      </c>
      <c r="M7" s="15">
        <v>10</v>
      </c>
    </row>
    <row r="8" spans="2:13" ht="18" customHeight="1" x14ac:dyDescent="0.3">
      <c r="B8" s="19"/>
      <c r="C8" s="19"/>
      <c r="D8" s="19"/>
      <c r="E8" s="19"/>
      <c r="F8" s="19"/>
      <c r="G8" s="19"/>
      <c r="H8" s="19"/>
      <c r="I8" s="18" t="s">
        <v>18</v>
      </c>
      <c r="J8" s="20" t="s">
        <v>28</v>
      </c>
      <c r="K8" s="20"/>
      <c r="L8" s="18" t="s">
        <v>24</v>
      </c>
      <c r="M8" s="15">
        <v>50</v>
      </c>
    </row>
    <row r="9" spans="2:13" s="19" customFormat="1" ht="18" customHeight="1" x14ac:dyDescent="0.3"/>
    <row r="10" spans="2:13" ht="30" customHeight="1" x14ac:dyDescent="0.3"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7" t="s">
        <v>41</v>
      </c>
      <c r="K10" s="17" t="s">
        <v>42</v>
      </c>
      <c r="L10" s="17" t="s">
        <v>43</v>
      </c>
      <c r="M10" s="10" t="s">
        <v>11</v>
      </c>
    </row>
    <row r="11" spans="2:13" ht="30" customHeight="1" x14ac:dyDescent="0.3">
      <c r="B11" s="9">
        <f ca="1">TODAY()</f>
        <v>43653</v>
      </c>
      <c r="C11" t="s">
        <v>0</v>
      </c>
      <c r="D11" t="s">
        <v>1</v>
      </c>
      <c r="E11" s="11"/>
      <c r="F11" s="11"/>
      <c r="G11" s="11"/>
      <c r="H11" s="11"/>
      <c r="I11" s="11">
        <v>50</v>
      </c>
      <c r="J11" s="13">
        <v>11378.5</v>
      </c>
      <c r="K11" s="13">
        <v>11456.2</v>
      </c>
      <c r="L11" s="11">
        <f>IF(COUNTA(Expenses[[#This Row],[ODOMETER 
START]:[ODOMETER 
END]])=2,(Expenses[[#This Row],[ODOMETER 
END]]-Expenses[[#This Row],[ODOMETER 
START]])*MileageRate,"")</f>
        <v>38.850000000000364</v>
      </c>
      <c r="M11" s="11">
        <f ca="1">IF(COUNTA(Expenses[[#This Row],[DATE]:[ODOMETER 
END]])=0,"",SUM(Expenses[[#This Row],[HOTEL]:[TRANSPORT]],Expenses[[#This Row],[MEALS]:[MISC.]],((Expenses[[#This Row],[ODOMETER 
END]]-Expenses[[#This Row],[ODOMETER 
START]])*(MileageRate))))</f>
        <v>88.850000000000364</v>
      </c>
    </row>
    <row r="12" spans="2:13" ht="30" customHeight="1" x14ac:dyDescent="0.3">
      <c r="B12" s="9">
        <f ca="1">TODAY()+30</f>
        <v>43683</v>
      </c>
      <c r="C12" t="s">
        <v>0</v>
      </c>
      <c r="D12" t="s">
        <v>33</v>
      </c>
      <c r="E12" s="11">
        <v>445</v>
      </c>
      <c r="F12" s="11">
        <v>225</v>
      </c>
      <c r="G12" s="11">
        <v>20</v>
      </c>
      <c r="H12" s="11"/>
      <c r="I12" s="11">
        <v>5</v>
      </c>
      <c r="J12" s="13">
        <v>11500</v>
      </c>
      <c r="K12" s="13">
        <v>11560</v>
      </c>
      <c r="L12" s="11">
        <f>IF(COUNTA(Expenses[[#This Row],[ODOMETER 
START]:[ODOMETER 
END]])=2,(Expenses[[#This Row],[ODOMETER 
END]]-Expenses[[#This Row],[ODOMETER 
START]])*MileageRate,"")</f>
        <v>30</v>
      </c>
      <c r="M12" s="11">
        <f ca="1">IF(COUNTA(Expenses[[#This Row],[DATE]:[ODOMETER 
END]])=0,"",SUM(Expenses[[#This Row],[HOTEL]:[TRANSPORT]],Expenses[[#This Row],[MEALS]:[MISC.]],((Expenses[[#This Row],[ODOMETER 
END]]-Expenses[[#This Row],[ODOMETER 
START]])*(MileageRate))))</f>
        <v>725</v>
      </c>
    </row>
    <row r="13" spans="2:13" ht="30" customHeight="1" x14ac:dyDescent="0.3">
      <c r="B13" s="9"/>
      <c r="E13" s="11"/>
      <c r="F13" s="11"/>
      <c r="G13" s="11"/>
      <c r="H13" s="11"/>
      <c r="I13" s="11"/>
      <c r="J13" s="13"/>
      <c r="K13" s="13"/>
      <c r="L13" s="11" t="str">
        <f>IF(COUNTA(Expenses[[#This Row],[ODOMETER 
START]:[ODOMETER 
END]])=2,(Expenses[[#This Row],[ODOMETER 
END]]-Expenses[[#This Row],[ODOMETER 
START]])*MileageRate,"")</f>
        <v/>
      </c>
      <c r="M13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14" spans="2:13" ht="30" customHeight="1" x14ac:dyDescent="0.3">
      <c r="B14" s="9"/>
      <c r="E14" s="11"/>
      <c r="F14" s="11"/>
      <c r="G14" s="11"/>
      <c r="H14" s="11"/>
      <c r="I14" s="11"/>
      <c r="J14" s="13"/>
      <c r="K14" s="13"/>
      <c r="L14" s="11" t="str">
        <f>IF(COUNTA(Expenses[[#This Row],[ODOMETER 
START]:[ODOMETER 
END]])=2,(Expenses[[#This Row],[ODOMETER 
END]]-Expenses[[#This Row],[ODOMETER 
START]])*MileageRate,"")</f>
        <v/>
      </c>
      <c r="M14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15" spans="2:13" ht="30" customHeight="1" x14ac:dyDescent="0.3">
      <c r="B15" s="9"/>
      <c r="E15" s="11"/>
      <c r="F15" s="11"/>
      <c r="G15" s="11"/>
      <c r="H15" s="11"/>
      <c r="I15" s="11"/>
      <c r="J15" s="13"/>
      <c r="K15" s="13"/>
      <c r="L15" s="11" t="str">
        <f>IF(COUNTA(Expenses[[#This Row],[ODOMETER 
START]:[ODOMETER 
END]])=2,(Expenses[[#This Row],[ODOMETER 
END]]-Expenses[[#This Row],[ODOMETER 
START]])*MileageRate,"")</f>
        <v/>
      </c>
      <c r="M15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16" spans="2:13" ht="30" customHeight="1" x14ac:dyDescent="0.3">
      <c r="B16" s="9"/>
      <c r="E16" s="11"/>
      <c r="F16" s="11"/>
      <c r="G16" s="11"/>
      <c r="H16" s="11"/>
      <c r="I16" s="11"/>
      <c r="J16" s="13"/>
      <c r="K16" s="13"/>
      <c r="L16" s="11" t="str">
        <f>IF(COUNTA(Expenses[[#This Row],[ODOMETER 
START]:[ODOMETER 
END]])=2,(Expenses[[#This Row],[ODOMETER 
END]]-Expenses[[#This Row],[ODOMETER 
START]])*MileageRate,"")</f>
        <v/>
      </c>
      <c r="M16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17" spans="2:13" ht="30" customHeight="1" x14ac:dyDescent="0.3">
      <c r="B17" s="9"/>
      <c r="E17" s="11"/>
      <c r="F17" s="11"/>
      <c r="G17" s="11"/>
      <c r="H17" s="11"/>
      <c r="I17" s="11"/>
      <c r="J17" s="13"/>
      <c r="K17" s="13"/>
      <c r="L17" s="11" t="str">
        <f>IF(COUNTA(Expenses[[#This Row],[ODOMETER 
START]:[ODOMETER 
END]])=2,(Expenses[[#This Row],[ODOMETER 
END]]-Expenses[[#This Row],[ODOMETER 
START]])*MileageRate,"")</f>
        <v/>
      </c>
      <c r="M17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18" spans="2:13" ht="30" customHeight="1" x14ac:dyDescent="0.3">
      <c r="B18" s="9"/>
      <c r="E18" s="11"/>
      <c r="F18" s="11"/>
      <c r="G18" s="11"/>
      <c r="H18" s="11"/>
      <c r="I18" s="11"/>
      <c r="J18" s="13"/>
      <c r="K18" s="13"/>
      <c r="L18" s="11" t="str">
        <f>IF(COUNTA(Expenses[[#This Row],[ODOMETER 
START]:[ODOMETER 
END]])=2,(Expenses[[#This Row],[ODOMETER 
END]]-Expenses[[#This Row],[ODOMETER 
START]])*MileageRate,"")</f>
        <v/>
      </c>
      <c r="M18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19" spans="2:13" ht="30" customHeight="1" x14ac:dyDescent="0.3">
      <c r="B19" s="9"/>
      <c r="E19" s="11"/>
      <c r="F19" s="11"/>
      <c r="G19" s="11"/>
      <c r="H19" s="11"/>
      <c r="I19" s="11"/>
      <c r="J19" s="13"/>
      <c r="K19" s="13"/>
      <c r="L19" s="11" t="str">
        <f>IF(COUNTA(Expenses[[#This Row],[ODOMETER 
START]:[ODOMETER 
END]])=2,(Expenses[[#This Row],[ODOMETER 
END]]-Expenses[[#This Row],[ODOMETER 
START]])*MileageRate,"")</f>
        <v/>
      </c>
      <c r="M19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20" spans="2:13" ht="30" customHeight="1" x14ac:dyDescent="0.3">
      <c r="B20" s="9"/>
      <c r="E20" s="11"/>
      <c r="F20" s="11"/>
      <c r="G20" s="11"/>
      <c r="H20" s="11"/>
      <c r="I20" s="11"/>
      <c r="J20" s="13"/>
      <c r="K20" s="13"/>
      <c r="L20" s="11" t="str">
        <f>IF(COUNTA(Expenses[[#This Row],[ODOMETER 
START]:[ODOMETER 
END]])=2,(Expenses[[#This Row],[ODOMETER 
END]]-Expenses[[#This Row],[ODOMETER 
START]])*MileageRate,"")</f>
        <v/>
      </c>
      <c r="M20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21" spans="2:13" ht="30" customHeight="1" x14ac:dyDescent="0.3">
      <c r="B21" s="9"/>
      <c r="E21" s="11"/>
      <c r="F21" s="11"/>
      <c r="G21" s="11"/>
      <c r="H21" s="11"/>
      <c r="I21" s="11"/>
      <c r="J21" s="13"/>
      <c r="K21" s="13"/>
      <c r="L21" s="11" t="str">
        <f>IF(COUNTA(Expenses[[#This Row],[ODOMETER 
START]:[ODOMETER 
END]])=2,(Expenses[[#This Row],[ODOMETER 
END]]-Expenses[[#This Row],[ODOMETER 
START]])*MileageRate,"")</f>
        <v/>
      </c>
      <c r="M21" s="11" t="str">
        <f>IF(COUNTA(Expenses[[#This Row],[DATE]:[ODOMETER 
END]])=0,"",SUM(Expenses[[#This Row],[HOTEL]:[TRANSPORT]],Expenses[[#This Row],[MEALS]:[MISC.]],((Expenses[[#This Row],[ODOMETER 
END]]-Expenses[[#This Row],[ODOMETER 
START]])*(MileageRate))))</f>
        <v/>
      </c>
    </row>
    <row r="22" spans="2:13" ht="30" customHeight="1" x14ac:dyDescent="0.3">
      <c r="B22" s="2" t="s">
        <v>32</v>
      </c>
      <c r="C22" s="3"/>
      <c r="D22" s="3"/>
      <c r="E22" s="4">
        <f>SUBTOTAL(109,Expenses[HOTEL])</f>
        <v>445</v>
      </c>
      <c r="F22" s="4">
        <f>SUBTOTAL(109,Expenses[TRANSPORT])</f>
        <v>225</v>
      </c>
      <c r="G22" s="4">
        <f>SUBTOTAL(109,Expenses[MEALS])</f>
        <v>20</v>
      </c>
      <c r="H22" s="4">
        <f>SUBTOTAL(109,Expenses[PHONE])</f>
        <v>0</v>
      </c>
      <c r="I22" s="4">
        <f>SUBTOTAL(109,Expenses[MISC.])</f>
        <v>55</v>
      </c>
      <c r="J22" s="5"/>
      <c r="K22" s="5"/>
      <c r="L22" s="5"/>
      <c r="M22" s="6">
        <f ca="1">SUBTOTAL(109,Expenses[[TOTAL ]])</f>
        <v>813.85000000000036</v>
      </c>
    </row>
    <row r="23" spans="2:13" ht="30" customHeight="1" x14ac:dyDescent="0.3">
      <c r="L23" s="18" t="s">
        <v>38</v>
      </c>
      <c r="M23" s="11">
        <v>0</v>
      </c>
    </row>
    <row r="24" spans="2:13" ht="30" customHeight="1" x14ac:dyDescent="0.3">
      <c r="J24" s="1"/>
      <c r="L24" s="18" t="s">
        <v>10</v>
      </c>
      <c r="M24" s="11">
        <f ca="1">Expenses[[#Totals],[TOTAL ]]-Advances</f>
        <v>813.85000000000036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1">
    <cfRule type="expression" dxfId="19" priority="1">
      <formula>E11&lt;0</formula>
    </cfRule>
  </conditionalFormatting>
  <conditionalFormatting sqref="J11:L21">
    <cfRule type="expression" dxfId="18" priority="2">
      <formula>($K11&lt;&gt;"")*($J11&lt;&gt;"")*($K11&lt;$J11)</formula>
    </cfRule>
  </conditionalFormatting>
  <conditionalFormatting sqref="G11:G21">
    <cfRule type="expression" dxfId="17" priority="60">
      <formula>SUMIF($B$11:$B$21,$B11,$G$11:$G$21)&gt;$M$5</formula>
    </cfRule>
  </conditionalFormatting>
  <conditionalFormatting sqref="E11:E21">
    <cfRule type="expression" dxfId="16" priority="59">
      <formula>SUMIF($B$11:$B$21,$B11,$E$11:$E$21)&gt;$M$6</formula>
    </cfRule>
  </conditionalFormatting>
  <conditionalFormatting sqref="H11:H21">
    <cfRule type="expression" dxfId="15" priority="61">
      <formula>SUMIF($B$11:$B$21,$B11,$H$11:$H$21)&gt;$M$7</formula>
    </cfRule>
  </conditionalFormatting>
  <conditionalFormatting sqref="I11:I21">
    <cfRule type="expression" dxfId="14" priority="62">
      <formula>SUMIF($B$11:$B$21,$B11,$I$11:$I$21)&gt;$M$8</formula>
    </cfRule>
  </conditionalFormatting>
  <dataValidations count="56">
    <dataValidation allowBlank="1" showInputMessage="1" showErrorMessage="1" prompt="Create a Business Expense Report in this worksheet. Enter expense descriptions and amounts in Expenses table. Total expenses are automatically calculated" sqref="A1" xr:uid="{00000000-0002-0000-0000-000000000000}"/>
    <dataValidation allowBlank="1" showInputMessage="1" showErrorMessage="1" prompt="Title of this worksheet is in this cell. Enter company name and address in cells below" sqref="B1" xr:uid="{00000000-0002-0000-0000-000001000000}"/>
    <dataValidation allowBlank="1" showInputMessage="1" showErrorMessage="1" prompt="Enter company name in this cell" sqref="B2" xr:uid="{00000000-0002-0000-0000-000002000000}"/>
    <dataValidation allowBlank="1" showInputMessage="1" showErrorMessage="1" prompt="Enter company address in this cell. Enter company expense details and expense rates in cells B4 through M8" sqref="B3" xr:uid="{00000000-0002-0000-0000-000003000000}"/>
    <dataValidation allowBlank="1" showInputMessage="1" showErrorMessage="1" prompt="Enter company Phone number in cell at right" sqref="B4" xr:uid="{00000000-0002-0000-0000-000004000000}"/>
    <dataValidation allowBlank="1" showInputMessage="1" showErrorMessage="1" prompt="Enter company Phone number in this cell" sqref="C4:D4" xr:uid="{00000000-0002-0000-0000-000005000000}"/>
    <dataValidation allowBlank="1" showInputMessage="1" showErrorMessage="1" prompt="Enter company Fax number in cell at right" sqref="B5" xr:uid="{00000000-0002-0000-0000-000006000000}"/>
    <dataValidation allowBlank="1" showInputMessage="1" showErrorMessage="1" prompt="Enter company Fax number in this cell" sqref="C5:D5" xr:uid="{00000000-0002-0000-0000-000007000000}"/>
    <dataValidation allowBlank="1" showInputMessage="1" showErrorMessage="1" prompt="Enter company Email address in cell at right" sqref="B6" xr:uid="{00000000-0002-0000-0000-000008000000}"/>
    <dataValidation allowBlank="1" showInputMessage="1" showErrorMessage="1" prompt="Enter company Email address in this cell" sqref="C6:D6" xr:uid="{00000000-0002-0000-0000-000009000000}"/>
    <dataValidation allowBlank="1" showInputMessage="1" showErrorMessage="1" prompt="Enter company Web address in cell at right" sqref="B7" xr:uid="{00000000-0002-0000-0000-00000A000000}"/>
    <dataValidation allowBlank="1" showInputMessage="1" showErrorMessage="1" prompt="Enter company Web address in this cell and claimer details in cells E4 through F7" sqref="C7:D7" xr:uid="{00000000-0002-0000-0000-00000B000000}"/>
    <dataValidation allowBlank="1" showInputMessage="1" showErrorMessage="1" prompt="Enter Expense Report submitter Name in cell at right" sqref="E4" xr:uid="{00000000-0002-0000-0000-00000C000000}"/>
    <dataValidation allowBlank="1" showInputMessage="1" showErrorMessage="1" prompt="Enter Expense Report submitter Name in this cell" sqref="F4:G4" xr:uid="{00000000-0002-0000-0000-00000D000000}"/>
    <dataValidation allowBlank="1" showInputMessage="1" showErrorMessage="1" prompt="Enter Department in cell at right" sqref="E5" xr:uid="{00000000-0002-0000-0000-00000E000000}"/>
    <dataValidation allowBlank="1" showInputMessage="1" showErrorMessage="1" prompt="Enter Department in this cell" sqref="F5:G5" xr:uid="{00000000-0002-0000-0000-00000F000000}"/>
    <dataValidation allowBlank="1" showInputMessage="1" showErrorMessage="1" prompt="Enter Position in cell at right" sqref="E6" xr:uid="{00000000-0002-0000-0000-000010000000}"/>
    <dataValidation allowBlank="1" showInputMessage="1" showErrorMessage="1" prompt="Enter Position in this cell" sqref="F6:G6" xr:uid="{00000000-0002-0000-0000-000011000000}"/>
    <dataValidation allowBlank="1" showInputMessage="1" showErrorMessage="1" prompt="Enter Manager name in cell at right" sqref="E7" xr:uid="{00000000-0002-0000-0000-000012000000}"/>
    <dataValidation allowBlank="1" showInputMessage="1" showErrorMessage="1" prompt="Enter Manager name in this cell and expense purpose and other details in cells I4 through J8" sqref="F7:G7" xr:uid="{00000000-0002-0000-0000-000013000000}"/>
    <dataValidation allowBlank="1" showInputMessage="1" showErrorMessage="1" prompt="Enter Purpose in cell at right" sqref="I4" xr:uid="{00000000-0002-0000-0000-000014000000}"/>
    <dataValidation allowBlank="1" showInputMessage="1" showErrorMessage="1" prompt="Enter Purpose in this cell" sqref="J4:K4" xr:uid="{00000000-0002-0000-0000-000015000000}"/>
    <dataValidation allowBlank="1" showInputMessage="1" showErrorMessage="1" prompt="Enter Expense Report Beginning date range in cell at right" sqref="I5" xr:uid="{00000000-0002-0000-0000-000016000000}"/>
    <dataValidation allowBlank="1" showInputMessage="1" showErrorMessage="1" prompt="Enter Expense Report Beginning date range in this cell" sqref="J5:K5" xr:uid="{00000000-0002-0000-0000-000017000000}"/>
    <dataValidation allowBlank="1" showInputMessage="1" showErrorMessage="1" prompt="Enter Expense Report Ending date range in cell at right" sqref="I6" xr:uid="{00000000-0002-0000-0000-000018000000}"/>
    <dataValidation allowBlank="1" showInputMessage="1" showErrorMessage="1" prompt="Enter Expense Report Ending date range in this cell" sqref="J6:K6" xr:uid="{00000000-0002-0000-0000-000019000000}"/>
    <dataValidation allowBlank="1" showInputMessage="1" showErrorMessage="1" prompt="Enter Prepared By person's name in cell at right" sqref="I7" xr:uid="{00000000-0002-0000-0000-00001A000000}"/>
    <dataValidation allowBlank="1" showInputMessage="1" showErrorMessage="1" prompt="Enter Prepared By person's name in this cell" sqref="J7:K7" xr:uid="{00000000-0002-0000-0000-00001B000000}"/>
    <dataValidation allowBlank="1" showInputMessage="1" showErrorMessage="1" prompt="Enter Approved By person's name in cell at right" sqref="I8" xr:uid="{00000000-0002-0000-0000-00001C000000}"/>
    <dataValidation allowBlank="1" showInputMessage="1" showErrorMessage="1" prompt="Enter Approved By person's name in this cell and expense rates in cells L4 through M8" sqref="J8:K8" xr:uid="{00000000-0002-0000-0000-00001D000000}"/>
    <dataValidation allowBlank="1" showInputMessage="1" showErrorMessage="1" prompt="Enter Mileage Rate in cell at right" sqref="L4" xr:uid="{00000000-0002-0000-0000-00001E000000}"/>
    <dataValidation allowBlank="1" showInputMessage="1" showErrorMessage="1" prompt="Enter Mileage Rate in this cell" sqref="M4" xr:uid="{00000000-0002-0000-0000-00001F000000}"/>
    <dataValidation allowBlank="1" showInputMessage="1" showErrorMessage="1" prompt="Enter Meal Rate in cell at right" sqref="L5" xr:uid="{00000000-0002-0000-0000-000020000000}"/>
    <dataValidation allowBlank="1" showInputMessage="1" showErrorMessage="1" prompt="Enter Meal Rate in this cell" sqref="M5" xr:uid="{00000000-0002-0000-0000-000021000000}"/>
    <dataValidation allowBlank="1" showInputMessage="1" showErrorMessage="1" prompt="Enter Hotel Rate in cell at right" sqref="L6" xr:uid="{00000000-0002-0000-0000-000022000000}"/>
    <dataValidation allowBlank="1" showInputMessage="1" showErrorMessage="1" prompt="Enter Hotel Rate in this cell" sqref="M6" xr:uid="{00000000-0002-0000-0000-000023000000}"/>
    <dataValidation allowBlank="1" showInputMessage="1" showErrorMessage="1" prompt="Enter Phone Rate in cell at right" sqref="L7" xr:uid="{00000000-0002-0000-0000-000024000000}"/>
    <dataValidation allowBlank="1" showInputMessage="1" showErrorMessage="1" prompt="Enter Phone Rate in this cell" sqref="M7" xr:uid="{00000000-0002-0000-0000-000025000000}"/>
    <dataValidation allowBlank="1" showInputMessage="1" showErrorMessage="1" prompt="Enter Miscellaneous Rate in cell at right" sqref="L8" xr:uid="{00000000-0002-0000-0000-000026000000}"/>
    <dataValidation allowBlank="1" showInputMessage="1" showErrorMessage="1" prompt="Enter Miscellaneous Rate in this cell and expense details in table starting in cell B10" sqref="M8" xr:uid="{00000000-0002-0000-0000-000027000000}"/>
    <dataValidation allowBlank="1" showInputMessage="1" showErrorMessage="1" prompt="Enter Date in this column under this heading" sqref="B10" xr:uid="{00000000-0002-0000-0000-000028000000}"/>
    <dataValidation allowBlank="1" showInputMessage="1" showErrorMessage="1" prompt="Enter Account in this column under this heading" sqref="C10" xr:uid="{00000000-0002-0000-0000-000029000000}"/>
    <dataValidation allowBlank="1" showInputMessage="1" showErrorMessage="1" prompt="Enter Description in this column under this heading" sqref="D10" xr:uid="{00000000-0002-0000-0000-00002A000000}"/>
    <dataValidation allowBlank="1" showInputMessage="1" showErrorMessage="1" prompt="Enter Hotel expenses in this column under this heading" sqref="E10" xr:uid="{00000000-0002-0000-0000-00002B000000}"/>
    <dataValidation allowBlank="1" showInputMessage="1" showErrorMessage="1" prompt="Enter Transport expenses in this column under this heading" sqref="F10" xr:uid="{00000000-0002-0000-0000-00002C000000}"/>
    <dataValidation allowBlank="1" showInputMessage="1" showErrorMessage="1" prompt="Enter Meals expenses in this column under this heading" sqref="G10" xr:uid="{00000000-0002-0000-0000-00002D000000}"/>
    <dataValidation allowBlank="1" showInputMessage="1" showErrorMessage="1" prompt="Enter Phone expenses in this column under this heading" sqref="H10" xr:uid="{00000000-0002-0000-0000-00002E000000}"/>
    <dataValidation allowBlank="1" showInputMessage="1" showErrorMessage="1" prompt="Enter Miscellaneous expenses in this column under this heading" sqref="I10" xr:uid="{00000000-0002-0000-0000-00002F000000}"/>
    <dataValidation allowBlank="1" showInputMessage="1" showErrorMessage="1" prompt="Enter Odometer Start reading in this column under this heading" sqref="J10" xr:uid="{00000000-0002-0000-0000-000030000000}"/>
    <dataValidation allowBlank="1" showInputMessage="1" showErrorMessage="1" prompt="Enter Odometer End reading in this column under this heading" sqref="K10" xr:uid="{00000000-0002-0000-0000-000031000000}"/>
    <dataValidation allowBlank="1" showInputMessage="1" showErrorMessage="1" prompt="Mileage Total is automatically calculated in this column under this heading" sqref="L10" xr:uid="{00000000-0002-0000-0000-000032000000}"/>
    <dataValidation allowBlank="1" showInputMessage="1" showErrorMessage="1" prompt="Total expenses are automatically calculated in this column under this heading and Total amount is automatically calculated at the end of the table" sqref="M10" xr:uid="{00000000-0002-0000-0000-000033000000}"/>
    <dataValidation allowBlank="1" showInputMessage="1" showErrorMessage="1" prompt="Enter Advances amount in cell at right" sqref="L23" xr:uid="{00000000-0002-0000-0000-000034000000}"/>
    <dataValidation allowBlank="1" showInputMessage="1" showErrorMessage="1" prompt="Enter Advances amount in this cell" sqref="M23" xr:uid="{00000000-0002-0000-0000-000035000000}"/>
    <dataValidation allowBlank="1" showInputMessage="1" showErrorMessage="1" prompt="Total due amount is automatically calculated in cell at right" sqref="L24" xr:uid="{00000000-0002-0000-0000-000036000000}"/>
    <dataValidation allowBlank="1" showInputMessage="1" showErrorMessage="1" prompt="Total due amount is automatically calculated in this cell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1:M21 L12:L21 J5:J6" emptyCellReference="1"/>
  </ignoredErrors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5B48A48-5268-4115-B2F2-4BF9481F03B3}"/>
</file>

<file path=customXml/itemProps2.xml><?xml version="1.0" encoding="utf-8"?>
<ds:datastoreItem xmlns:ds="http://schemas.openxmlformats.org/officeDocument/2006/customXml" ds:itemID="{C1564FA1-A819-4B0C-A3D7-4C70AEDB2621}"/>
</file>

<file path=customXml/itemProps3.xml><?xml version="1.0" encoding="utf-8"?>
<ds:datastoreItem xmlns:ds="http://schemas.openxmlformats.org/officeDocument/2006/customXml" ds:itemID="{169CA549-0B83-46B7-BE42-08D27B16A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Expense Report</vt:lpstr>
      <vt:lpstr>Advances</vt:lpstr>
      <vt:lpstr>AllData</vt:lpstr>
      <vt:lpstr>BeginDate</vt:lpstr>
      <vt:lpstr>ColumnTitle1</vt:lpstr>
      <vt:lpstr>EndDate</vt:lpstr>
      <vt:lpstr>MileageRate</vt:lpstr>
      <vt:lpstr>'Expense Report'!Print_Titles</vt:lpstr>
      <vt:lpstr>RowTitleRegion1..C7</vt:lpstr>
      <vt:lpstr>RowTitleRegion2..F7</vt:lpstr>
      <vt:lpstr>RowTitleRegion3..J8</vt:lpstr>
      <vt:lpstr>RowTitleRegion4..M8</vt:lpstr>
      <vt:lpstr>RowTitleRegion5..M24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2019-07-07T22:28:54Z</dcterms:created>
  <dcterms:modified xsi:type="dcterms:W3CDTF">2019-07-07T22:28:57Z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