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Anumol\Desktop\"/>
    </mc:Choice>
  </mc:AlternateContent>
  <xr:revisionPtr revIDLastSave="0" documentId="13_ncr:1_{A21C3DFA-F655-4AB7-BF04-D0E5A832E546}" xr6:coauthVersionLast="31" xr6:coauthVersionMax="31" xr10:uidLastSave="{00000000-0000-0000-0000-000000000000}"/>
  <bookViews>
    <workbookView xWindow="0" yWindow="0" windowWidth="20490" windowHeight="7245" xr2:uid="{00000000-000D-0000-FFFF-FFFF00000000}"/>
  </bookViews>
  <sheets>
    <sheet name="Loan Calculator" sheetId="1" r:id="rId1"/>
  </sheets>
  <definedNames>
    <definedName name="CombinedMonthlyPayment">CollegeLoans[[#Totals],[Current Monthly Payment]]</definedName>
    <definedName name="ConsLoanPayback">'Loan Calculator'!$L$18</definedName>
    <definedName name="EstimatedAnnualSalary">'Loan Calculator'!$F$2</definedName>
    <definedName name="EstimatedMonthlySalary">'Loan Calculator'!$L$20</definedName>
    <definedName name="LoanPaybackStart">'Loan Calculator'!$K$2</definedName>
    <definedName name="LoanStartLToday">IF(LoanPaybackStart&lt;TODAY(),TRUE,FALSE)</definedName>
    <definedName name="PercentAboveBelow">IF(CollegeLoans[[#Totals],[Scheduled Payment]]/EstimatedMonthlySalary&gt;=0.08,"above","below")</definedName>
    <definedName name="PercentageOfIncome">"CollegeLoans[[#Totals],[Monthly Payment]]/EstimatedMonthlySalary"</definedName>
    <definedName name="PercentageOfMonthlyIncome">CollegeLoans[[#Totals],[Current Monthly Payment]]/EstimatedMonthlySalary</definedName>
    <definedName name="_xlnm.Print_Titles" localSheetId="0">'Loan Calculator'!$8:$9</definedName>
  </definedNames>
  <calcPr calcId="179017"/>
</workbook>
</file>

<file path=xl/calcChain.xml><?xml version="1.0" encoding="utf-8"?>
<calcChain xmlns="http://schemas.openxmlformats.org/spreadsheetml/2006/main">
  <c r="K2" i="1" l="1"/>
  <c r="F10" i="1"/>
  <c r="F11" i="1" l="1"/>
  <c r="I10" i="1" l="1"/>
  <c r="I15" i="1" l="1"/>
  <c r="I11" i="1"/>
  <c r="I13" i="1"/>
  <c r="I12" i="1"/>
  <c r="I14" i="1"/>
  <c r="H12" i="1"/>
  <c r="H13" i="1"/>
  <c r="K12" i="1"/>
  <c r="J12" i="1" s="1"/>
  <c r="K13" i="1"/>
  <c r="L13" i="1" s="1"/>
  <c r="H14" i="1"/>
  <c r="K14" i="1"/>
  <c r="J14" i="1" s="1"/>
  <c r="H15" i="1"/>
  <c r="K15" i="1"/>
  <c r="J15" i="1" s="1"/>
  <c r="L20" i="1"/>
  <c r="E17" i="1"/>
  <c r="D17" i="1"/>
  <c r="D16" i="1"/>
  <c r="K11" i="1"/>
  <c r="L11" i="1" s="1"/>
  <c r="H11" i="1"/>
  <c r="K10" i="1"/>
  <c r="J10" i="1" s="1"/>
  <c r="H10" i="1"/>
  <c r="L14" i="1" l="1"/>
  <c r="L12" i="1"/>
  <c r="J11" i="1"/>
  <c r="L15" i="1"/>
  <c r="J13" i="1"/>
  <c r="I16" i="1"/>
  <c r="E6" i="1" s="1"/>
  <c r="L10" i="1"/>
  <c r="K16" i="1"/>
  <c r="L5" i="1" s="1"/>
  <c r="E5" i="1" l="1"/>
  <c r="L6" i="1"/>
  <c r="J17" i="1"/>
  <c r="J16" i="1"/>
  <c r="L18" i="1" s="1"/>
  <c r="L17" i="1"/>
  <c r="L16" i="1"/>
</calcChain>
</file>

<file path=xl/sharedStrings.xml><?xml version="1.0" encoding="utf-8"?>
<sst xmlns="http://schemas.openxmlformats.org/spreadsheetml/2006/main" count="32" uniqueCount="32">
  <si>
    <t>Estimated Annual Salary After Graduation</t>
  </si>
  <si>
    <t>Date You'll Begin Paying Back Loans</t>
  </si>
  <si>
    <t>Your combined current monthly payment is:</t>
  </si>
  <si>
    <t>Your combined scheduled monthly payment is:</t>
  </si>
  <si>
    <t>Percentage of current monthly income:</t>
  </si>
  <si>
    <t xml:space="preserve">  Percentage of scheduled monthly income:</t>
  </si>
  <si>
    <t>GENERAL LOAN DETAILS</t>
  </si>
  <si>
    <t>LOAN PAYBACK DATA</t>
  </si>
  <si>
    <t>PAYMENT DETAILS</t>
  </si>
  <si>
    <t>Loan No.</t>
  </si>
  <si>
    <t>Lender</t>
  </si>
  <si>
    <t>Loan Amount</t>
  </si>
  <si>
    <t>Annual
Interest Rate</t>
  </si>
  <si>
    <t>Beginning Date</t>
  </si>
  <si>
    <t>Length (Yrs)</t>
  </si>
  <si>
    <t>Ending Date</t>
  </si>
  <si>
    <t>Current Monthly Payment</t>
  </si>
  <si>
    <t>Total
Interest</t>
  </si>
  <si>
    <t>Scheduled Payment</t>
  </si>
  <si>
    <t>Annual
Payment</t>
  </si>
  <si>
    <t>10998M88</t>
  </si>
  <si>
    <t>Lender 1</t>
  </si>
  <si>
    <t>20987N87</t>
  </si>
  <si>
    <t>Lender 2</t>
  </si>
  <si>
    <t>Totals</t>
  </si>
  <si>
    <t>Averages</t>
  </si>
  <si>
    <t>Total Consolidated Loan Payback:</t>
  </si>
  <si>
    <t>Estimated Monthly Income After Graduation:</t>
  </si>
  <si>
    <r>
      <t xml:space="preserve"> It's suggested that your total monthly student loan repayments </t>
    </r>
    <r>
      <rPr>
        <b/>
        <sz val="16"/>
        <color theme="6" tint="-0.499984740745262"/>
        <rFont val="Calibri"/>
        <family val="2"/>
        <scheme val="minor"/>
      </rPr>
      <t>do not exceed 8%</t>
    </r>
    <r>
      <rPr>
        <sz val="16"/>
        <color theme="6" tint="-0.499984740745262"/>
        <rFont val="Calibri"/>
        <family val="2"/>
        <scheme val="minor"/>
      </rPr>
      <t xml:space="preserve"> of your first year annual salary.</t>
    </r>
  </si>
  <si>
    <t>COLLEGE LOAN CALCULATOR</t>
  </si>
  <si>
    <t>Triangular right arrow directing towards Estimated Annual Salary is in this cell.</t>
  </si>
  <si>
    <t>Triangular right arrow directing towards Date You'll Begin Paying Back Loans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</si>
</sst>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_(&quot;$&quot;* #,##0.00_);_(&quot;$&quot;* \(#,##0.00\);_(&quot;$&quot;* &quot;-&quot;??_);_(@_)"/>
    <numFmt numFmtId="166" formatCode="&quot;$&quot;#,##0.00"/>
    <numFmt numFmtId="167" formatCode="&quot;$&quot;#,##0"/>
  </numFmts>
  <fonts count="20" x14ac:knownFonts="1">
    <font>
      <sz val="11"/>
      <color theme="3"/>
      <name val="Calibri"/>
      <family val="2"/>
      <scheme val="minor"/>
    </font>
    <font>
      <sz val="11"/>
      <color theme="1"/>
      <name val="Calibri"/>
      <family val="2"/>
      <scheme val="minor"/>
    </font>
    <font>
      <b/>
      <sz val="11"/>
      <color theme="0"/>
      <name val="Calibri"/>
      <family val="2"/>
      <scheme val="major"/>
    </font>
    <font>
      <sz val="11"/>
      <color theme="0"/>
      <name val="Calibri"/>
      <family val="2"/>
      <scheme val="major"/>
    </font>
    <font>
      <b/>
      <sz val="14"/>
      <color theme="3"/>
      <name val="Calibri"/>
      <family val="2"/>
      <scheme val="minor"/>
    </font>
    <font>
      <b/>
      <sz val="29"/>
      <color theme="0"/>
      <name val="Calibri"/>
      <family val="2"/>
      <scheme val="major"/>
    </font>
    <font>
      <sz val="16"/>
      <color theme="6"/>
      <name val="Calibri"/>
      <family val="2"/>
      <scheme val="minor"/>
    </font>
    <font>
      <b/>
      <sz val="17"/>
      <color theme="3"/>
      <name val="Calibri"/>
      <family val="2"/>
      <scheme val="minor"/>
    </font>
    <font>
      <b/>
      <sz val="18"/>
      <color theme="0"/>
      <name val="Calibri"/>
      <family val="2"/>
      <scheme val="major"/>
    </font>
    <font>
      <b/>
      <sz val="11"/>
      <color theme="3"/>
      <name val="Calibri"/>
      <family val="2"/>
      <scheme val="minor"/>
    </font>
    <font>
      <b/>
      <sz val="11"/>
      <color theme="1"/>
      <name val="Calibri"/>
      <family val="2"/>
      <scheme val="minor"/>
    </font>
    <font>
      <i/>
      <sz val="11"/>
      <color theme="1" tint="0.34998626667073579"/>
      <name val="Calibri"/>
      <family val="2"/>
      <scheme val="minor"/>
    </font>
    <font>
      <b/>
      <sz val="16"/>
      <color theme="6" tint="-0.24994659260841701"/>
      <name val="Calibri"/>
      <family val="2"/>
      <scheme val="minor"/>
    </font>
    <font>
      <b/>
      <sz val="16"/>
      <color theme="6" tint="-0.499984740745262"/>
      <name val="Calibri"/>
      <family val="2"/>
      <scheme val="minor"/>
    </font>
    <font>
      <sz val="16"/>
      <color theme="6" tint="-0.499984740745262"/>
      <name val="Calibri"/>
      <family val="2"/>
      <scheme val="minor"/>
    </font>
    <font>
      <b/>
      <sz val="14"/>
      <color theme="6" tint="-0.499984740745262"/>
      <name val="Calibri"/>
      <family val="2"/>
      <scheme val="minor"/>
    </font>
    <font>
      <b/>
      <sz val="39"/>
      <color theme="6" tint="-0.499984740745262"/>
      <name val="Calibri"/>
      <family val="2"/>
      <scheme val="major"/>
    </font>
    <font>
      <sz val="11"/>
      <color theme="0"/>
      <name val="Calibri"/>
      <family val="2"/>
      <scheme val="minor"/>
    </font>
    <font>
      <b/>
      <sz val="30"/>
      <color theme="0"/>
      <name val="Calibri"/>
      <family val="2"/>
      <scheme val="major"/>
    </font>
    <font>
      <sz val="11"/>
      <color theme="3"/>
      <name val="Calibri"/>
      <scheme val="minor"/>
    </font>
  </fonts>
  <fills count="4">
    <fill>
      <patternFill patternType="none"/>
    </fill>
    <fill>
      <patternFill patternType="gray125"/>
    </fill>
    <fill>
      <patternFill patternType="solid">
        <fgColor theme="4" tint="-0.499984740745262"/>
        <bgColor indexed="64"/>
      </patternFill>
    </fill>
    <fill>
      <patternFill patternType="solid">
        <fgColor theme="6" tint="-0.499984740745262"/>
        <bgColor indexed="64"/>
      </patternFill>
    </fill>
  </fills>
  <borders count="7">
    <border>
      <left/>
      <right/>
      <top/>
      <bottom/>
      <diagonal/>
    </border>
    <border>
      <left/>
      <right style="thick">
        <color theme="0"/>
      </right>
      <top/>
      <bottom/>
      <diagonal/>
    </border>
    <border>
      <left style="thick">
        <color theme="0"/>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dotted">
        <color theme="3"/>
      </top>
      <bottom/>
      <diagonal/>
    </border>
    <border>
      <left/>
      <right/>
      <top/>
      <bottom style="dotted">
        <color theme="3"/>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2"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9" fillId="0" borderId="3" applyNumberFormat="0" applyFill="0" applyAlignment="0" applyProtection="0"/>
    <xf numFmtId="0" fontId="11" fillId="0" borderId="0" applyNumberFormat="0" applyFill="0" applyBorder="0" applyAlignment="0" applyProtection="0"/>
    <xf numFmtId="0" fontId="10" fillId="0" borderId="4" applyNumberFormat="0" applyFill="0" applyAlignment="0" applyProtection="0"/>
  </cellStyleXfs>
  <cellXfs count="61">
    <xf numFmtId="0" fontId="0" fillId="0" borderId="0" xfId="0"/>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horizontal="left"/>
    </xf>
    <xf numFmtId="0" fontId="0" fillId="0" borderId="0" xfId="0" applyNumberFormat="1" applyFont="1" applyFill="1" applyBorder="1" applyAlignment="1">
      <alignment horizontal="left" indent="1"/>
    </xf>
    <xf numFmtId="166" fontId="0" fillId="0" borderId="0" xfId="1" applyNumberFormat="1" applyFont="1" applyFill="1" applyBorder="1" applyAlignment="1">
      <alignment horizontal="right" indent="2"/>
    </xf>
    <xf numFmtId="166" fontId="0" fillId="0" borderId="0" xfId="1" applyNumberFormat="1" applyFont="1" applyFill="1" applyBorder="1" applyAlignment="1">
      <alignment horizontal="right" indent="3"/>
    </xf>
    <xf numFmtId="166" fontId="0" fillId="0" borderId="0" xfId="1" applyNumberFormat="1" applyFont="1" applyFill="1" applyBorder="1" applyAlignment="1">
      <alignment horizontal="right" indent="4"/>
    </xf>
    <xf numFmtId="0" fontId="0" fillId="0" borderId="0" xfId="0" applyFill="1"/>
    <xf numFmtId="166" fontId="4" fillId="0" borderId="0" xfId="0" applyNumberFormat="1" applyFont="1" applyFill="1" applyAlignment="1"/>
    <xf numFmtId="10" fontId="4" fillId="0" borderId="0" xfId="2" applyNumberFormat="1" applyFont="1" applyFill="1" applyAlignment="1">
      <alignment vertical="top"/>
    </xf>
    <xf numFmtId="0" fontId="6" fillId="0" borderId="0" xfId="0" applyFont="1" applyFill="1" applyAlignment="1">
      <alignment vertical="center"/>
    </xf>
    <xf numFmtId="0" fontId="0" fillId="0" borderId="1" xfId="0" applyFont="1" applyFill="1" applyBorder="1" applyAlignment="1">
      <alignment horizontal="center" wrapText="1"/>
    </xf>
    <xf numFmtId="10" fontId="0" fillId="0" borderId="1" xfId="2" applyNumberFormat="1" applyFont="1" applyFill="1" applyBorder="1" applyAlignment="1">
      <alignment horizontal="center"/>
    </xf>
    <xf numFmtId="0" fontId="0" fillId="0" borderId="2" xfId="0" applyFont="1" applyFill="1" applyBorder="1" applyAlignment="1">
      <alignment horizontal="center" wrapText="1"/>
    </xf>
    <xf numFmtId="14" fontId="0" fillId="0" borderId="1" xfId="0" applyNumberFormat="1" applyFont="1" applyFill="1" applyBorder="1" applyAlignment="1">
      <alignment horizontal="center"/>
    </xf>
    <xf numFmtId="0" fontId="0" fillId="0" borderId="0" xfId="0" applyNumberFormat="1" applyFill="1"/>
    <xf numFmtId="14" fontId="0" fillId="0" borderId="2" xfId="2" applyNumberFormat="1" applyFont="1" applyFill="1" applyBorder="1" applyAlignment="1">
      <alignment horizontal="center"/>
    </xf>
    <xf numFmtId="0" fontId="2" fillId="3" borderId="0" xfId="0" applyFont="1" applyFill="1" applyBorder="1" applyAlignment="1">
      <alignment horizontal="left" vertical="center" indent="1"/>
    </xf>
    <xf numFmtId="0" fontId="2" fillId="3" borderId="0" xfId="0" applyFont="1" applyFill="1" applyBorder="1" applyAlignment="1">
      <alignment vertical="center"/>
    </xf>
    <xf numFmtId="166" fontId="2" fillId="3" borderId="0" xfId="0" applyNumberFormat="1" applyFont="1" applyFill="1" applyBorder="1" applyAlignment="1">
      <alignment horizontal="right" vertical="center" indent="2"/>
    </xf>
    <xf numFmtId="10" fontId="2" fillId="3" borderId="1" xfId="2" applyNumberFormat="1" applyFont="1" applyFill="1" applyBorder="1" applyAlignment="1">
      <alignment horizontal="center" vertical="center"/>
    </xf>
    <xf numFmtId="10" fontId="2" fillId="3" borderId="0" xfId="2" applyNumberFormat="1" applyFont="1" applyFill="1" applyBorder="1" applyAlignment="1">
      <alignment horizontal="center" vertical="center"/>
    </xf>
    <xf numFmtId="166" fontId="3" fillId="3" borderId="0" xfId="0" applyNumberFormat="1" applyFont="1" applyFill="1" applyBorder="1" applyAlignment="1">
      <alignment vertical="center"/>
    </xf>
    <xf numFmtId="166" fontId="2" fillId="3" borderId="0" xfId="0" applyNumberFormat="1" applyFont="1" applyFill="1" applyBorder="1" applyAlignment="1">
      <alignment vertical="center"/>
    </xf>
    <xf numFmtId="10" fontId="15" fillId="0" borderId="0" xfId="2" applyNumberFormat="1" applyFont="1" applyFill="1" applyAlignment="1">
      <alignment horizontal="left" vertical="top" indent="2"/>
    </xf>
    <xf numFmtId="166" fontId="15" fillId="0" borderId="0" xfId="0" applyNumberFormat="1" applyFont="1" applyFill="1" applyAlignment="1">
      <alignment horizontal="left" indent="2"/>
    </xf>
    <xf numFmtId="0" fontId="0" fillId="0" borderId="5" xfId="0" applyFill="1" applyBorder="1"/>
    <xf numFmtId="0" fontId="7" fillId="0" borderId="5" xfId="4" applyFill="1" applyBorder="1" applyAlignment="1">
      <alignment horizontal="right"/>
    </xf>
    <xf numFmtId="0" fontId="7" fillId="0" borderId="5" xfId="4" applyFill="1" applyBorder="1" applyAlignment="1">
      <alignment horizontal="center"/>
    </xf>
    <xf numFmtId="0" fontId="19" fillId="0" borderId="0" xfId="0" applyFont="1" applyFill="1" applyBorder="1" applyAlignment="1">
      <alignment horizontal="left" vertical="center" indent="1"/>
    </xf>
    <xf numFmtId="0" fontId="19" fillId="0" borderId="0" xfId="0" applyFont="1" applyFill="1" applyBorder="1" applyAlignment="1">
      <alignment vertical="center"/>
    </xf>
    <xf numFmtId="166" fontId="19" fillId="0" borderId="0" xfId="0" applyNumberFormat="1" applyFont="1" applyFill="1" applyBorder="1" applyAlignment="1">
      <alignment horizontal="right" vertical="center" indent="2"/>
    </xf>
    <xf numFmtId="10" fontId="19" fillId="0" borderId="1" xfId="0" applyNumberFormat="1" applyFont="1" applyFill="1" applyBorder="1" applyAlignment="1">
      <alignment horizontal="center" vertical="center"/>
    </xf>
    <xf numFmtId="10" fontId="19" fillId="0" borderId="2" xfId="0" applyNumberFormat="1" applyFont="1" applyFill="1" applyBorder="1" applyAlignment="1">
      <alignment horizontal="center" vertical="center"/>
    </xf>
    <xf numFmtId="0" fontId="19" fillId="0" borderId="1" xfId="0" applyFont="1" applyFill="1" applyBorder="1" applyAlignment="1">
      <alignment vertical="center"/>
    </xf>
    <xf numFmtId="166" fontId="19" fillId="0" borderId="0" xfId="0" applyNumberFormat="1" applyFont="1" applyFill="1" applyBorder="1" applyAlignment="1">
      <alignment horizontal="right" vertical="center" indent="3"/>
    </xf>
    <xf numFmtId="166" fontId="19" fillId="0" borderId="0" xfId="0" applyNumberFormat="1" applyFont="1" applyFill="1" applyBorder="1" applyAlignment="1">
      <alignment horizontal="right" vertical="center" indent="4"/>
    </xf>
    <xf numFmtId="0" fontId="0" fillId="0" borderId="0" xfId="0" applyFill="1" applyAlignment="1"/>
    <xf numFmtId="0" fontId="14" fillId="0" borderId="5" xfId="5" applyFont="1" applyFill="1" applyBorder="1" applyAlignment="1">
      <alignment horizontal="left" vertical="center"/>
    </xf>
    <xf numFmtId="0" fontId="0" fillId="0" borderId="6" xfId="0" applyFill="1" applyBorder="1" applyAlignment="1">
      <alignment horizontal="center"/>
    </xf>
    <xf numFmtId="0" fontId="5" fillId="2" borderId="0" xfId="3" applyAlignment="1">
      <alignment horizontal="center" wrapText="1"/>
    </xf>
    <xf numFmtId="167" fontId="16" fillId="0" borderId="0" xfId="0" applyNumberFormat="1" applyFont="1" applyFill="1" applyBorder="1" applyAlignment="1">
      <alignment horizontal="center" vertical="center"/>
    </xf>
    <xf numFmtId="14" fontId="16" fillId="0" borderId="0" xfId="0" applyNumberFormat="1" applyFont="1" applyFill="1" applyBorder="1" applyAlignment="1">
      <alignment horizontal="center" vertical="center"/>
    </xf>
    <xf numFmtId="0" fontId="17" fillId="0" borderId="0" xfId="0" applyFont="1" applyFill="1" applyAlignment="1">
      <alignment horizontal="center"/>
    </xf>
    <xf numFmtId="14" fontId="18" fillId="0" borderId="0" xfId="0" applyNumberFormat="1" applyFont="1" applyFill="1" applyBorder="1" applyAlignment="1">
      <alignment horizontal="center" vertical="top"/>
    </xf>
    <xf numFmtId="0" fontId="0" fillId="0" borderId="0" xfId="0" applyFill="1" applyBorder="1" applyAlignment="1">
      <alignment horizontal="center" vertical="top"/>
    </xf>
    <xf numFmtId="0" fontId="7" fillId="0" borderId="0" xfId="4" applyFill="1" applyBorder="1" applyAlignment="1">
      <alignment horizontal="right"/>
    </xf>
    <xf numFmtId="166" fontId="13" fillId="0" borderId="0" xfId="0" applyNumberFormat="1" applyFont="1" applyAlignment="1"/>
    <xf numFmtId="0" fontId="7" fillId="0" borderId="0" xfId="4" applyFill="1" applyAlignment="1">
      <alignment horizontal="right"/>
    </xf>
    <xf numFmtId="164" fontId="15" fillId="0" borderId="0" xfId="0" applyNumberFormat="1" applyFont="1" applyFill="1" applyAlignment="1">
      <alignment horizontal="left" indent="3"/>
    </xf>
    <xf numFmtId="10" fontId="15" fillId="0" borderId="0" xfId="2" applyNumberFormat="1" applyFont="1" applyFill="1" applyAlignment="1">
      <alignment horizontal="left" vertical="top" indent="3"/>
    </xf>
    <xf numFmtId="0" fontId="8"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0" xfId="0" applyFont="1" applyFill="1" applyAlignment="1">
      <alignment horizontal="center" vertical="center"/>
    </xf>
    <xf numFmtId="0" fontId="8" fillId="2" borderId="2" xfId="0" applyFont="1" applyFill="1" applyBorder="1" applyAlignment="1">
      <alignment horizontal="center" vertical="center"/>
    </xf>
    <xf numFmtId="0" fontId="4" fillId="0" borderId="0" xfId="6" applyFill="1" applyAlignment="1">
      <alignment horizontal="left"/>
    </xf>
    <xf numFmtId="0" fontId="4" fillId="0" borderId="0" xfId="6" applyFill="1" applyAlignment="1">
      <alignment horizontal="left" vertical="top"/>
    </xf>
    <xf numFmtId="0" fontId="4" fillId="0" borderId="0" xfId="6" applyFill="1" applyAlignment="1">
      <alignment horizontal="left" indent="3"/>
    </xf>
    <xf numFmtId="0" fontId="4" fillId="0" borderId="0" xfId="6" applyFill="1" applyAlignment="1">
      <alignment horizontal="left" vertical="top" indent="2"/>
    </xf>
  </cellXfs>
  <cellStyles count="10">
    <cellStyle name="Currency" xfId="1" builtinId="4"/>
    <cellStyle name="Explanatory Text" xfId="8" builtinId="53" customBuiltin="1"/>
    <cellStyle name="Heading 1" xfId="5" builtinId="16" customBuiltin="1"/>
    <cellStyle name="Heading 2" xfId="6" builtinId="17" customBuiltin="1"/>
    <cellStyle name="Heading 3" xfId="7" builtinId="18" customBuiltin="1"/>
    <cellStyle name="Heading 4" xfId="4" builtinId="19" customBuiltin="1"/>
    <cellStyle name="Normal" xfId="0" builtinId="0" customBuiltin="1"/>
    <cellStyle name="Percent" xfId="2" builtinId="5"/>
    <cellStyle name="Title" xfId="3" builtinId="15" customBuiltin="1"/>
    <cellStyle name="Total" xfId="9" builtinId="25" customBuiltin="1"/>
  </cellStyles>
  <dxfs count="28">
    <dxf>
      <font>
        <b val="0"/>
        <i val="0"/>
        <strike val="0"/>
        <condense val="0"/>
        <extend val="0"/>
        <outline val="0"/>
        <shadow val="0"/>
        <u val="none"/>
        <vertAlign val="baseline"/>
        <sz val="11"/>
        <color theme="3"/>
        <name val="Calibri"/>
        <scheme val="minor"/>
      </font>
      <numFmt numFmtId="166"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6"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6" formatCode="&quot;$&quot;#,##0.00"/>
      <fill>
        <patternFill patternType="none">
          <fgColor indexed="64"/>
          <bgColor indexed="65"/>
        </patternFill>
      </fill>
      <alignment horizontal="right" vertical="center" textRotation="0" wrapText="0" indent="4" justifyLastLine="0" shrinkToFit="0" readingOrder="0"/>
      <border diagonalUp="0" diagonalDown="0" outline="0">
        <left/>
        <right/>
        <top/>
        <bottom/>
      </border>
    </dxf>
    <dxf>
      <numFmt numFmtId="166" formatCode="&quot;$&quot;#,##0.00"/>
      <fill>
        <patternFill patternType="none">
          <fgColor indexed="64"/>
          <bgColor auto="1"/>
        </patternFill>
      </fill>
      <alignment horizontal="right" vertical="bottom" textRotation="0" wrapText="0" indent="4" justifyLastLine="0" shrinkToFit="0" readingOrder="0"/>
    </dxf>
    <dxf>
      <font>
        <b val="0"/>
        <i val="0"/>
        <strike val="0"/>
        <condense val="0"/>
        <extend val="0"/>
        <outline val="0"/>
        <shadow val="0"/>
        <u val="none"/>
        <vertAlign val="baseline"/>
        <sz val="11"/>
        <color theme="3"/>
        <name val="Calibri"/>
        <scheme val="minor"/>
      </font>
      <numFmt numFmtId="166"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6"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numFmt numFmtId="166" formatCode="&quot;$&quot;#,##0.00"/>
      <fill>
        <patternFill patternType="none">
          <fgColor indexed="64"/>
          <bgColor indexed="65"/>
        </patternFill>
      </fill>
      <alignment horizontal="right" vertical="center" textRotation="0" wrapText="0" indent="3" justifyLastLine="0" shrinkToFit="0" readingOrder="0"/>
      <border diagonalUp="0" diagonalDown="0" outline="0">
        <left/>
        <right/>
        <top/>
        <bottom/>
      </border>
    </dxf>
    <dxf>
      <font>
        <color theme="3"/>
      </font>
      <numFmt numFmtId="166" formatCode="&quot;$&quot;#,##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left/>
        <right style="thick">
          <color theme="0"/>
        </right>
        <top/>
        <bottom/>
        <vertical/>
        <horizontal/>
      </border>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ck">
          <color theme="0"/>
        </left>
        <right/>
        <top/>
        <bottom/>
      </border>
    </dxf>
    <dxf>
      <numFmt numFmtId="168" formatCode="m/d/yyyy"/>
      <fill>
        <patternFill patternType="none">
          <fgColor indexed="64"/>
          <bgColor auto="1"/>
        </patternFill>
      </fill>
      <border diagonalUp="0" diagonalDown="0" outline="0">
        <left style="thick">
          <color theme="0"/>
        </left>
        <right/>
        <top/>
        <bottom/>
      </border>
    </dxf>
    <dxf>
      <font>
        <b val="0"/>
        <i val="0"/>
        <strike val="0"/>
        <condense val="0"/>
        <extend val="0"/>
        <outline val="0"/>
        <shadow val="0"/>
        <u val="none"/>
        <vertAlign val="baseline"/>
        <sz val="11"/>
        <color theme="3"/>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ck">
          <color theme="0"/>
        </right>
        <top/>
        <bottom/>
      </border>
    </dxf>
    <dxf>
      <fill>
        <patternFill patternType="none">
          <fgColor indexed="64"/>
          <bgColor auto="1"/>
        </patternFill>
      </fill>
      <border diagonalUp="0" diagonalDown="0" outline="0">
        <left/>
        <right style="thick">
          <color theme="0"/>
        </right>
        <top/>
        <bottom/>
      </border>
    </dxf>
    <dxf>
      <font>
        <b val="0"/>
        <i val="0"/>
        <strike val="0"/>
        <condense val="0"/>
        <extend val="0"/>
        <outline val="0"/>
        <shadow val="0"/>
        <u val="none"/>
        <vertAlign val="baseline"/>
        <sz val="11"/>
        <color theme="3"/>
        <name val="Calibri"/>
        <scheme val="minor"/>
      </font>
      <numFmt numFmtId="166" formatCode="&quot;$&quot;#,##0.00"/>
      <fill>
        <patternFill patternType="none">
          <fgColor indexed="64"/>
          <bgColor indexed="65"/>
        </patternFill>
      </fill>
      <alignment horizontal="right" vertical="center" textRotation="0" wrapText="0" indent="2" justifyLastLine="0" shrinkToFit="0" readingOrder="0"/>
      <border diagonalUp="0" diagonalDown="0" outline="0">
        <left/>
        <right/>
        <top/>
        <bottom/>
      </border>
    </dxf>
    <dxf>
      <numFmt numFmtId="166" formatCode="&quot;$&quot;#,##0.00"/>
      <fill>
        <patternFill patternType="none">
          <fgColor indexed="64"/>
          <bgColor auto="1"/>
        </patternFill>
      </fill>
      <alignment horizontal="right" vertical="bottom" textRotation="0" wrapText="0" indent="2"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ill>
        <patternFill patternType="none">
          <fgColor indexed="64"/>
          <bgColor auto="1"/>
        </patternFill>
      </fill>
    </dxf>
    <dxf>
      <fill>
        <patternFill patternType="none">
          <fgColor indexed="64"/>
          <bgColor auto="1"/>
        </patternFill>
      </fill>
      <alignmen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ont>
        <b/>
        <i val="0"/>
        <color theme="6" tint="-0.499984740745262"/>
      </font>
      <fill>
        <patternFill>
          <bgColor theme="3" tint="0.79998168889431442"/>
        </patternFill>
      </fill>
    </dxf>
    <dxf>
      <font>
        <b/>
        <i val="0"/>
        <color theme="3"/>
      </font>
      <fill>
        <patternFill>
          <bgColor theme="4" tint="0.79998168889431442"/>
        </patternFill>
      </fill>
      <border>
        <bottom style="thin">
          <color theme="4" tint="-0.499984740745262"/>
        </bottom>
      </border>
    </dxf>
    <dxf>
      <border>
        <horizontal style="thin">
          <color theme="4" tint="-0.499984740745262"/>
        </horizontal>
      </border>
    </dxf>
  </dxfs>
  <tableStyles count="1" defaultTableStyle="TableStyleMedium2" defaultPivotStyle="PivotStyleLight16">
    <tableStyle name="College Loan Calculator" pivot="0" count="3" xr9:uid="{00000000-0011-0000-FFFF-FFFF00000000}">
      <tableStyleElement type="wholeTable" dxfId="27"/>
      <tableStyleElement type="headerRow" dxfId="26"/>
      <tableStyleElement type="totalRow"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1</xdr:row>
      <xdr:rowOff>38100</xdr:rowOff>
    </xdr:from>
    <xdr:to>
      <xdr:col>4</xdr:col>
      <xdr:colOff>714375</xdr:colOff>
      <xdr:row>1</xdr:row>
      <xdr:rowOff>762000</xdr:rowOff>
    </xdr:to>
    <xdr:pic>
      <xdr:nvPicPr>
        <xdr:cNvPr id="20" name="Arrow" descr="Triangular arrow pointing righ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2425" y="295275"/>
          <a:ext cx="4572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606425</xdr:colOff>
      <xdr:row>1</xdr:row>
      <xdr:rowOff>38100</xdr:rowOff>
    </xdr:from>
    <xdr:to>
      <xdr:col>8</xdr:col>
      <xdr:colOff>1117600</xdr:colOff>
      <xdr:row>1</xdr:row>
      <xdr:rowOff>762000</xdr:rowOff>
    </xdr:to>
    <xdr:pic>
      <xdr:nvPicPr>
        <xdr:cNvPr id="21" name="Arrow" descr="Triangular arrow pointing righ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69325" y="292100"/>
          <a:ext cx="511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4</xdr:row>
      <xdr:rowOff>219075</xdr:rowOff>
    </xdr:from>
    <xdr:to>
      <xdr:col>11</xdr:col>
      <xdr:colOff>142875</xdr:colOff>
      <xdr:row>4</xdr:row>
      <xdr:rowOff>400050</xdr:rowOff>
    </xdr:to>
    <xdr:pic>
      <xdr:nvPicPr>
        <xdr:cNvPr id="23" name="Arrow" descr="Triangular arrow pointing right">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44250" y="2066925"/>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xdr:row>
      <xdr:rowOff>28575</xdr:rowOff>
    </xdr:from>
    <xdr:to>
      <xdr:col>4</xdr:col>
      <xdr:colOff>171450</xdr:colOff>
      <xdr:row>5</xdr:row>
      <xdr:rowOff>209550</xdr:rowOff>
    </xdr:to>
    <xdr:pic>
      <xdr:nvPicPr>
        <xdr:cNvPr id="24" name="Arrow" descr="Triangular arrow pointing righ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62400"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xdr:row>
      <xdr:rowOff>209550</xdr:rowOff>
    </xdr:from>
    <xdr:to>
      <xdr:col>4</xdr:col>
      <xdr:colOff>171450</xdr:colOff>
      <xdr:row>4</xdr:row>
      <xdr:rowOff>390525</xdr:rowOff>
    </xdr:to>
    <xdr:pic>
      <xdr:nvPicPr>
        <xdr:cNvPr id="25" name="Arrow" descr="Triangular arrow pointing righ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86225" y="20574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28575</xdr:colOff>
      <xdr:row>5</xdr:row>
      <xdr:rowOff>28575</xdr:rowOff>
    </xdr:from>
    <xdr:to>
      <xdr:col>11</xdr:col>
      <xdr:colOff>142875</xdr:colOff>
      <xdr:row>5</xdr:row>
      <xdr:rowOff>209550</xdr:rowOff>
    </xdr:to>
    <xdr:pic>
      <xdr:nvPicPr>
        <xdr:cNvPr id="26" name="Arrow" descr="Triangular arrow pointing right">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20425" y="2286000"/>
          <a:ext cx="1143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llegeLoans" displayName="CollegeLoans" ref="B9:L16" totalsRowCount="1" headerRowDxfId="24" dataDxfId="23" totalsRowDxfId="22">
  <tableColumns count="11">
    <tableColumn id="1" xr3:uid="{00000000-0010-0000-0000-000001000000}" name="Loan No." totalsRowLabel="Totals" dataDxfId="21" totalsRowDxfId="20"/>
    <tableColumn id="3" xr3:uid="{00000000-0010-0000-0000-000003000000}" name="Lender" dataDxfId="19" totalsRowDxfId="18"/>
    <tableColumn id="6" xr3:uid="{00000000-0010-0000-0000-000006000000}" name="Loan Amount" totalsRowFunction="sum" dataDxfId="17" totalsRowDxfId="16"/>
    <tableColumn id="7" xr3:uid="{00000000-0010-0000-0000-000007000000}" name="Annual_x000a_Interest Rate" dataDxfId="15" totalsRowDxfId="14"/>
    <tableColumn id="4" xr3:uid="{00000000-0010-0000-0000-000004000000}" name="Beginning Date" dataDxfId="13" totalsRowDxfId="12"/>
    <tableColumn id="9" xr3:uid="{00000000-0010-0000-0000-000009000000}" name="Length (Yrs)" dataDxfId="11" totalsRowDxfId="10"/>
    <tableColumn id="5" xr3:uid="{00000000-0010-0000-0000-000005000000}" name="Ending Date" dataDxfId="9" totalsRowDxfId="8">
      <calculatedColumnFormula>IF(AND(CollegeLoans[[#This Row],[Beginning Date]]&gt;0,CollegeLoans[[#This Row],[Length (Yrs)]]&gt;0),EDATE(CollegeLoans[[#This Row],[Beginning Date]],CollegeLoans[[#This Row],[Length (Yrs)]]*12),"")</calculatedColumnFormula>
    </tableColumn>
    <tableColumn id="8" xr3:uid="{00000000-0010-0000-0000-000008000000}" name="Current Monthly Payment" totalsRowFunction="sum" dataDxfId="7" totalsRowDxfId="6" dataCellStyle="Currency">
      <calculatedColumnFormula>IFERROR(IF(AND(LoanStartLToday,COUNT(CollegeLoans[[#This Row],[Loan Amount]:[Length (Yrs)]])=4,CollegeLoans[[#This Row],[Beginning Date]]&lt;=TODAY()),PMT(CollegeLoans[[#This Row],[Annual
Interest Rate]]/12,CollegeLoans[[#This Row],[Length (Yrs)]]*12,-CollegeLoans[[#This Row],[Loan Amount]],0,0),""),0)</calculatedColumnFormula>
    </tableColumn>
    <tableColumn id="13" xr3:uid="{00000000-0010-0000-0000-00000D000000}" name="Total_x000a_Interest" totalsRowFunction="sum" dataDxfId="5" totalsRowDxfId="4">
      <calculatedColumnFormula>IFERROR((CollegeLoans[[#This Row],[Scheduled Payment]]*(CollegeLoans[[#This Row],[Length (Yrs)]]*12))-CollegeLoans[[#This Row],[Loan Amount]],"")</calculatedColumnFormula>
    </tableColumn>
    <tableColumn id="11" xr3:uid="{00000000-0010-0000-0000-00000B000000}" name="Scheduled Payment" totalsRowFunction="sum" dataDxfId="3" totalsRowDxfId="2">
      <calculatedColumnFormula>IF(COUNTA(CollegeLoans[[#This Row],[Loan Amount]:[Length (Yrs)]])&lt;&gt;4,"",PMT(CollegeLoans[[#This Row],[Annual
Interest Rate]]/12,CollegeLoans[[#This Row],[Length (Yrs)]]*12,-CollegeLoans[[#This Row],[Loan Amount]],0,0))</calculatedColumnFormula>
    </tableColumn>
    <tableColumn id="2" xr3:uid="{00000000-0010-0000-0000-000002000000}" name="Annual_x000a_Payment" totalsRowFunction="sum" dataDxfId="1" totalsRowDxfId="0">
      <calculatedColumnFormula>IFERROR(CollegeLoans[[#This Row],[Scheduled Payment]]*12,"")</calculatedColumnFormula>
    </tableColumn>
  </tableColumns>
  <tableStyleInfo name="College Loan Calculator" showFirstColumn="0" showLastColumn="0" showRowStripes="1" showColumnStripes="0"/>
  <extLst>
    <ext xmlns:x14="http://schemas.microsoft.com/office/spreadsheetml/2009/9/main" uri="{504A1905-F514-4f6f-8877-14C23A59335A}">
      <x14:table altTextSummary="Enter Loan Number, Lender, Loan Amount, Annual Interest rate, Beginning date and Length of Loan in Years in this table. End Date, Current, Scheduled, and Annual Payments, Total Interest amount are auto calculated"/>
    </ext>
  </extLst>
</table>
</file>

<file path=xl/theme/theme1.xml><?xml version="1.0" encoding="utf-8"?>
<a:theme xmlns:a="http://schemas.openxmlformats.org/drawingml/2006/main" name="college_theme_calc">
  <a:themeElements>
    <a:clrScheme name="College Loan Calculator">
      <a:dk1>
        <a:sysClr val="windowText" lastClr="000000"/>
      </a:dk1>
      <a:lt1>
        <a:sysClr val="window" lastClr="FFFFFF"/>
      </a:lt1>
      <a:dk2>
        <a:srgbClr val="55554D"/>
      </a:dk2>
      <a:lt2>
        <a:srgbClr val="EEECE1"/>
      </a:lt2>
      <a:accent1>
        <a:srgbClr val="FFAF44"/>
      </a:accent1>
      <a:accent2>
        <a:srgbClr val="24A3DD"/>
      </a:accent2>
      <a:accent3>
        <a:srgbClr val="E86F52"/>
      </a:accent3>
      <a:accent4>
        <a:srgbClr val="8064A2"/>
      </a:accent4>
      <a:accent5>
        <a:srgbClr val="9BBB59"/>
      </a:accent5>
      <a:accent6>
        <a:srgbClr val="4F81BD"/>
      </a:accent6>
      <a:hlink>
        <a:srgbClr val="23A3DD"/>
      </a:hlink>
      <a:folHlink>
        <a:srgbClr val="919191"/>
      </a:folHlink>
    </a:clrScheme>
    <a:fontScheme name="College Loan Calculato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21"/>
  <sheetViews>
    <sheetView showGridLines="0" tabSelected="1" zoomScaleNormal="100" workbookViewId="0"/>
  </sheetViews>
  <sheetFormatPr defaultColWidth="9.140625" defaultRowHeight="20.25" customHeight="1" x14ac:dyDescent="0.25"/>
  <cols>
    <col min="1" max="1" width="2.7109375" style="9" customWidth="1"/>
    <col min="2" max="3" width="20.7109375" style="9" customWidth="1"/>
    <col min="4" max="5" width="14.42578125" style="9" customWidth="1"/>
    <col min="6" max="6" width="15.85546875" style="9" customWidth="1"/>
    <col min="7" max="7" width="12.28515625" style="9" customWidth="1"/>
    <col min="8" max="8" width="12.85546875" style="9" customWidth="1"/>
    <col min="9" max="9" width="17" style="9" customWidth="1"/>
    <col min="10" max="10" width="14.42578125" style="9" customWidth="1"/>
    <col min="11" max="11" width="19.42578125" style="9" customWidth="1"/>
    <col min="12" max="12" width="20.5703125" style="9" customWidth="1"/>
    <col min="13" max="13" width="2.7109375" style="9" customWidth="1"/>
    <col min="14" max="16384" width="9.140625" style="9"/>
  </cols>
  <sheetData>
    <row r="1" spans="1:13" ht="20.25" customHeight="1" x14ac:dyDescent="0.25">
      <c r="A1" s="17"/>
    </row>
    <row r="2" spans="1:13" ht="72" customHeight="1" x14ac:dyDescent="0.55000000000000004">
      <c r="B2" s="42" t="s">
        <v>29</v>
      </c>
      <c r="C2" s="42"/>
      <c r="D2" s="45" t="s">
        <v>30</v>
      </c>
      <c r="E2" s="45"/>
      <c r="F2" s="43">
        <v>50000</v>
      </c>
      <c r="G2" s="43"/>
      <c r="H2" s="43"/>
      <c r="I2" s="46" t="s">
        <v>31</v>
      </c>
      <c r="J2" s="46"/>
      <c r="K2" s="44">
        <f ca="1">TODAY()-701</f>
        <v>42493</v>
      </c>
      <c r="L2" s="44"/>
    </row>
    <row r="3" spans="1:13" ht="27.75" customHeight="1" x14ac:dyDescent="0.25">
      <c r="B3" s="41"/>
      <c r="C3" s="41"/>
      <c r="D3" s="41"/>
      <c r="E3" s="41"/>
      <c r="F3" s="47" t="s">
        <v>0</v>
      </c>
      <c r="G3" s="47"/>
      <c r="H3" s="47"/>
      <c r="I3" s="41"/>
      <c r="J3" s="41"/>
      <c r="K3" s="47" t="s">
        <v>1</v>
      </c>
      <c r="L3" s="47"/>
    </row>
    <row r="4" spans="1:13" ht="25.5" customHeight="1" x14ac:dyDescent="0.25">
      <c r="B4" s="40" t="s">
        <v>28</v>
      </c>
      <c r="C4" s="40"/>
      <c r="D4" s="40"/>
      <c r="E4" s="40"/>
      <c r="F4" s="40"/>
      <c r="G4" s="40"/>
      <c r="H4" s="40"/>
      <c r="I4" s="40"/>
      <c r="J4" s="40"/>
      <c r="K4" s="40"/>
      <c r="L4" s="40"/>
      <c r="M4" s="12"/>
    </row>
    <row r="5" spans="1:13" ht="32.25" customHeight="1" x14ac:dyDescent="0.3">
      <c r="B5" s="57" t="s">
        <v>2</v>
      </c>
      <c r="C5" s="57"/>
      <c r="D5" s="57"/>
      <c r="E5" s="51">
        <f ca="1">IFERROR(CollegeLoans[[#Totals],[Current Monthly Payment]],"")</f>
        <v>106.06551523907524</v>
      </c>
      <c r="F5" s="51"/>
      <c r="G5" s="51"/>
      <c r="H5" s="59" t="s">
        <v>3</v>
      </c>
      <c r="I5" s="59"/>
      <c r="J5" s="59"/>
      <c r="K5" s="59"/>
      <c r="L5" s="27">
        <f ca="1">IFERROR(CollegeLoans[[#Totals],[Scheduled Payment]],0)</f>
        <v>190.91792743033542</v>
      </c>
      <c r="M5" s="10"/>
    </row>
    <row r="6" spans="1:13" ht="32.25" customHeight="1" x14ac:dyDescent="0.25">
      <c r="B6" s="58" t="s">
        <v>4</v>
      </c>
      <c r="C6" s="58"/>
      <c r="D6" s="58"/>
      <c r="E6" s="52">
        <f ca="1">IFERROR(CollegeLoans[[#Totals],[Current Monthly Payment]]/EstimatedMonthlySalary,"")</f>
        <v>2.5455723657378054E-2</v>
      </c>
      <c r="F6" s="52"/>
      <c r="G6" s="52"/>
      <c r="H6" s="60" t="s">
        <v>5</v>
      </c>
      <c r="I6" s="60"/>
      <c r="J6" s="60"/>
      <c r="K6" s="60"/>
      <c r="L6" s="26">
        <f ca="1">IFERROR(CollegeLoans[[#Totals],[Scheduled Payment]]/EstimatedMonthlySalary,"")</f>
        <v>4.5820302583280501E-2</v>
      </c>
      <c r="M6" s="11"/>
    </row>
    <row r="7" spans="1:13" ht="20.25" customHeight="1" x14ac:dyDescent="0.35">
      <c r="B7" s="28"/>
      <c r="C7" s="28"/>
      <c r="D7" s="29"/>
      <c r="E7" s="30"/>
      <c r="F7" s="28"/>
      <c r="G7" s="28"/>
      <c r="H7" s="28"/>
      <c r="I7" s="28"/>
      <c r="J7" s="28"/>
      <c r="K7" s="28"/>
      <c r="L7" s="28"/>
    </row>
    <row r="8" spans="1:13" ht="23.25" customHeight="1" x14ac:dyDescent="0.25">
      <c r="B8" s="53" t="s">
        <v>6</v>
      </c>
      <c r="C8" s="53"/>
      <c r="D8" s="53"/>
      <c r="E8" s="54"/>
      <c r="F8" s="56" t="s">
        <v>7</v>
      </c>
      <c r="G8" s="53"/>
      <c r="H8" s="54"/>
      <c r="I8" s="53" t="s">
        <v>8</v>
      </c>
      <c r="J8" s="55"/>
      <c r="K8" s="55"/>
      <c r="L8" s="55"/>
    </row>
    <row r="9" spans="1:13" ht="35.1" customHeight="1" x14ac:dyDescent="0.25">
      <c r="B9" s="5" t="s">
        <v>9</v>
      </c>
      <c r="C9" s="2" t="s">
        <v>10</v>
      </c>
      <c r="D9" s="3" t="s">
        <v>11</v>
      </c>
      <c r="E9" s="13" t="s">
        <v>12</v>
      </c>
      <c r="F9" s="15" t="s">
        <v>13</v>
      </c>
      <c r="G9" s="3" t="s">
        <v>14</v>
      </c>
      <c r="H9" s="13" t="s">
        <v>15</v>
      </c>
      <c r="I9" s="3" t="s">
        <v>16</v>
      </c>
      <c r="J9" s="3" t="s">
        <v>17</v>
      </c>
      <c r="K9" s="3" t="s">
        <v>18</v>
      </c>
      <c r="L9" s="3" t="s">
        <v>19</v>
      </c>
    </row>
    <row r="10" spans="1:13" ht="15" x14ac:dyDescent="0.25">
      <c r="B10" s="5" t="s">
        <v>20</v>
      </c>
      <c r="C10" s="4" t="s">
        <v>21</v>
      </c>
      <c r="D10" s="6">
        <v>10000</v>
      </c>
      <c r="E10" s="14">
        <v>0.05</v>
      </c>
      <c r="F10" s="18">
        <f ca="1">DATE(YEAR(TODAY())-2,4,1)</f>
        <v>42461</v>
      </c>
      <c r="G10" s="1">
        <v>10</v>
      </c>
      <c r="H10" s="16">
        <f ca="1">IF(AND(CollegeLoans[[#This Row],[Beginning Date]]&gt;0,CollegeLoans[[#This Row],[Length (Yrs)]]&gt;0),EDATE(CollegeLoans[[#This Row],[Beginning Date]],CollegeLoans[[#This Row],[Length (Yrs)]]*12),"")</f>
        <v>46113</v>
      </c>
      <c r="I10" s="7">
        <f ca="1">IFERROR(IF(AND(LoanStartLToday,COUNT(CollegeLoans[[#This Row],[Loan Amount]:[Length (Yrs)]])=4,CollegeLoans[[#This Row],[Beginning Date]]&lt;=TODAY()),PMT(CollegeLoans[[#This Row],[Annual
Interest Rate]]/12,CollegeLoans[[#This Row],[Length (Yrs)]]*12,-CollegeLoans[[#This Row],[Loan Amount]],0,0),""),0)</f>
        <v>106.06551523907524</v>
      </c>
      <c r="J10" s="6">
        <f ca="1">IFERROR((CollegeLoans[[#This Row],[Scheduled Payment]]*(CollegeLoans[[#This Row],[Length (Yrs)]]*12))-CollegeLoans[[#This Row],[Loan Amount]],"")</f>
        <v>2727.8618286890287</v>
      </c>
      <c r="K10" s="8">
        <f ca="1">IF(COUNTA(CollegeLoans[[#This Row],[Loan Amount]:[Length (Yrs)]])&lt;&gt;4,"",PMT(CollegeLoans[[#This Row],[Annual
Interest Rate]]/12,CollegeLoans[[#This Row],[Length (Yrs)]]*12,-CollegeLoans[[#This Row],[Loan Amount]],0,0))</f>
        <v>106.06551523907524</v>
      </c>
      <c r="L10" s="6">
        <f ca="1">IFERROR(CollegeLoans[[#This Row],[Scheduled Payment]]*12,"")</f>
        <v>1272.7861828689029</v>
      </c>
    </row>
    <row r="11" spans="1:13" ht="15" x14ac:dyDescent="0.25">
      <c r="B11" s="5" t="s">
        <v>22</v>
      </c>
      <c r="C11" s="4" t="s">
        <v>23</v>
      </c>
      <c r="D11" s="6">
        <v>8000</v>
      </c>
      <c r="E11" s="14">
        <v>0.05</v>
      </c>
      <c r="F11" s="18">
        <f ca="1">DATE(YEAR(TODAY()),5,1)</f>
        <v>43221</v>
      </c>
      <c r="G11" s="1">
        <v>10</v>
      </c>
      <c r="H11" s="16">
        <f ca="1">IF(AND(CollegeLoans[[#This Row],[Beginning Date]]&gt;0,CollegeLoans[[#This Row],[Length (Yrs)]]&gt;0),EDATE(CollegeLoans[[#This Row],[Beginning Date]],CollegeLoans[[#This Row],[Length (Yrs)]]*12),"")</f>
        <v>46874</v>
      </c>
      <c r="I11" s="7" t="str">
        <f ca="1">IFERROR(IF(AND(LoanStartLToday,COUNT(CollegeLoans[[#This Row],[Loan Amount]:[Length (Yrs)]])=4,CollegeLoans[[#This Row],[Beginning Date]]&lt;=TODAY()),PMT(CollegeLoans[[#This Row],[Annual
Interest Rate]]/12,CollegeLoans[[#This Row],[Length (Yrs)]]*12,-CollegeLoans[[#This Row],[Loan Amount]],0,0),""),0)</f>
        <v/>
      </c>
      <c r="J11" s="6">
        <f ca="1">IFERROR((CollegeLoans[[#This Row],[Scheduled Payment]]*(CollegeLoans[[#This Row],[Length (Yrs)]]*12))-CollegeLoans[[#This Row],[Loan Amount]],"")</f>
        <v>2182.289462951223</v>
      </c>
      <c r="K11" s="8">
        <f ca="1">IF(COUNTA(CollegeLoans[[#This Row],[Loan Amount]:[Length (Yrs)]])&lt;&gt;4,"",PMT(CollegeLoans[[#This Row],[Annual
Interest Rate]]/12,CollegeLoans[[#This Row],[Length (Yrs)]]*12,-CollegeLoans[[#This Row],[Loan Amount]],0,0))</f>
        <v>84.852412191260186</v>
      </c>
      <c r="L11" s="6">
        <f ca="1">IFERROR(CollegeLoans[[#This Row],[Scheduled Payment]]*12,"")</f>
        <v>1018.2289462951222</v>
      </c>
    </row>
    <row r="12" spans="1:13" ht="15" x14ac:dyDescent="0.25">
      <c r="B12" s="5"/>
      <c r="C12" s="4"/>
      <c r="D12" s="6"/>
      <c r="E12" s="14"/>
      <c r="F12" s="18"/>
      <c r="G12" s="1"/>
      <c r="H12" s="16" t="str">
        <f>IF(AND(CollegeLoans[[#This Row],[Beginning Date]]&gt;0,CollegeLoans[[#This Row],[Length (Yrs)]]&gt;0),EDATE(CollegeLoans[[#This Row],[Beginning Date]],CollegeLoans[[#This Row],[Length (Yrs)]]*12),"")</f>
        <v/>
      </c>
      <c r="I12" s="7" t="str">
        <f ca="1">IFERROR(IF(AND(LoanStartLToday,COUNT(CollegeLoans[[#This Row],[Loan Amount]:[Length (Yrs)]])=4,CollegeLoans[[#This Row],[Beginning Date]]&lt;=TODAY()),PMT(CollegeLoans[[#This Row],[Annual
Interest Rate]]/12,CollegeLoans[[#This Row],[Length (Yrs)]]*12,-CollegeLoans[[#This Row],[Loan Amount]],0,0),""),0)</f>
        <v/>
      </c>
      <c r="J12" s="6" t="str">
        <f>IFERROR((CollegeLoans[[#This Row],[Scheduled Payment]]*(CollegeLoans[[#This Row],[Length (Yrs)]]*12))-CollegeLoans[[#This Row],[Loan Amount]],"")</f>
        <v/>
      </c>
      <c r="K12" s="8" t="str">
        <f>IF(COUNTA(CollegeLoans[[#This Row],[Loan Amount]:[Length (Yrs)]])&lt;&gt;4,"",PMT(CollegeLoans[[#This Row],[Annual
Interest Rate]]/12,CollegeLoans[[#This Row],[Length (Yrs)]]*12,-CollegeLoans[[#This Row],[Loan Amount]],0,0))</f>
        <v/>
      </c>
      <c r="L12" s="6" t="str">
        <f>IFERROR(CollegeLoans[[#This Row],[Scheduled Payment]]*12,"")</f>
        <v/>
      </c>
    </row>
    <row r="13" spans="1:13" ht="15" x14ac:dyDescent="0.25">
      <c r="B13" s="5"/>
      <c r="C13" s="4"/>
      <c r="D13" s="6"/>
      <c r="E13" s="14"/>
      <c r="F13" s="18"/>
      <c r="G13" s="1"/>
      <c r="H13" s="16" t="str">
        <f>IF(AND(CollegeLoans[[#This Row],[Beginning Date]]&gt;0,CollegeLoans[[#This Row],[Length (Yrs)]]&gt;0),EDATE(CollegeLoans[[#This Row],[Beginning Date]],CollegeLoans[[#This Row],[Length (Yrs)]]*12),"")</f>
        <v/>
      </c>
      <c r="I13" s="7" t="str">
        <f ca="1">IFERROR(IF(AND(LoanStartLToday,COUNT(CollegeLoans[[#This Row],[Loan Amount]:[Length (Yrs)]])=4,CollegeLoans[[#This Row],[Beginning Date]]&lt;=TODAY()),PMT(CollegeLoans[[#This Row],[Annual
Interest Rate]]/12,CollegeLoans[[#This Row],[Length (Yrs)]]*12,-CollegeLoans[[#This Row],[Loan Amount]],0,0),""),0)</f>
        <v/>
      </c>
      <c r="J13" s="6" t="str">
        <f>IFERROR((CollegeLoans[[#This Row],[Scheduled Payment]]*(CollegeLoans[[#This Row],[Length (Yrs)]]*12))-CollegeLoans[[#This Row],[Loan Amount]],"")</f>
        <v/>
      </c>
      <c r="K13" s="8" t="str">
        <f>IF(COUNTA(CollegeLoans[[#This Row],[Loan Amount]:[Length (Yrs)]])&lt;&gt;4,"",PMT(CollegeLoans[[#This Row],[Annual
Interest Rate]]/12,CollegeLoans[[#This Row],[Length (Yrs)]]*12,-CollegeLoans[[#This Row],[Loan Amount]],0,0))</f>
        <v/>
      </c>
      <c r="L13" s="6" t="str">
        <f>IFERROR(CollegeLoans[[#This Row],[Scheduled Payment]]*12,"")</f>
        <v/>
      </c>
    </row>
    <row r="14" spans="1:13" ht="15" x14ac:dyDescent="0.25">
      <c r="B14" s="5"/>
      <c r="C14" s="4"/>
      <c r="D14" s="6"/>
      <c r="E14" s="14"/>
      <c r="F14" s="18"/>
      <c r="G14" s="1"/>
      <c r="H14" s="16" t="str">
        <f>IF(AND(CollegeLoans[[#This Row],[Beginning Date]]&gt;0,CollegeLoans[[#This Row],[Length (Yrs)]]&gt;0),EDATE(CollegeLoans[[#This Row],[Beginning Date]],CollegeLoans[[#This Row],[Length (Yrs)]]*12),"")</f>
        <v/>
      </c>
      <c r="I14" s="7" t="str">
        <f ca="1">IFERROR(IF(AND(LoanStartLToday,COUNT(CollegeLoans[[#This Row],[Loan Amount]:[Length (Yrs)]])=4,CollegeLoans[[#This Row],[Beginning Date]]&lt;=TODAY()),PMT(CollegeLoans[[#This Row],[Annual
Interest Rate]]/12,CollegeLoans[[#This Row],[Length (Yrs)]]*12,-CollegeLoans[[#This Row],[Loan Amount]],0,0),""),0)</f>
        <v/>
      </c>
      <c r="J14" s="6" t="str">
        <f>IFERROR((CollegeLoans[[#This Row],[Scheduled Payment]]*(CollegeLoans[[#This Row],[Length (Yrs)]]*12))-CollegeLoans[[#This Row],[Loan Amount]],"")</f>
        <v/>
      </c>
      <c r="K14" s="8" t="str">
        <f>IF(COUNTA(CollegeLoans[[#This Row],[Loan Amount]:[Length (Yrs)]])&lt;&gt;4,"",PMT(CollegeLoans[[#This Row],[Annual
Interest Rate]]/12,CollegeLoans[[#This Row],[Length (Yrs)]]*12,-CollegeLoans[[#This Row],[Loan Amount]],0,0))</f>
        <v/>
      </c>
      <c r="L14" s="6" t="str">
        <f>IFERROR(CollegeLoans[[#This Row],[Scheduled Payment]]*12,"")</f>
        <v/>
      </c>
    </row>
    <row r="15" spans="1:13" ht="15" x14ac:dyDescent="0.25">
      <c r="B15" s="5"/>
      <c r="C15" s="4"/>
      <c r="D15" s="6"/>
      <c r="E15" s="14"/>
      <c r="F15" s="18"/>
      <c r="G15" s="1"/>
      <c r="H15" s="16" t="str">
        <f>IF(AND(CollegeLoans[[#This Row],[Beginning Date]]&gt;0,CollegeLoans[[#This Row],[Length (Yrs)]]&gt;0),EDATE(CollegeLoans[[#This Row],[Beginning Date]],CollegeLoans[[#This Row],[Length (Yrs)]]*12),"")</f>
        <v/>
      </c>
      <c r="I15" s="7" t="str">
        <f ca="1">IFERROR(IF(AND(LoanStartLToday,COUNT(CollegeLoans[[#This Row],[Loan Amount]:[Length (Yrs)]])=4,CollegeLoans[[#This Row],[Beginning Date]]&lt;=TODAY()),PMT(CollegeLoans[[#This Row],[Annual
Interest Rate]]/12,CollegeLoans[[#This Row],[Length (Yrs)]]*12,-CollegeLoans[[#This Row],[Loan Amount]],0,0),""),0)</f>
        <v/>
      </c>
      <c r="J15" s="6" t="str">
        <f>IFERROR((CollegeLoans[[#This Row],[Scheduled Payment]]*(CollegeLoans[[#This Row],[Length (Yrs)]]*12))-CollegeLoans[[#This Row],[Loan Amount]],"")</f>
        <v/>
      </c>
      <c r="K15" s="8" t="str">
        <f>IF(COUNTA(CollegeLoans[[#This Row],[Loan Amount]:[Length (Yrs)]])&lt;&gt;4,"",PMT(CollegeLoans[[#This Row],[Annual
Interest Rate]]/12,CollegeLoans[[#This Row],[Length (Yrs)]]*12,-CollegeLoans[[#This Row],[Loan Amount]],0,0))</f>
        <v/>
      </c>
      <c r="L15" s="6" t="str">
        <f>IFERROR(CollegeLoans[[#This Row],[Scheduled Payment]]*12,"")</f>
        <v/>
      </c>
    </row>
    <row r="16" spans="1:13" ht="20.25" customHeight="1" x14ac:dyDescent="0.25">
      <c r="B16" s="31" t="s">
        <v>24</v>
      </c>
      <c r="C16" s="32"/>
      <c r="D16" s="33">
        <f>SUBTOTAL(109,CollegeLoans[Loan Amount])</f>
        <v>18000</v>
      </c>
      <c r="E16" s="34"/>
      <c r="F16" s="35"/>
      <c r="G16" s="32"/>
      <c r="H16" s="36"/>
      <c r="I16" s="37">
        <f ca="1">SUBTOTAL(109,CollegeLoans[Current Monthly Payment])</f>
        <v>106.06551523907524</v>
      </c>
      <c r="J16" s="33">
        <f ca="1">SUBTOTAL(109,CollegeLoans[Total
Interest])</f>
        <v>4910.1512916402517</v>
      </c>
      <c r="K16" s="38">
        <f ca="1">SUBTOTAL(109,CollegeLoans[Scheduled Payment])</f>
        <v>190.91792743033542</v>
      </c>
      <c r="L16" s="33">
        <f ca="1">SUBTOTAL(109,CollegeLoans[Annual
Payment])</f>
        <v>2291.015129164025</v>
      </c>
    </row>
    <row r="17" spans="2:12" ht="20.25" customHeight="1" x14ac:dyDescent="0.25">
      <c r="B17" s="19" t="s">
        <v>25</v>
      </c>
      <c r="C17" s="20"/>
      <c r="D17" s="21">
        <f>AVERAGE(CollegeLoans[Loan Amount])</f>
        <v>9000</v>
      </c>
      <c r="E17" s="22">
        <f>AVERAGE(CollegeLoans[Annual
Interest Rate])</f>
        <v>0.05</v>
      </c>
      <c r="F17" s="23"/>
      <c r="G17" s="23"/>
      <c r="H17" s="22"/>
      <c r="I17" s="24"/>
      <c r="J17" s="21">
        <f ca="1">AVERAGE(CollegeLoans[Total
Interest])</f>
        <v>2455.0756458201258</v>
      </c>
      <c r="K17" s="25"/>
      <c r="L17" s="21">
        <f ca="1">AVERAGE(CollegeLoans[Annual
Payment])</f>
        <v>1145.5075645820125</v>
      </c>
    </row>
    <row r="18" spans="2:12" s="39" customFormat="1" ht="23.25" customHeight="1" x14ac:dyDescent="0.25">
      <c r="B18" s="48" t="s">
        <v>26</v>
      </c>
      <c r="C18" s="48"/>
      <c r="D18" s="48"/>
      <c r="E18" s="48"/>
      <c r="F18" s="48"/>
      <c r="G18" s="48"/>
      <c r="H18" s="48"/>
      <c r="I18" s="48"/>
      <c r="J18" s="48"/>
      <c r="K18" s="48"/>
      <c r="L18" s="49">
        <f ca="1">CollegeLoans[[#Totals],[Loan Amount]]+CollegeLoans[[#Totals],[Total
Interest]]</f>
        <v>22910.15129164025</v>
      </c>
    </row>
    <row r="19" spans="2:12" s="39" customFormat="1" ht="23.25" customHeight="1" x14ac:dyDescent="0.25">
      <c r="B19" s="48"/>
      <c r="C19" s="48"/>
      <c r="D19" s="48"/>
      <c r="E19" s="48"/>
      <c r="F19" s="48"/>
      <c r="G19" s="48"/>
      <c r="H19" s="48"/>
      <c r="I19" s="48"/>
      <c r="J19" s="48"/>
      <c r="K19" s="48"/>
      <c r="L19" s="49"/>
    </row>
    <row r="20" spans="2:12" ht="20.25" customHeight="1" x14ac:dyDescent="0.25">
      <c r="B20" s="50" t="s">
        <v>27</v>
      </c>
      <c r="C20" s="50"/>
      <c r="D20" s="50"/>
      <c r="E20" s="50"/>
      <c r="F20" s="50"/>
      <c r="G20" s="50"/>
      <c r="H20" s="50"/>
      <c r="I20" s="50"/>
      <c r="J20" s="50"/>
      <c r="K20" s="50"/>
      <c r="L20" s="49">
        <f>(EstimatedAnnualSalary/12)</f>
        <v>4166.666666666667</v>
      </c>
    </row>
    <row r="21" spans="2:12" ht="20.25" customHeight="1" x14ac:dyDescent="0.25">
      <c r="B21" s="50"/>
      <c r="C21" s="50"/>
      <c r="D21" s="50"/>
      <c r="E21" s="50"/>
      <c r="F21" s="50"/>
      <c r="G21" s="50"/>
      <c r="H21" s="50"/>
      <c r="I21" s="50"/>
      <c r="J21" s="50"/>
      <c r="K21" s="50"/>
      <c r="L21" s="49"/>
    </row>
  </sheetData>
  <mergeCells count="23">
    <mergeCell ref="B18:K19"/>
    <mergeCell ref="L18:L19"/>
    <mergeCell ref="B20:K21"/>
    <mergeCell ref="L20:L21"/>
    <mergeCell ref="E5:G5"/>
    <mergeCell ref="E6:G6"/>
    <mergeCell ref="B8:E8"/>
    <mergeCell ref="I8:L8"/>
    <mergeCell ref="F8:H8"/>
    <mergeCell ref="B5:D5"/>
    <mergeCell ref="B6:D6"/>
    <mergeCell ref="H5:K5"/>
    <mergeCell ref="H6:K6"/>
    <mergeCell ref="B4:L4"/>
    <mergeCell ref="B3:E3"/>
    <mergeCell ref="I3:J3"/>
    <mergeCell ref="B2:C2"/>
    <mergeCell ref="F2:H2"/>
    <mergeCell ref="K2:L2"/>
    <mergeCell ref="D2:E2"/>
    <mergeCell ref="I2:J2"/>
    <mergeCell ref="F3:H3"/>
    <mergeCell ref="K3:L3"/>
  </mergeCells>
  <dataValidations xWindow="503" yWindow="415" count="41">
    <dataValidation type="whole" operator="greaterThanOrEqual" allowBlank="1" showInputMessage="1" showErrorMessage="1" sqref="G10:G15" xr:uid="{00000000-0002-0000-0000-000000000000}">
      <formula1>0</formula1>
    </dataValidation>
    <dataValidation operator="greaterThanOrEqual" allowBlank="1" showInputMessage="1" showErrorMessage="1" sqref="H10:J15" xr:uid="{00000000-0002-0000-0000-000001000000}"/>
    <dataValidation allowBlank="1" showInputMessage="1" showErrorMessage="1" prompt="Create a College Loan Calculator in this worksheet. Enter details in table starting in cell B9, Estimated Annual Salary in cell F2, and Date to start loan payback in cell K2" sqref="A1" xr:uid="{00000000-0002-0000-0000-000002000000}"/>
    <dataValidation allowBlank="1" showInputMessage="1" showErrorMessage="1" prompt="Enter Estimated Annual Salary After Graduation in this cell" sqref="F2:H2" xr:uid="{00000000-0002-0000-0000-000003000000}"/>
    <dataValidation allowBlank="1" showInputMessage="1" showErrorMessage="1" prompt="Enter Estimated Annual Salary After Graduation in cell above" sqref="F3:H3" xr:uid="{00000000-0002-0000-0000-000004000000}"/>
    <dataValidation allowBlank="1" showInputMessage="1" showErrorMessage="1" prompt="Enter Date to Begin Paying Back Loans in this cell" sqref="K2:L2" xr:uid="{00000000-0002-0000-0000-000005000000}"/>
    <dataValidation allowBlank="1" showInputMessage="1" showErrorMessage="1" prompt="Enter Date to Begin Paying Back Loans in cell above" sqref="K3:L3" xr:uid="{00000000-0002-0000-0000-000006000000}"/>
    <dataValidation allowBlank="1" showInputMessage="1" showErrorMessage="1" prompt="Your combined current monthly payment is auto calculated in cell at right" sqref="B5:D5" xr:uid="{00000000-0002-0000-0000-000007000000}"/>
    <dataValidation allowBlank="1" showInputMessage="1" showErrorMessage="1" prompt="Your combined current monthly payment is auto calculated in this cell" sqref="E5:G5" xr:uid="{00000000-0002-0000-0000-000008000000}"/>
    <dataValidation allowBlank="1" showInputMessage="1" showErrorMessage="1" prompt="Percentage of current monthly income is auto calculated in cell at right" sqref="B6:D6" xr:uid="{00000000-0002-0000-0000-000009000000}"/>
    <dataValidation allowBlank="1" showInputMessage="1" showErrorMessage="1" prompt="Percentage of current monthly income is auto calculated in this cell" sqref="E6:G6" xr:uid="{00000000-0002-0000-0000-00000A000000}"/>
    <dataValidation allowBlank="1" showInputMessage="1" showErrorMessage="1" prompt="Your combined scheduled monthly payment is auto calculated in cell at right" sqref="H5:K5" xr:uid="{00000000-0002-0000-0000-00000B000000}"/>
    <dataValidation allowBlank="1" showInputMessage="1" showErrorMessage="1" prompt="Your combined scheduled monthly payment is auto calculated in this cell" sqref="L5" xr:uid="{00000000-0002-0000-0000-00000C000000}"/>
    <dataValidation allowBlank="1" showInputMessage="1" showErrorMessage="1" prompt="Percentage of scheduled monthly income is auto calculated in cell at right" sqref="H6:K6" xr:uid="{00000000-0002-0000-0000-00000D000000}"/>
    <dataValidation allowBlank="1" showInputMessage="1" showErrorMessage="1" prompt="Percentage of scheduled monthly income is auto calculated in this cell" sqref="L6" xr:uid="{00000000-0002-0000-0000-00000E000000}"/>
    <dataValidation allowBlank="1" showInputMessage="1" showErrorMessage="1" prompt="Enter General Loan Details in table columns below" sqref="B8:E8" xr:uid="{00000000-0002-0000-0000-00000F000000}"/>
    <dataValidation allowBlank="1" showInputMessage="1" showErrorMessage="1" prompt="Enter Loan No. in this column under this heading" sqref="B9" xr:uid="{00000000-0002-0000-0000-000010000000}"/>
    <dataValidation allowBlank="1" showInputMessage="1" showErrorMessage="1" prompt="Enter Lender in this column under this heading" sqref="C9" xr:uid="{00000000-0002-0000-0000-000011000000}"/>
    <dataValidation allowBlank="1" showInputMessage="1" showErrorMessage="1" prompt="Enter Loan Amount in this column under this heading" sqref="D9" xr:uid="{00000000-0002-0000-0000-000012000000}"/>
    <dataValidation allowBlank="1" showInputMessage="1" showErrorMessage="1" prompt="Enter Annual Interest Rate in this column under this heading" sqref="E9" xr:uid="{00000000-0002-0000-0000-000013000000}"/>
    <dataValidation allowBlank="1" showInputMessage="1" showErrorMessage="1" prompt="Enter Loan Payback Data in table columns below" sqref="F8:H8" xr:uid="{00000000-0002-0000-0000-000014000000}"/>
    <dataValidation allowBlank="1" showInputMessage="1" showErrorMessage="1" prompt="Enter Beginning Date in this column under this heading" sqref="F9" xr:uid="{00000000-0002-0000-0000-000015000000}"/>
    <dataValidation allowBlank="1" showInputMessage="1" showErrorMessage="1" prompt="Enter Length in years in this column under this heading" sqref="G9" xr:uid="{00000000-0002-0000-0000-000016000000}"/>
    <dataValidation allowBlank="1" showInputMessage="1" showErrorMessage="1" prompt="Ending Date is auto updated in this column under this heading" sqref="H9" xr:uid="{00000000-0002-0000-0000-000017000000}"/>
    <dataValidation allowBlank="1" showInputMessage="1" showErrorMessage="1" prompt="Payment Details are auto calculated in table columns below" sqref="I8:L8" xr:uid="{00000000-0002-0000-0000-000018000000}"/>
    <dataValidation allowBlank="1" showInputMessage="1" showErrorMessage="1" prompt="Current Monthly Payment is auto calculated in this column under this heading" sqref="I9" xr:uid="{00000000-0002-0000-0000-000019000000}"/>
    <dataValidation allowBlank="1" showInputMessage="1" showErrorMessage="1" prompt="Total Interest amount is auto calculated in this column under this heading" sqref="J9" xr:uid="{00000000-0002-0000-0000-00001A000000}"/>
    <dataValidation allowBlank="1" showInputMessage="1" showErrorMessage="1" prompt="Scheduled Payment is auto calculated in this column under this heading" sqref="K9" xr:uid="{00000000-0002-0000-0000-00001B000000}"/>
    <dataValidation allowBlank="1" showInputMessage="1" showErrorMessage="1" prompt="Annual Payment is auto calculated in this column under this heading. Averages are auto calculated below table in this column" sqref="L9" xr:uid="{00000000-0002-0000-0000-00001C000000}"/>
    <dataValidation allowBlank="1" showInputMessage="1" showErrorMessage="1" prompt="Averages of Loan Amount, Annual Interest Rate, Total Interest amount, and Annual Payment are auto calculated, and Scheduled Payment chart is updated in cells at right" sqref="B17" xr:uid="{00000000-0002-0000-0000-00001D000000}"/>
    <dataValidation allowBlank="1" showInputMessage="1" showErrorMessage="1" prompt="Average Loan Amount is auto calculated in this cell" sqref="D17" xr:uid="{00000000-0002-0000-0000-00001E000000}"/>
    <dataValidation allowBlank="1" showInputMessage="1" showErrorMessage="1" prompt="Average Annual Interest Rate is auto calculated in this cell" sqref="E17" xr:uid="{00000000-0002-0000-0000-00001F000000}"/>
    <dataValidation allowBlank="1" showInputMessage="1" showErrorMessage="1" prompt="Average Total Interest amount is auto calculated in this cell" sqref="J17" xr:uid="{00000000-0002-0000-0000-000020000000}"/>
    <dataValidation allowBlank="1" showInputMessage="1" showErrorMessage="1" prompt="Average Scheduled Payment chart is auto updated in this cell" sqref="K17" xr:uid="{00000000-0002-0000-0000-000021000000}"/>
    <dataValidation allowBlank="1" showInputMessage="1" showErrorMessage="1" prompt="Average Annual Payment amount is auto calculated in this cell, and Total Consolidated Loan Payback and Estimated Monthly Income After Graduation in cells below " sqref="L17" xr:uid="{00000000-0002-0000-0000-000022000000}"/>
    <dataValidation allowBlank="1" showInputMessage="1" showErrorMessage="1" prompt="Total Consolidated Loan Payback is auto calculated in cell at right" sqref="B18:K19" xr:uid="{00000000-0002-0000-0000-000023000000}"/>
    <dataValidation allowBlank="1" showInputMessage="1" showErrorMessage="1" prompt="Total Consolidated Loan Payback is auto calculated in this cell" sqref="L18:L19" xr:uid="{00000000-0002-0000-0000-000024000000}"/>
    <dataValidation allowBlank="1" showInputMessage="1" showErrorMessage="1" prompt="Estimated Monthly Income After Graduation is auto calculated in cell at right" sqref="B20:K21" xr:uid="{00000000-0002-0000-0000-000025000000}"/>
    <dataValidation allowBlank="1" showInputMessage="1" showErrorMessage="1" prompt="Estimated Monthly Income After Graduation is auto calculated in this cell" sqref="L20:L21" xr:uid="{00000000-0002-0000-0000-000026000000}"/>
    <dataValidation allowBlank="1" showInputMessage="1" showErrorMessage="1" prompt="Title of this worksheet is in this cell and tip is in cell B4. Averages, Total Consolidated Loan Payback, and Estimated Monthly Income are auto calculated below the table " sqref="B2:C2" xr:uid="{00000000-0002-0000-0000-000027000000}"/>
    <dataValidation allowBlank="1" showInputMessage="1" showErrorMessage="1" prompt="Combined current and scheduled monthly payments and Percentage of current and scheduled monthly income are auto calculated in cells E5, E6, L5, and L6" sqref="B4:L4" xr:uid="{00000000-0002-0000-0000-000028000000}"/>
  </dataValidations>
  <printOptions horizontalCentered="1"/>
  <pageMargins left="0.25" right="0.25" top="0.75" bottom="0.75" header="0.3" footer="0.3"/>
  <pageSetup scale="72" fitToHeight="0" orientation="landscape" r:id="rId1"/>
  <headerFooter differentFirst="1">
    <oddFooter>Page &amp;P of &amp;N</oddFooter>
  </headerFooter>
  <ignoredErrors>
    <ignoredError sqref="H12:H15 D17:E17 I12:K15"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0000000}">
          <x14:colorSeries theme="0"/>
          <x14:colorNegative theme="5"/>
          <x14:colorAxis rgb="FF000000"/>
          <x14:colorMarkers theme="4" tint="-0.499984740745262"/>
          <x14:colorFirst theme="4" tint="0.39997558519241921"/>
          <x14:colorLast theme="4" tint="0.39997558519241921"/>
          <x14:colorHigh theme="4"/>
          <x14:colorLow theme="4"/>
          <x14:sparklines>
            <x14:sparkline>
              <xm:f>'Loan Calculator'!K10:K15</xm:f>
              <xm:sqref>K17</xm:sqref>
            </x14:sparkline>
            <x14:sparkline>
              <xm:f>'Loan Calculator'!I10:I15</xm:f>
              <xm:sqref>I17</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Loan Calculator</vt:lpstr>
      <vt:lpstr>CombinedMonthlyPayment</vt:lpstr>
      <vt:lpstr>ConsLoanPayback</vt:lpstr>
      <vt:lpstr>EstimatedAnnualSalary</vt:lpstr>
      <vt:lpstr>EstimatedMonthlySalary</vt:lpstr>
      <vt:lpstr>LoanPaybackStart</vt:lpstr>
      <vt:lpstr>'Loan Calculator'!Print_Titles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2018-04-04T11:34:18Z</dcterms:created>
  <dcterms:modified xsi:type="dcterms:W3CDTF">2018-04-04T11:42:28Z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2018-04-04T11:34:35.7683824Z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