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C:\Users\sherryl\Desktop\Task\12\en-GB\target\"/>
    </mc:Choice>
  </mc:AlternateContent>
  <xr:revisionPtr revIDLastSave="0" documentId="13_ncr:1_{7E020ECF-DE19-4E6F-82CE-0181AA67039C}" xr6:coauthVersionLast="43" xr6:coauthVersionMax="43" xr10:uidLastSave="{00000000-0000-0000-0000-000000000000}"/>
  <bookViews>
    <workbookView xWindow="-120" yWindow="-120" windowWidth="24240" windowHeight="17640" tabRatio="926" xr2:uid="{00000000-000D-0000-FFFF-FFFF00000000}"/>
  </bookViews>
  <sheets>
    <sheet name="Weight Tracker" sheetId="8" r:id="rId1"/>
    <sheet name="Waist Tracker" sheetId="9" r:id="rId2"/>
    <sheet name="Bicep Tracker" sheetId="10" r:id="rId3"/>
    <sheet name="Hips Tracker" sheetId="7" r:id="rId4"/>
    <sheet name="Thigh Tracker" sheetId="6" r:id="rId5"/>
    <sheet name="Activity Log" sheetId="2" r:id="rId6"/>
    <sheet name="Food Log" sheetId="3" r:id="rId7"/>
  </sheets>
  <definedNames>
    <definedName name="AllComplete">AND('Weight Tracker'!$C$6&gt;0,'Weight Tracker'!$C$12&gt;0)</definedName>
    <definedName name="BMI">IF('Weight Tracker'!$C$7="Imperial",BMIWeight*703,BMIWeight)</definedName>
    <definedName name="BMIHeight" localSheetId="0">'Weight Tracker'!$C$6*'Weight Tracker'!$C$6</definedName>
    <definedName name="BMIWeight">'Weight Tracker'!CurrentWeight/'Weight Tracker'!BMIHeight</definedName>
    <definedName name="Category1">'Activity Log'!$B$4</definedName>
    <definedName name="Category2">'Activity Log'!$B$5</definedName>
    <definedName name="Category3">'Activity Log'!$B$6</definedName>
    <definedName name="Category4">'Activity Log'!$B$7</definedName>
    <definedName name="Category5">'Activity Log'!$B$8</definedName>
    <definedName name="CurrentWeight" localSheetId="0">'Weight Tracker'!$C$12</definedName>
    <definedName name="DateLookup">'Food Log'!$D$5</definedName>
    <definedName name="Gender" localSheetId="0">'Weight Tracker'!$C$4</definedName>
    <definedName name="Goal1" localSheetId="0">'Weight Tracker'!$D$13</definedName>
    <definedName name="Goal1Label" localSheetId="0">'Weight Tracker'!$B$13</definedName>
    <definedName name="Goal2" localSheetId="0">'Weight Tracker'!$D$14</definedName>
    <definedName name="Goal2Label" localSheetId="0">'Weight Tracker'!$B$14</definedName>
    <definedName name="Goal3" localSheetId="0">'Weight Tracker'!$D$15</definedName>
    <definedName name="Goal3Label" localSheetId="0">'Weight Tracker'!$B$15</definedName>
    <definedName name="Goal4" localSheetId="0">'Weight Tracker'!$D$16</definedName>
    <definedName name="Goal4Label" localSheetId="0">'Weight Tracker'!$B$16</definedName>
    <definedName name="GoalWeight" localSheetId="0">'Weight Tracker'!$D$12</definedName>
    <definedName name="GrandTotal" localSheetId="2">SUM(ActivityLog[DISTANCE])</definedName>
    <definedName name="GrandTotal" localSheetId="3">SUM(ActivityLog[DISTANCE])</definedName>
    <definedName name="GrandTotal" localSheetId="4">SUM(ActivityLog[DISTANCE])</definedName>
    <definedName name="GrandTotal" localSheetId="1">SUM(ActivityLog[DISTANCE])</definedName>
    <definedName name="GrandTotal" localSheetId="0">SUM(ActivityLog[DISTANCE])</definedName>
    <definedName name="GrandTotal">SUM(ActivityLog[DISTANCE])</definedName>
    <definedName name="Height" localSheetId="0">'Weight Tracker'!$C$6</definedName>
    <definedName name="OtherTotal" localSheetId="2">'Bicep Tracker'!GrandTotal-SUM('Activity Log'!$C$4:$C$7)</definedName>
    <definedName name="OtherTotal" localSheetId="3">'Hips Tracker'!GrandTotal-SUM('Activity Log'!$C$4:$C$7)</definedName>
    <definedName name="OtherTotal" localSheetId="4">'Thigh Tracker'!GrandTotal-SUM('Activity Log'!$C$4:$C$7)</definedName>
    <definedName name="OtherTotal" localSheetId="1">'Waist Tracker'!GrandTotal-SUM('Activity Log'!$C$4:$C$7)</definedName>
    <definedName name="OtherTotal" localSheetId="0">'Weight Tracker'!GrandTotal-SUM('Activity Log'!$C$4:$C$7)</definedName>
    <definedName name="OtherTotal">GrandTotal-SUM('Activity Log'!$C$4:$C$7)</definedName>
    <definedName name="_xlnm.Print_Titles" localSheetId="5">'Activity Log'!$10:$10</definedName>
    <definedName name="_xlnm.Print_Titles" localSheetId="2">'Bicep Tracker'!$3:$4</definedName>
    <definedName name="_xlnm.Print_Titles" localSheetId="6">'Food Log'!$7:$7</definedName>
    <definedName name="_xlnm.Print_Titles" localSheetId="3">'Hips Tracker'!$3:$4</definedName>
    <definedName name="_xlnm.Print_Titles" localSheetId="4">'Thigh Tracker'!$3:$4</definedName>
    <definedName name="_xlnm.Print_Titles" localSheetId="1">'Waist Tracker'!$3:$4</definedName>
    <definedName name="_xlnm.Print_Titles" localSheetId="0">'Weight Tracker'!$18:$19</definedName>
    <definedName name="UnitOfMeasure" localSheetId="0">'Weight Tracker'!$C$7</definedName>
    <definedName name="WeightLabel" localSheetId="0">'Weight Tracker'!$B$12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8" l="1"/>
  <c r="B22" i="8"/>
  <c r="B23" i="8"/>
  <c r="B24" i="8"/>
  <c r="B25" i="8"/>
  <c r="C8" i="8" l="1"/>
  <c r="B9" i="8"/>
  <c r="B3" i="6" l="1"/>
  <c r="B3" i="7"/>
  <c r="B3" i="10"/>
  <c r="B3" i="9"/>
  <c r="B9" i="10"/>
  <c r="B8" i="10"/>
  <c r="B7" i="10"/>
  <c r="B6" i="10"/>
  <c r="B5" i="10"/>
  <c r="B8" i="9"/>
  <c r="B7" i="9"/>
  <c r="B6" i="9"/>
  <c r="B5" i="9"/>
  <c r="B20" i="8"/>
  <c r="B18" i="8"/>
  <c r="E10" i="8"/>
  <c r="E3" i="8"/>
  <c r="B7" i="7" l="1"/>
  <c r="B6" i="7"/>
  <c r="B5" i="7"/>
  <c r="B11" i="6"/>
  <c r="B10" i="6"/>
  <c r="B9" i="6"/>
  <c r="B8" i="6"/>
  <c r="B7" i="6"/>
  <c r="B6" i="6"/>
  <c r="B5" i="6"/>
  <c r="B18" i="3" l="1"/>
  <c r="B17" i="3"/>
  <c r="B16" i="3"/>
  <c r="B15" i="3"/>
  <c r="B14" i="3"/>
  <c r="B13" i="3"/>
  <c r="B12" i="3"/>
  <c r="B11" i="3"/>
  <c r="B10" i="3"/>
  <c r="B9" i="3"/>
  <c r="B8" i="3"/>
  <c r="B15" i="2"/>
  <c r="B14" i="2"/>
  <c r="B13" i="2"/>
  <c r="B12" i="2"/>
  <c r="B11" i="2"/>
  <c r="C8" i="2" l="1"/>
  <c r="F3" i="3" l="1"/>
  <c r="G3" i="3"/>
  <c r="H3" i="3"/>
  <c r="I3" i="3"/>
  <c r="J3" i="3"/>
  <c r="K3" i="3"/>
  <c r="L3" i="3"/>
  <c r="E3" i="3"/>
  <c r="F5" i="3"/>
  <c r="G5" i="3"/>
  <c r="H5" i="3"/>
  <c r="I5" i="3"/>
  <c r="J5" i="3"/>
  <c r="K5" i="3"/>
  <c r="L5" i="3"/>
  <c r="E5" i="3"/>
  <c r="D5" i="3" s="1"/>
  <c r="C4" i="2"/>
  <c r="C5" i="2"/>
  <c r="C6" i="2"/>
  <c r="C7" i="2"/>
</calcChain>
</file>

<file path=xl/sharedStrings.xml><?xml version="1.0" encoding="utf-8"?>
<sst xmlns="http://schemas.openxmlformats.org/spreadsheetml/2006/main" count="110" uniqueCount="72">
  <si>
    <t>FITNESS PLAN</t>
  </si>
  <si>
    <t>ABOUT ME:</t>
  </si>
  <si>
    <t>Gender:</t>
  </si>
  <si>
    <t>Age:</t>
  </si>
  <si>
    <t>Height:</t>
  </si>
  <si>
    <t>Unit:</t>
  </si>
  <si>
    <t>BMI:</t>
  </si>
  <si>
    <t>STARTING STATS:</t>
  </si>
  <si>
    <t>Type</t>
  </si>
  <si>
    <t>Weight</t>
  </si>
  <si>
    <t>Waist</t>
  </si>
  <si>
    <t>Bicep</t>
  </si>
  <si>
    <t>Hips</t>
  </si>
  <si>
    <t>Thigh</t>
  </si>
  <si>
    <t>Date</t>
  </si>
  <si>
    <t>Female</t>
  </si>
  <si>
    <t>Imperial</t>
  </si>
  <si>
    <t>Current</t>
  </si>
  <si>
    <t>Time</t>
  </si>
  <si>
    <t>Goal</t>
  </si>
  <si>
    <t>Line chart tracking progress of each starting stat, including hips, waist, thigh and bicep, is in this cell.</t>
  </si>
  <si>
    <t>Area chart tracking weight progress is in this cell.</t>
  </si>
  <si>
    <t>Person silhouette in various exercise positions is in this cell.</t>
  </si>
  <si>
    <t>Size</t>
  </si>
  <si>
    <t>ACTIVITY LOG</t>
  </si>
  <si>
    <t>ACTIVITIES</t>
  </si>
  <si>
    <t>Cycling</t>
  </si>
  <si>
    <t>Running</t>
  </si>
  <si>
    <t>Walking</t>
  </si>
  <si>
    <t>Swimming</t>
  </si>
  <si>
    <t>Other</t>
  </si>
  <si>
    <t>DATE</t>
  </si>
  <si>
    <t>TOTAL</t>
  </si>
  <si>
    <t>ACTIVITY</t>
  </si>
  <si>
    <t>UNIT</t>
  </si>
  <si>
    <t>Miles</t>
  </si>
  <si>
    <t>Steps</t>
  </si>
  <si>
    <t>Metres</t>
  </si>
  <si>
    <t>START TIME</t>
  </si>
  <si>
    <t>DURATION</t>
  </si>
  <si>
    <t>DISTANCE</t>
  </si>
  <si>
    <t>CALORIES</t>
  </si>
  <si>
    <t>NOTE</t>
  </si>
  <si>
    <t>Hot &amp; Humid</t>
  </si>
  <si>
    <t xml:space="preserve">       </t>
  </si>
  <si>
    <t>FOOD LOG</t>
  </si>
  <si>
    <t>MY NUTRITION TARGETS</t>
  </si>
  <si>
    <t>MEAL</t>
  </si>
  <si>
    <t>Breakfast</t>
  </si>
  <si>
    <t>Snack</t>
  </si>
  <si>
    <t>Lunch</t>
  </si>
  <si>
    <t>Dinner</t>
  </si>
  <si>
    <t xml:space="preserve">Daily intake: </t>
  </si>
  <si>
    <t>FOOD</t>
  </si>
  <si>
    <t>Greek yoghurt</t>
  </si>
  <si>
    <t>Apple</t>
  </si>
  <si>
    <t>Mango pico lettuce wrap</t>
  </si>
  <si>
    <t>Prawn tacos (2)</t>
  </si>
  <si>
    <t>Raw walnuts</t>
  </si>
  <si>
    <t>Oatmeal</t>
  </si>
  <si>
    <t>Orange</t>
  </si>
  <si>
    <t>Courgettes with pesto</t>
  </si>
  <si>
    <t>Baked cod</t>
  </si>
  <si>
    <t>Mixed grilled vegetables</t>
  </si>
  <si>
    <t>Ice cream sundae</t>
  </si>
  <si>
    <t>FAT</t>
  </si>
  <si>
    <t>CHOLESTEROL</t>
  </si>
  <si>
    <t>SODIUM</t>
  </si>
  <si>
    <t>CARBS</t>
  </si>
  <si>
    <t>PROTEIN</t>
  </si>
  <si>
    <t>SUGAR</t>
  </si>
  <si>
    <t>FIBRE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</si>
</sst>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hh:mm:ss;@"/>
    <numFmt numFmtId="170" formatCode="[hh]:mm;@"/>
  </numFmts>
  <fonts count="24" x14ac:knownFonts="1">
    <font>
      <sz val="11"/>
      <color theme="3"/>
      <name val="Calibri"/>
      <family val="2"/>
      <scheme val="minor"/>
    </font>
    <font>
      <sz val="11"/>
      <color theme="1"/>
      <name val="Calibri"/>
      <family val="2"/>
      <scheme val="minor"/>
    </font>
    <font>
      <b/>
      <sz val="11"/>
      <color theme="1"/>
      <name val="Calibri"/>
      <family val="2"/>
      <scheme val="minor"/>
    </font>
    <font>
      <sz val="10"/>
      <color theme="3"/>
      <name val="Calibri"/>
      <family val="2"/>
      <scheme val="min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11"/>
      <color theme="4" tint="-0.249977111117893"/>
      <name val="Calibri"/>
      <family val="2"/>
      <scheme val="minor"/>
    </font>
    <font>
      <b/>
      <sz val="11"/>
      <color theme="3"/>
      <name val="Calibri"/>
      <family val="2"/>
      <scheme val="minor"/>
    </font>
    <font>
      <b/>
      <sz val="11"/>
      <color theme="0"/>
      <name val="Calibri"/>
      <family val="2"/>
      <scheme val="minor"/>
    </font>
    <font>
      <i/>
      <sz val="11"/>
      <color theme="1" tint="0.34998626667073579"/>
      <name val="Calibri"/>
      <family val="2"/>
      <scheme val="minor"/>
    </font>
    <font>
      <b/>
      <sz val="36"/>
      <color theme="4" tint="-0.24994659260841701"/>
      <name val="Calibri"/>
      <family val="2"/>
      <scheme val="major"/>
    </font>
    <font>
      <sz val="11"/>
      <color theme="4" tint="-0.499984740745262"/>
      <name val="Calibri"/>
      <family val="2"/>
      <scheme val="minor"/>
    </font>
    <font>
      <b/>
      <sz val="36"/>
      <color theme="0"/>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13" fillId="0" borderId="0" applyNumberFormat="0" applyFill="0" applyBorder="0" applyAlignment="0" applyProtection="0"/>
    <xf numFmtId="0" fontId="6" fillId="3" borderId="0" applyNumberFormat="0" applyProtection="0">
      <alignment horizontal="left" vertical="center" indent="1"/>
    </xf>
    <xf numFmtId="0" fontId="5" fillId="0" borderId="0" applyNumberFormat="0" applyFill="0" applyBorder="0" applyAlignment="0" applyProtection="0"/>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10" fillId="0" borderId="2" applyNumberFormat="0" applyFill="0" applyAlignment="0" applyProtection="0"/>
    <xf numFmtId="0" fontId="8" fillId="4" borderId="1"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3" applyNumberFormat="0" applyAlignment="0" applyProtection="0"/>
    <xf numFmtId="0" fontId="20" fillId="9" borderId="4" applyNumberFormat="0" applyAlignment="0" applyProtection="0"/>
    <xf numFmtId="0" fontId="21" fillId="9" borderId="3" applyNumberFormat="0" applyAlignment="0" applyProtection="0"/>
    <xf numFmtId="0" fontId="22" fillId="0" borderId="5" applyNumberFormat="0" applyFill="0" applyAlignment="0" applyProtection="0"/>
    <xf numFmtId="0" fontId="11" fillId="10" borderId="6" applyNumberFormat="0" applyAlignment="0" applyProtection="0"/>
    <xf numFmtId="0" fontId="23" fillId="0" borderId="0" applyNumberFormat="0" applyFill="0" applyBorder="0" applyAlignment="0" applyProtection="0"/>
    <xf numFmtId="0" fontId="2" fillId="0" borderId="7"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6">
    <xf numFmtId="0" fontId="0" fillId="0" borderId="0" xfId="0">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lignment vertical="center" wrapText="1"/>
    </xf>
    <xf numFmtId="0" fontId="3" fillId="2" borderId="0" xfId="0" applyFont="1" applyFill="1">
      <alignment vertical="center" wrapText="1"/>
    </xf>
    <xf numFmtId="0" fontId="0" fillId="0" borderId="0" xfId="0">
      <alignment vertical="center" wrapText="1"/>
    </xf>
    <xf numFmtId="0" fontId="0" fillId="0" borderId="0" xfId="0">
      <alignment vertical="center" wrapText="1"/>
    </xf>
    <xf numFmtId="14" fontId="0" fillId="0" borderId="0" xfId="0" applyNumberFormat="1">
      <alignment vertical="center" wrapText="1"/>
    </xf>
    <xf numFmtId="168" fontId="0" fillId="0" borderId="0" xfId="0" applyNumberFormat="1">
      <alignment vertical="center" wrapText="1"/>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0" fillId="0" borderId="0" xfId="0" applyFont="1" applyFill="1" applyBorder="1" applyAlignment="1"/>
    <xf numFmtId="2" fontId="0" fillId="0" borderId="0" xfId="0" applyNumberFormat="1" applyAlignment="1">
      <alignment horizontal="left"/>
    </xf>
    <xf numFmtId="0" fontId="0" fillId="0" borderId="0" xfId="0" applyAlignment="1">
      <alignment horizontal="left" indent="1"/>
    </xf>
    <xf numFmtId="0" fontId="2"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lignment vertical="center" wrapText="1"/>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9" fillId="0" borderId="0" xfId="0" applyFont="1" applyAlignment="1">
      <alignment horizontal="center" vertical="center"/>
    </xf>
    <xf numFmtId="168" fontId="9" fillId="0" borderId="0" xfId="0" applyNumberFormat="1" applyFont="1" applyAlignment="1">
      <alignment horizontal="center" vertical="center"/>
    </xf>
    <xf numFmtId="0" fontId="6" fillId="3" borderId="0" xfId="2">
      <alignment horizontal="left" vertical="center" indent="1"/>
    </xf>
    <xf numFmtId="0" fontId="13" fillId="0" borderId="0" xfId="1" applyAlignment="1">
      <alignment vertical="center"/>
    </xf>
    <xf numFmtId="0" fontId="0" fillId="0" borderId="0" xfId="0" applyFont="1" applyAlignment="1">
      <alignment horizontal="left" vertical="center" indent="13"/>
    </xf>
    <xf numFmtId="0" fontId="6" fillId="3" borderId="0" xfId="2" applyAlignment="1">
      <alignment horizontal="left" vertical="center"/>
    </xf>
    <xf numFmtId="0" fontId="6" fillId="3" borderId="0" xfId="2" applyAlignment="1">
      <alignment horizontal="center" vertical="center"/>
    </xf>
    <xf numFmtId="0" fontId="13" fillId="0" borderId="0" xfId="1" applyAlignment="1">
      <alignment vertical="center"/>
    </xf>
    <xf numFmtId="14" fontId="0" fillId="0" borderId="0" xfId="0" applyNumberFormat="1" applyFont="1">
      <alignment vertical="center" wrapText="1"/>
    </xf>
    <xf numFmtId="168" fontId="0" fillId="0" borderId="0" xfId="0" applyNumberFormat="1" applyFont="1">
      <alignment vertical="center" wrapText="1"/>
    </xf>
    <xf numFmtId="0" fontId="0" fillId="0" borderId="0" xfId="0" applyFont="1">
      <alignment vertical="center" wrapText="1"/>
    </xf>
    <xf numFmtId="0" fontId="11" fillId="3" borderId="0" xfId="0" applyFont="1" applyFill="1" applyBorder="1" applyAlignment="1">
      <alignment horizontal="center" vertical="center"/>
    </xf>
    <xf numFmtId="0" fontId="8" fillId="0" borderId="0" xfId="0" applyFont="1" applyAlignment="1">
      <alignment horizontal="left" vertical="center" indent="2"/>
    </xf>
    <xf numFmtId="0" fontId="0" fillId="0" borderId="0" xfId="0" applyAlignment="1">
      <alignment horizontal="left" vertical="center"/>
    </xf>
    <xf numFmtId="14" fontId="0" fillId="0" borderId="0" xfId="0" applyNumberFormat="1" applyAlignment="1">
      <alignment horizontal="right" vertical="center" wrapText="1" indent="2"/>
    </xf>
    <xf numFmtId="0" fontId="0" fillId="0" borderId="0" xfId="0" applyAlignment="1">
      <alignment horizontal="right" vertical="center" indent="1"/>
    </xf>
    <xf numFmtId="169" fontId="0" fillId="0" borderId="0" xfId="0" applyNumberFormat="1">
      <alignment vertical="center" wrapText="1"/>
    </xf>
    <xf numFmtId="169" fontId="0" fillId="0" borderId="0" xfId="0" applyNumberFormat="1" applyFont="1">
      <alignment vertical="center" wrapText="1"/>
    </xf>
    <xf numFmtId="169" fontId="0" fillId="0" borderId="0" xfId="0" applyNumberFormat="1" applyAlignment="1">
      <alignment horizontal="right" vertical="center" indent="1"/>
    </xf>
    <xf numFmtId="170" fontId="0" fillId="0" borderId="0" xfId="0" applyNumberFormat="1" applyAlignment="1">
      <alignment horizontal="right" vertical="center" wrapText="1" indent="1"/>
    </xf>
    <xf numFmtId="0" fontId="3" fillId="2" borderId="0" xfId="0" applyNumberFormat="1" applyFont="1" applyFill="1">
      <alignment vertical="center" wrapText="1"/>
    </xf>
    <xf numFmtId="0" fontId="14" fillId="0" borderId="0" xfId="0" applyNumberFormat="1" applyFont="1" applyAlignment="1">
      <alignment horizontal="left" vertical="center" indent="13"/>
    </xf>
    <xf numFmtId="0" fontId="0" fillId="0" borderId="0" xfId="0" applyAlignment="1">
      <alignment vertical="center" wrapText="1"/>
    </xf>
    <xf numFmtId="0" fontId="4" fillId="0" borderId="0" xfId="0" applyFont="1">
      <alignment vertical="center" wrapText="1"/>
    </xf>
    <xf numFmtId="0" fontId="5" fillId="0" borderId="0" xfId="3" applyFill="1" applyAlignment="1">
      <alignment horizontal="left"/>
    </xf>
    <xf numFmtId="0" fontId="7" fillId="0" borderId="0" xfId="1" applyFont="1" applyAlignment="1">
      <alignment vertical="center"/>
    </xf>
    <xf numFmtId="0" fontId="6" fillId="3" borderId="0" xfId="2">
      <alignment horizontal="left" vertical="center" indent="1"/>
    </xf>
    <xf numFmtId="0" fontId="0" fillId="0" borderId="0" xfId="0" applyAlignment="1">
      <alignment horizontal="center" vertical="center" wrapText="1"/>
    </xf>
    <xf numFmtId="0" fontId="13" fillId="2" borderId="0" xfId="1" applyFill="1" applyAlignment="1">
      <alignment vertical="center"/>
    </xf>
    <xf numFmtId="0" fontId="6" fillId="3" borderId="0" xfId="2" applyAlignment="1">
      <alignment horizontal="left" vertical="center" indent="1"/>
    </xf>
    <xf numFmtId="0" fontId="13" fillId="0" borderId="0" xfId="1" applyAlignment="1">
      <alignment vertical="center"/>
    </xf>
    <xf numFmtId="0" fontId="15" fillId="0" borderId="0" xfId="1" applyFont="1" applyAlignment="1">
      <alignmen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4" builtinId="27" customBuiltin="1"/>
    <cellStyle name="Calculation" xfId="18" builtinId="22" customBuiltin="1"/>
    <cellStyle name="Check Cell" xfId="20"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11" builtinId="53" customBuiltin="1"/>
    <cellStyle name="Good" xfId="13" builtinId="26" customBuiltin="1"/>
    <cellStyle name="Heading 1" xfId="2" builtinId="16" customBuiltin="1"/>
    <cellStyle name="Heading 2" xfId="3" builtinId="17" customBuiltin="1"/>
    <cellStyle name="Heading 3" xfId="9"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10" builtinId="10" customBuiltin="1"/>
    <cellStyle name="Output" xfId="17" builtinId="21" customBuiltin="1"/>
    <cellStyle name="Percent" xfId="8" builtinId="5" customBuiltin="1"/>
    <cellStyle name="Title" xfId="1" builtinId="15" customBuiltin="1"/>
    <cellStyle name="Total" xfId="22" builtinId="25" customBuiltin="1"/>
    <cellStyle name="Warning Text" xfId="21" builtinId="11" customBuiltin="1"/>
  </cellStyles>
  <dxfs count="56">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m/d/yyyy"/>
      <alignment horizontal="right" vertical="center" textRotation="0" wrapText="0" indent="1" justifyLastLine="0" shrinkToFit="0" readingOrder="0"/>
    </dxf>
    <dxf>
      <font>
        <color rgb="FFFF0000"/>
      </font>
    </dxf>
    <dxf>
      <alignment horizontal="general" vertical="center" textRotation="0" wrapText="0" indent="0"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numFmt numFmtId="170" formatCode="[hh]:mm;@"/>
      <alignment horizontal="right" vertical="center" textRotation="0" wrapText="1" indent="1" justifyLastLine="0" shrinkToFit="0" readingOrder="0"/>
    </dxf>
    <dxf>
      <alignment horizontal="right" vertical="center" textRotation="0" wrapText="0" indent="1" justifyLastLine="0" shrinkToFit="0" readingOrder="0"/>
    </dxf>
    <dxf>
      <numFmt numFmtId="169" formatCode="hh:mm:ss;@"/>
      <alignment horizontal="right" vertical="center" textRotation="0" wrapText="0" indent="1"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0"/>
        <color theme="3"/>
        <name val="Calibri"/>
        <family val="2"/>
        <scheme val="minor"/>
      </font>
    </dxf>
    <dxf>
      <numFmt numFmtId="19" formatCode="m/d/yyyy"/>
      <alignment horizontal="right" vertical="center" textRotation="0" wrapText="1" indent="2" justifyLastLine="0" shrinkToFit="0" readingOrder="0"/>
    </dxf>
    <dxf>
      <font>
        <strike val="0"/>
        <outline val="0"/>
        <shadow val="0"/>
        <u val="none"/>
        <vertAlign val="baseline"/>
        <sz val="11"/>
        <color theme="3"/>
        <name val="Calibri"/>
        <family val="2"/>
        <scheme val="minor"/>
      </font>
    </dxf>
    <dxf>
      <numFmt numFmtId="168" formatCode="0.0"/>
    </dxf>
    <dxf>
      <numFmt numFmtId="169" formatCode="hh:mm:ss;@"/>
    </dxf>
    <dxf>
      <numFmt numFmtId="19" formatCode="m/d/yyyy"/>
    </dxf>
    <dxf>
      <font>
        <b/>
        <i val="0"/>
      </font>
    </dxf>
    <dxf>
      <numFmt numFmtId="168" formatCode="0.0"/>
    </dxf>
    <dxf>
      <numFmt numFmtId="169" formatCode="hh:mm:ss;@"/>
    </dxf>
    <dxf>
      <numFmt numFmtId="19" formatCode="m/d/yyyy"/>
    </dxf>
    <dxf>
      <font>
        <b/>
        <i val="0"/>
      </font>
    </dxf>
    <dxf>
      <numFmt numFmtId="168" formatCode="0.0"/>
    </dxf>
    <dxf>
      <numFmt numFmtId="169" formatCode="hh:mm:ss;@"/>
    </dxf>
    <dxf>
      <numFmt numFmtId="19" formatCode="m/d/yyyy"/>
    </dxf>
    <dxf>
      <font>
        <b/>
        <i val="0"/>
        <color theme="3"/>
      </font>
    </dxf>
    <dxf>
      <numFmt numFmtId="168" formatCode="0.0"/>
    </dxf>
    <dxf>
      <numFmt numFmtId="169" formatCode="hh:mm:ss;@"/>
    </dxf>
    <dxf>
      <numFmt numFmtId="19" formatCode="m/d/yyyy"/>
    </dxf>
    <dxf>
      <font>
        <b/>
        <i val="0"/>
      </font>
    </dxf>
    <dxf>
      <numFmt numFmtId="168" formatCode="0.0"/>
    </dxf>
    <dxf>
      <numFmt numFmtId="168" formatCode="0.0"/>
    </dxf>
    <dxf>
      <numFmt numFmtId="169" formatCode="hh:mm:ss;@"/>
    </dxf>
    <dxf>
      <numFmt numFmtId="171" formatCode="dd/mm/yyyy"/>
    </dxf>
    <dxf>
      <font>
        <color rgb="FFFF0000"/>
      </font>
    </dxf>
    <dxf>
      <font>
        <b/>
        <i val="0"/>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Fitness Plan" pivot="0" count="2" xr9:uid="{00000000-0011-0000-FFFF-FFFF00000000}">
      <tableStyleElement type="wholeTable" dxfId="55"/>
      <tableStyleElement type="headerRow" dxfId="5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'Weight Tracker'!$B$13</c:f>
              <c:strCache>
                <c:ptCount val="1"/>
                <c:pt idx="0">
                  <c:v>Waist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'Waist Tracker'!$D$5:$D$9</c:f>
              <c:numCache>
                <c:formatCode>0.0</c:formatCode>
                <c:ptCount val="5"/>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'Weight Tracker'!$B$14</c:f>
              <c:strCache>
                <c:ptCount val="1"/>
                <c:pt idx="0">
                  <c:v>Bicep</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'Bicep Tracker'!$D$5:$D$9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'Weight Tracker'!$B$15</c:f>
              <c:strCache>
                <c:ptCount val="1"/>
                <c:pt idx="0">
                  <c:v>Hips</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'Hips Tracker'!$D$5:$D$7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'Weight Tracker'!$B$16</c:f>
              <c:strCache>
                <c:ptCount val="1"/>
                <c:pt idx="0">
                  <c:v>Thigh</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'Thigh Tracker'!$D$5:$D$11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ser>
          <c:idx val="6"/>
          <c:order val="6"/>
          <c:tx>
            <c:strRef>
              <c:f>'Weight Tracker'!$B$15</c:f>
              <c:strCache>
                <c:ptCount val="1"/>
                <c:pt idx="0">
                  <c:v>Hips</c:v>
                </c:pt>
              </c:strCache>
            </c:strRef>
          </c:tx>
          <c:spPr>
            <a:ln w="28575" cap="rnd">
              <a:solidFill>
                <a:schemeClr val="accent1">
                  <a:lumMod val="60000"/>
                </a:schemeClr>
              </a:solidFill>
              <a:round/>
            </a:ln>
            <a:effectLst/>
          </c:spPr>
          <c:marker>
            <c:symbol val="circle"/>
            <c:size val="5"/>
            <c:spPr>
              <a:noFill/>
              <a:ln w="9525">
                <a:noFill/>
              </a:ln>
              <a:effectLst/>
            </c:spPr>
          </c:marker>
          <c:val>
            <c:numRef>
              <c:f>'Weight Tracker'!#REF!</c:f>
              <c:numCache>
                <c:formatCode>General</c:formatCode>
                <c:ptCount val="1"/>
                <c:pt idx="0">
                  <c:v>1</c:v>
                </c:pt>
              </c:numCache>
            </c:numRef>
          </c:val>
          <c:smooth val="0"/>
          <c:extLst>
            <c:ext xmlns:c16="http://schemas.microsoft.com/office/drawing/2014/chart" uri="{C3380CC4-5D6E-409C-BE32-E72D297353CC}">
              <c16:uniqueId val="{00000005-5E74-4AC2-B3A6-506B32D65613}"/>
            </c:ext>
          </c:extLst>
        </c:ser>
        <c:ser>
          <c:idx val="7"/>
          <c:order val="7"/>
          <c:tx>
            <c:strRef>
              <c:f>'Weight Tracker'!$B$16</c:f>
              <c:strCache>
                <c:ptCount val="1"/>
                <c:pt idx="0">
                  <c:v>Thigh</c:v>
                </c:pt>
              </c:strCache>
            </c:strRef>
          </c:tx>
          <c:spPr>
            <a:ln w="28575" cap="rnd">
              <a:solidFill>
                <a:schemeClr val="accent2">
                  <a:lumMod val="60000"/>
                </a:schemeClr>
              </a:solidFill>
              <a:round/>
            </a:ln>
            <a:effectLst/>
          </c:spPr>
          <c:marker>
            <c:symbol val="circle"/>
            <c:size val="5"/>
            <c:spPr>
              <a:noFill/>
              <a:ln w="9525">
                <a:noFill/>
              </a:ln>
              <a:effectLst/>
            </c:spPr>
          </c:marker>
          <c:val>
            <c:numRef>
              <c:f>'Weight Tracker'!#REF!</c:f>
              <c:numCache>
                <c:formatCode>General</c:formatCode>
                <c:ptCount val="1"/>
                <c:pt idx="0">
                  <c:v>1</c:v>
                </c:pt>
              </c:numCache>
            </c:numRef>
          </c:val>
          <c:smooth val="0"/>
          <c:extLst>
            <c:ext xmlns:c16="http://schemas.microsoft.com/office/drawing/2014/chart" uri="{C3380CC4-5D6E-409C-BE32-E72D297353CC}">
              <c16:uniqueId val="{00000006-5E74-4AC2-B3A6-506B32D65613}"/>
            </c:ext>
          </c:extLst>
        </c:ser>
        <c:dLbls>
          <c:showLegendKey val="0"/>
          <c:showVal val="0"/>
          <c:showCatName val="0"/>
          <c:showSerName val="0"/>
          <c:showPercent val="0"/>
          <c:showBubbleSize val="0"/>
        </c:dLbls>
        <c:marker val="1"/>
        <c:smooth val="0"/>
        <c:axId val="331879128"/>
        <c:axId val="331878344"/>
        <c:extLst>
          <c:ext xmlns:c15="http://schemas.microsoft.com/office/drawing/2012/chart" uri="{02D57815-91ED-43cb-92C2-25804820EDAC}">
            <c15:filteredLineSeries>
              <c15:ser>
                <c:idx val="4"/>
                <c:order val="4"/>
                <c:tx>
                  <c:strRef>
                    <c:extLst>
                      <c:ext uri="{02D57815-91ED-43cb-92C2-25804820EDAC}">
                        <c15:formulaRef>
                          <c15:sqref>'Weight Tracker'!$B$13</c15:sqref>
                        </c15:formulaRef>
                      </c:ext>
                    </c:extLst>
                    <c:strCache>
                      <c:ptCount val="1"/>
                      <c:pt idx="0">
                        <c:v>Waist</c:v>
                      </c:pt>
                    </c:strCache>
                  </c:strRef>
                </c:tx>
                <c:spPr>
                  <a:ln w="28575" cap="rnd">
                    <a:solidFill>
                      <a:schemeClr val="accent5"/>
                    </a:solidFill>
                    <a:round/>
                  </a:ln>
                  <a:effectLst/>
                </c:spPr>
                <c:marker>
                  <c:symbol val="circle"/>
                  <c:size val="5"/>
                  <c:spPr>
                    <a:noFill/>
                    <a:ln w="9525">
                      <a:noFill/>
                    </a:ln>
                    <a:effectLst/>
                  </c:spPr>
                </c:marker>
                <c:val>
                  <c:numRef>
                    <c:extLst>
                      <c:ext uri="{02D57815-91ED-43cb-92C2-25804820EDAC}">
                        <c15:formulaRef>
                          <c15:sqref>'Waist Tracker'!$D$5:$D$9</c15:sqref>
                        </c15:formulaRef>
                      </c:ext>
                    </c:extLst>
                    <c:numCache>
                      <c:formatCode>0.0</c:formatCode>
                      <c:ptCount val="5"/>
                      <c:pt idx="0">
                        <c:v>36</c:v>
                      </c:pt>
                      <c:pt idx="1">
                        <c:v>36.700000000000003</c:v>
                      </c:pt>
                      <c:pt idx="2">
                        <c:v>38</c:v>
                      </c:pt>
                      <c:pt idx="3">
                        <c:v>35</c:v>
                      </c:pt>
                    </c:numCache>
                  </c:numRef>
                </c:val>
                <c:smooth val="0"/>
                <c:extLst>
                  <c:ext xmlns:c16="http://schemas.microsoft.com/office/drawing/2014/chart" uri="{C3380CC4-5D6E-409C-BE32-E72D297353CC}">
                    <c16:uniqueId val="{00000004-5E74-4AC2-B3A6-506B32D65613}"/>
                  </c:ext>
                </c:extLst>
              </c15:ser>
            </c15:filteredLineSeries>
          </c:ext>
        </c:extLst>
      </c:lineChart>
      <c:lineChart>
        <c:grouping val="standard"/>
        <c:varyColors val="0"/>
        <c:ser>
          <c:idx val="5"/>
          <c:order val="5"/>
          <c:tx>
            <c:strRef>
              <c:f>'Weight Tracker'!$B$14</c:f>
              <c:strCache>
                <c:ptCount val="1"/>
                <c:pt idx="0">
                  <c:v>Bicep</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'Weight Tracker'!#REF!</c:f>
              <c:numCache>
                <c:formatCode>General</c:formatCode>
                <c:ptCount val="1"/>
                <c:pt idx="0">
                  <c:v>1</c:v>
                </c:pt>
              </c:numCache>
            </c:numRef>
          </c:val>
          <c:smooth val="0"/>
          <c:extLst>
            <c:ext xmlns:c16="http://schemas.microsoft.com/office/drawing/2014/chart" uri="{C3380CC4-5D6E-409C-BE32-E72D297353CC}">
              <c16:uniqueId val="{00000009-5E74-4AC2-B3A6-506B32D65613}"/>
            </c:ext>
          </c:extLst>
        </c:ser>
        <c:dLbls>
          <c:showLegendKey val="0"/>
          <c:showVal val="0"/>
          <c:showCatName val="0"/>
          <c:showSerName val="0"/>
          <c:showPercent val="0"/>
          <c:showBubbleSize val="0"/>
        </c:dLbls>
        <c:marker val="1"/>
        <c:smooth val="0"/>
        <c:axId val="452721568"/>
        <c:axId val="452721176"/>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31879128"/>
        <c:crosses val="autoZero"/>
        <c:crossBetween val="between"/>
      </c:valAx>
      <c:valAx>
        <c:axId val="452721176"/>
        <c:scaling>
          <c:orientation val="minMax"/>
          <c:min val="10"/>
        </c:scaling>
        <c:delete val="1"/>
        <c:axPos val="r"/>
        <c:numFmt formatCode="General" sourceLinked="1"/>
        <c:majorTickMark val="out"/>
        <c:minorTickMark val="none"/>
        <c:tickLblPos val="nextTo"/>
        <c:crossAx val="452721568"/>
        <c:crosses val="max"/>
        <c:crossBetween val="between"/>
      </c:valAx>
      <c:catAx>
        <c:axId val="452721568"/>
        <c:scaling>
          <c:orientation val="minMax"/>
        </c:scaling>
        <c:delete val="1"/>
        <c:axPos val="t"/>
        <c:majorTickMark val="out"/>
        <c:minorTickMark val="none"/>
        <c:tickLblPos val="nextTo"/>
        <c:crossAx val="452721176"/>
        <c:crosses val="max"/>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'Weight Tracker'!$B$12</c:f>
              <c:strCache>
                <c:ptCount val="1"/>
                <c:pt idx="0">
                  <c:v>Weight</c:v>
                </c:pt>
              </c:strCache>
            </c:strRef>
          </c:tx>
          <c:spPr>
            <a:solidFill>
              <a:schemeClr val="accent1">
                <a:shade val="76000"/>
              </a:schemeClr>
            </a:solidFill>
            <a:ln>
              <a:noFill/>
            </a:ln>
            <a:effectLst/>
          </c:spPr>
          <c:val>
            <c:numRef>
              <c:f>'Weight Tracker'!$D$20:$D$25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3</xdr:row>
      <xdr:rowOff>19050</xdr:rowOff>
    </xdr:from>
    <xdr:to>
      <xdr:col>18</xdr:col>
      <xdr:colOff>457200</xdr:colOff>
      <xdr:row>8</xdr:row>
      <xdr:rowOff>238125</xdr:rowOff>
    </xdr:to>
    <xdr:graphicFrame macro="">
      <xdr:nvGraphicFramePr>
        <xdr:cNvPr id="2" name="BodySize" descr="Line chart tracking progress of each starting stat, including hips, waist, thigh and bicep">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18</xdr:col>
      <xdr:colOff>533400</xdr:colOff>
      <xdr:row>16</xdr:row>
      <xdr:rowOff>209550</xdr:rowOff>
    </xdr:to>
    <xdr:graphicFrame macro="">
      <xdr:nvGraphicFramePr>
        <xdr:cNvPr id="3" name="Weight" descr="Area chart tracking weight progress">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266700</xdr:colOff>
      <xdr:row>0</xdr:row>
      <xdr:rowOff>133350</xdr:rowOff>
    </xdr:from>
    <xdr:to>
      <xdr:col>18</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Picture 3" descr="Person silhouette in various exercise positions">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28575</xdr:colOff>
      <xdr:row>0</xdr:row>
      <xdr:rowOff>712834</xdr:rowOff>
    </xdr:to>
    <xdr:pic>
      <xdr:nvPicPr>
        <xdr:cNvPr id="3" name="Picture 2" descr="Person silhouette in various exercise positions">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1171575</xdr:colOff>
      <xdr:row>0</xdr:row>
      <xdr:rowOff>133350</xdr:rowOff>
    </xdr:from>
    <xdr:to>
      <xdr:col>10</xdr:col>
      <xdr:colOff>907542</xdr:colOff>
      <xdr:row>0</xdr:row>
      <xdr:rowOff>712834</xdr:rowOff>
    </xdr:to>
    <xdr:pic>
      <xdr:nvPicPr>
        <xdr:cNvPr id="3" name="Picture 2" descr="Person silhouette in various exercise position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WeightTracker" displayName="WeightTracker" ref="B19:D25">
  <autoFilter ref="B19:D25" xr:uid="{00000000-0009-0000-0100-00001D000000}"/>
  <tableColumns count="3">
    <tableColumn id="1" xr3:uid="{00000000-0010-0000-0000-000001000000}" name="Date" totalsRowLabel="Total" dataDxfId="51">
      <calculatedColumnFormula>TODAY()+30+ROW()</calculatedColumnFormula>
    </tableColumn>
    <tableColumn id="3" xr3:uid="{00000000-0010-0000-0000-000003000000}" name="Time" dataDxfId="50"/>
    <tableColumn id="2" xr3:uid="{00000000-0010-0000-0000-000002000000}" name="Weight" totalsRowFunction="sum" dataDxfId="49" totalsRowDxfId="48"/>
  </tableColumns>
  <tableStyleInfo name="Fitness Plan" showFirstColumn="0" showLastColumn="0" showRowStripes="1" showColumnStripes="0"/>
  <extLst>
    <ext xmlns:x14="http://schemas.microsoft.com/office/spreadsheetml/2009/9/main" uri="{504A1905-F514-4f6f-8877-14C23A59335A}">
      <x14:table altTextSummary="Enter Date, Time and Weight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WaistTracker" displayName="WaistTracker" ref="B4:D8" totalsRowShown="0">
  <autoFilter ref="B4:D8" xr:uid="{00000000-0009-0000-0100-000021000000}"/>
  <tableColumns count="3">
    <tableColumn id="1" xr3:uid="{00000000-0010-0000-0100-000001000000}" name="Date" dataDxfId="46">
      <calculatedColumnFormula>TODAY()+30+ROW()</calculatedColumnFormula>
    </tableColumn>
    <tableColumn id="3" xr3:uid="{00000000-0010-0000-0100-000003000000}" name="Time" dataDxfId="45"/>
    <tableColumn id="2" xr3:uid="{00000000-0010-0000-0100-000002000000}" name="Size" dataDxfId="44"/>
  </tableColumns>
  <tableStyleInfo name="Fitness Plan" showFirstColumn="0" showLastColumn="0" showRowStripes="1" showColumnStripes="0"/>
  <extLst>
    <ext xmlns:x14="http://schemas.microsoft.com/office/spreadsheetml/2009/9/main" uri="{504A1905-F514-4f6f-8877-14C23A59335A}">
      <x14:table altTextSummary="Enter Date, Time and Siz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BicepTracker" displayName="BicepTracker" ref="B4:D9" totalsRowShown="0">
  <autoFilter ref="B4:D9" xr:uid="{00000000-0009-0000-0100-000028000000}"/>
  <tableColumns count="3">
    <tableColumn id="1" xr3:uid="{00000000-0010-0000-0200-000001000000}" name="Date" dataDxfId="42">
      <calculatedColumnFormula>TODAY()+30+ROW()</calculatedColumnFormula>
    </tableColumn>
    <tableColumn id="3" xr3:uid="{00000000-0010-0000-0200-000003000000}" name="Time" dataDxfId="41"/>
    <tableColumn id="2" xr3:uid="{00000000-0010-0000-0200-000002000000}" name="Size" dataDxfId="40"/>
  </tableColumns>
  <tableStyleInfo name="Fitness Plan" showFirstColumn="0" showLastColumn="0" showRowStripes="1" showColumnStripes="0"/>
  <extLst>
    <ext xmlns:x14="http://schemas.microsoft.com/office/spreadsheetml/2009/9/main" uri="{504A1905-F514-4f6f-8877-14C23A59335A}">
      <x14:table altTextSummary="Enter Date, Time and Size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HipsTracker" displayName="HipsTracker" ref="B4:D7" totalsRowShown="0">
  <autoFilter ref="B4:D7" xr:uid="{00000000-0009-0000-0100-00001A000000}"/>
  <tableColumns count="3">
    <tableColumn id="1" xr3:uid="{00000000-0010-0000-0300-000001000000}" name="Date" dataDxfId="38">
      <calculatedColumnFormula>TODAY()+30+ROW()</calculatedColumnFormula>
    </tableColumn>
    <tableColumn id="3" xr3:uid="{00000000-0010-0000-0300-000003000000}" name="Time" dataDxfId="37"/>
    <tableColumn id="2" xr3:uid="{00000000-0010-0000-0300-000002000000}" name="Size" dataDxfId="36"/>
  </tableColumns>
  <tableStyleInfo name="Fitness Plan" showFirstColumn="0" showLastColumn="0" showRowStripes="1" showColumnStripes="0"/>
  <extLst>
    <ext xmlns:x14="http://schemas.microsoft.com/office/spreadsheetml/2009/9/main" uri="{504A1905-F514-4f6f-8877-14C23A59335A}">
      <x14:table altTextSummary="Enter Date, Time and Size in this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ThighTracker" displayName="ThighTracker" ref="B4:D11" totalsRowShown="0">
  <autoFilter ref="B4:D11" xr:uid="{00000000-0009-0000-0100-000016000000}"/>
  <tableColumns count="3">
    <tableColumn id="1" xr3:uid="{00000000-0010-0000-0400-000001000000}" name="Date" dataDxfId="34">
      <calculatedColumnFormula>TODAY()+30+ROW()</calculatedColumnFormula>
    </tableColumn>
    <tableColumn id="3" xr3:uid="{00000000-0010-0000-0400-000003000000}" name="Time" dataDxfId="33"/>
    <tableColumn id="2" xr3:uid="{00000000-0010-0000-0400-000002000000}" name="Size" dataDxfId="32"/>
  </tableColumns>
  <tableStyleInfo name="Fitness Plan" showFirstColumn="0" showLastColumn="0" showRowStripes="1" showColumnStripes="0"/>
  <extLst>
    <ext xmlns:x14="http://schemas.microsoft.com/office/spreadsheetml/2009/9/main" uri="{504A1905-F514-4f6f-8877-14C23A59335A}">
      <x14:table altTextSummary="Enter Date, Time and Size in thi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ActivityLog" displayName="ActivityLog" ref="B10:H15" dataDxfId="31">
  <autoFilter ref="B10:H15" xr:uid="{00000000-0009-0000-0100-000007000000}"/>
  <tableColumns count="7">
    <tableColumn id="1" xr3:uid="{00000000-0010-0000-0500-000001000000}" name="DATE" totalsRowLabel="TOTAL" dataDxfId="30" totalsRowDxfId="29"/>
    <tableColumn id="2" xr3:uid="{00000000-0010-0000-0500-000002000000}" name="ACTIVITY" dataDxfId="28"/>
    <tableColumn id="9" xr3:uid="{00000000-0010-0000-0500-000009000000}" name="START TIME" dataDxfId="27" totalsRowDxfId="26"/>
    <tableColumn id="10" xr3:uid="{00000000-0010-0000-0500-00000A000000}" name="DURATION" dataDxfId="25" totalsRowDxfId="24"/>
    <tableColumn id="3" xr3:uid="{00000000-0010-0000-0500-000003000000}" name="DISTANCE" totalsRowFunction="sum" dataDxfId="23"/>
    <tableColumn id="5" xr3:uid="{00000000-0010-0000-0500-000005000000}" name="CALORIES" totalsRowFunction="sum" dataDxfId="22" totalsRowDxfId="21"/>
    <tableColumn id="7" xr3:uid="{00000000-0010-0000-0500-000007000000}" name="NOTE" totalsRowFunction="count" dataDxfId="20"/>
  </tableColumns>
  <tableStyleInfo name="Fitness Plan" showFirstColumn="0" showLastColumn="0" showRowStripes="1" showColumnStripes="0"/>
  <extLst>
    <ext xmlns:x14="http://schemas.microsoft.com/office/spreadsheetml/2009/9/main" uri="{504A1905-F514-4f6f-8877-14C23A59335A}">
      <x14:table altTextSummary="Enter Date, Start Time, Duration, Distance, Calories and Notes, and select Activity in this table_x000d__x000a_Image: Person silhouette in various exercise position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FoodLog" displayName="FoodLog" ref="B7:L18">
  <autoFilter ref="B7:L18" xr:uid="{00000000-0009-0000-0100-000008000000}"/>
  <tableColumns count="11">
    <tableColumn id="4" xr3:uid="{00000000-0010-0000-0600-000004000000}" name="DATE" totalsRowLabel="Totals" dataDxfId="18"/>
    <tableColumn id="1" xr3:uid="{00000000-0010-0000-0600-000001000000}" name="MEAL" dataDxfId="17"/>
    <tableColumn id="2" xr3:uid="{00000000-0010-0000-0600-000002000000}" name="FOOD" dataDxfId="16"/>
    <tableColumn id="3" xr3:uid="{00000000-0010-0000-0600-000003000000}" name="CALORIES" totalsRowFunction="sum" dataDxfId="15" totalsRowDxfId="14"/>
    <tableColumn id="5" xr3:uid="{00000000-0010-0000-0600-000005000000}" name="FAT" totalsRowFunction="sum" dataDxfId="13" totalsRowDxfId="12"/>
    <tableColumn id="6" xr3:uid="{00000000-0010-0000-0600-000006000000}" name="CHOLESTEROL" totalsRowFunction="sum" dataDxfId="11" totalsRowDxfId="10"/>
    <tableColumn id="7" xr3:uid="{00000000-0010-0000-0600-000007000000}" name="SODIUM" totalsRowFunction="sum" dataDxfId="9" totalsRowDxfId="8"/>
    <tableColumn id="8" xr3:uid="{00000000-0010-0000-0600-000008000000}" name="CARBS" totalsRowFunction="sum" dataDxfId="7" totalsRowDxfId="6"/>
    <tableColumn id="9" xr3:uid="{00000000-0010-0000-0600-000009000000}" name="PROTEIN" totalsRowFunction="sum" dataDxfId="5" totalsRowDxfId="4"/>
    <tableColumn id="12" xr3:uid="{00000000-0010-0000-0600-00000C000000}" name="SUGAR" totalsRowFunction="sum" dataDxfId="3" totalsRowDxfId="2"/>
    <tableColumn id="13" xr3:uid="{00000000-0010-0000-0600-00000D000000}" name="FIBRE" totalsRowFunction="sum" dataDxfId="1" totalsRowDxfId="0"/>
  </tableColumns>
  <tableStyleInfo name="Fitness Plan" showFirstColumn="0" showLastColumn="0" showRowStripes="1" showColumnStripes="0"/>
  <extLst>
    <ext xmlns:x14="http://schemas.microsoft.com/office/spreadsheetml/2009/9/main" uri="{504A1905-F514-4f6f-8877-14C23A59335A}">
      <x14:table altTextSummary="Enter Date, Meal type and Food items in this table. Customise table headings to track specific nutritional needs"/>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defaultColWidth="9.140625" defaultRowHeight="18" customHeight="1" x14ac:dyDescent="0.25"/>
  <cols>
    <col min="1" max="1" width="2.7109375" style="6" customWidth="1"/>
    <col min="2" max="4" width="10.7109375" style="6" customWidth="1"/>
    <col min="5" max="5" width="16.28515625" style="6" customWidth="1"/>
    <col min="6" max="6" width="9.42578125" style="6" customWidth="1"/>
    <col min="7" max="7" width="9.28515625" style="6" customWidth="1"/>
    <col min="8" max="8" width="2.7109375" style="6" customWidth="1"/>
    <col min="9" max="9" width="11.5703125" style="6" customWidth="1"/>
    <col min="10" max="10" width="9.42578125" style="6" customWidth="1"/>
    <col min="11" max="11" width="9.28515625" style="6" customWidth="1"/>
    <col min="12" max="12" width="2.7109375" style="6" customWidth="1"/>
    <col min="13" max="13" width="11.5703125" style="6" customWidth="1"/>
    <col min="14" max="14" width="9.42578125" style="6" customWidth="1"/>
    <col min="15" max="15" width="9.28515625" style="6" customWidth="1"/>
    <col min="16" max="16" width="2.7109375" style="6" customWidth="1"/>
    <col min="17" max="17" width="11.5703125" style="6" customWidth="1"/>
    <col min="18" max="18" width="9.42578125" style="6" customWidth="1"/>
    <col min="19" max="19" width="9.28515625" style="6" customWidth="1"/>
    <col min="20" max="20" width="2.7109375" style="6" customWidth="1"/>
    <col min="21" max="16384" width="9.140625" style="6"/>
  </cols>
  <sheetData>
    <row r="1" spans="2:19" ht="57.75" customHeight="1" x14ac:dyDescent="0.25">
      <c r="B1" s="49" t="s">
        <v>0</v>
      </c>
      <c r="C1" s="49"/>
      <c r="D1" s="49"/>
      <c r="E1" s="49"/>
      <c r="F1" s="47" t="s">
        <v>22</v>
      </c>
      <c r="G1" s="47"/>
      <c r="H1" s="47"/>
      <c r="I1" s="47"/>
      <c r="J1" s="47"/>
      <c r="K1" s="47"/>
      <c r="L1" s="47"/>
      <c r="M1" s="47"/>
      <c r="N1" s="47"/>
      <c r="O1" s="47"/>
      <c r="P1" s="47"/>
      <c r="Q1" s="47"/>
      <c r="R1" s="47"/>
      <c r="S1" s="47"/>
    </row>
    <row r="2" spans="2:19" ht="21" customHeight="1" x14ac:dyDescent="0.25">
      <c r="B2" s="49"/>
      <c r="C2" s="49"/>
      <c r="D2" s="49"/>
      <c r="E2" s="49"/>
      <c r="F2" s="47"/>
      <c r="G2" s="47"/>
      <c r="H2" s="47"/>
      <c r="I2" s="47"/>
      <c r="J2" s="47"/>
      <c r="K2" s="47"/>
      <c r="L2" s="47"/>
      <c r="M2" s="47"/>
      <c r="N2" s="47"/>
      <c r="O2" s="47"/>
      <c r="P2" s="47"/>
      <c r="Q2" s="47"/>
      <c r="R2" s="47"/>
      <c r="S2" s="47"/>
    </row>
    <row r="3" spans="2:19" ht="30.75" customHeight="1" x14ac:dyDescent="0.25">
      <c r="B3" s="50" t="s">
        <v>1</v>
      </c>
      <c r="C3" s="50"/>
      <c r="D3" s="50"/>
      <c r="E3" s="36" t="str">
        <f>"BODY SIZE "&amp;IF(UnitOfMeasure="Imperial","(in)","(cm)")</f>
        <v>BODY SIZE (in)</v>
      </c>
      <c r="F3" s="51"/>
      <c r="G3" s="51"/>
      <c r="H3" s="51"/>
      <c r="I3" s="51"/>
      <c r="J3" s="51"/>
      <c r="K3" s="51"/>
      <c r="L3" s="51"/>
      <c r="M3" s="51"/>
      <c r="N3" s="51"/>
      <c r="O3" s="51"/>
      <c r="P3" s="51"/>
      <c r="Q3" s="51"/>
      <c r="R3" s="51"/>
      <c r="S3" s="51"/>
    </row>
    <row r="4" spans="2:19" ht="22.5" customHeight="1" x14ac:dyDescent="0.25">
      <c r="B4" s="17" t="s">
        <v>2</v>
      </c>
      <c r="C4" s="14" t="s">
        <v>15</v>
      </c>
      <c r="D4" s="11"/>
      <c r="E4" s="47" t="s">
        <v>20</v>
      </c>
      <c r="F4" s="47"/>
      <c r="G4" s="47"/>
      <c r="H4" s="47"/>
      <c r="I4" s="47"/>
      <c r="J4" s="47"/>
      <c r="K4" s="47"/>
      <c r="L4" s="47"/>
      <c r="M4" s="47"/>
      <c r="N4" s="47"/>
      <c r="O4" s="47"/>
      <c r="P4" s="47"/>
      <c r="Q4" s="47"/>
      <c r="R4" s="47"/>
      <c r="S4" s="47"/>
    </row>
    <row r="5" spans="2:19" ht="21.75" customHeight="1" x14ac:dyDescent="0.25">
      <c r="B5" s="17" t="s">
        <v>3</v>
      </c>
      <c r="C5" s="14">
        <v>35</v>
      </c>
      <c r="D5" s="11"/>
      <c r="E5" s="47"/>
      <c r="F5" s="47"/>
      <c r="G5" s="47"/>
      <c r="H5" s="47"/>
      <c r="I5" s="47"/>
      <c r="J5" s="47"/>
      <c r="K5" s="47"/>
      <c r="L5" s="47"/>
      <c r="M5" s="47"/>
      <c r="N5" s="47"/>
      <c r="O5" s="47"/>
      <c r="P5" s="47"/>
      <c r="Q5" s="47"/>
      <c r="R5" s="47"/>
      <c r="S5" s="47"/>
    </row>
    <row r="6" spans="2:19" ht="21.75" customHeight="1" x14ac:dyDescent="0.25">
      <c r="B6" s="17" t="s">
        <v>4</v>
      </c>
      <c r="C6" s="14">
        <v>64</v>
      </c>
      <c r="D6" s="11"/>
      <c r="E6" s="47"/>
      <c r="F6" s="47"/>
      <c r="G6" s="47"/>
      <c r="H6" s="47"/>
      <c r="I6" s="47"/>
      <c r="J6" s="47"/>
      <c r="K6" s="47"/>
      <c r="L6" s="47"/>
      <c r="M6" s="47"/>
      <c r="N6" s="47"/>
      <c r="O6" s="47"/>
      <c r="P6" s="47"/>
      <c r="Q6" s="47"/>
      <c r="R6" s="47"/>
      <c r="S6" s="47"/>
    </row>
    <row r="7" spans="2:19" ht="21.75" customHeight="1" x14ac:dyDescent="0.25">
      <c r="B7" s="17" t="s">
        <v>5</v>
      </c>
      <c r="C7" s="15" t="s">
        <v>16</v>
      </c>
      <c r="D7" s="11"/>
      <c r="E7" s="47"/>
      <c r="F7" s="47"/>
      <c r="G7" s="47"/>
      <c r="H7" s="47"/>
      <c r="I7" s="47"/>
      <c r="J7" s="47"/>
      <c r="K7" s="47"/>
      <c r="L7" s="47"/>
      <c r="M7" s="47"/>
      <c r="N7" s="47"/>
      <c r="O7" s="47"/>
      <c r="P7" s="47"/>
      <c r="Q7" s="47"/>
      <c r="R7" s="47"/>
      <c r="S7" s="47"/>
    </row>
    <row r="8" spans="2:19" ht="21.75" customHeight="1" x14ac:dyDescent="0.25">
      <c r="B8" s="17" t="s">
        <v>6</v>
      </c>
      <c r="C8" s="16">
        <f>IF(AllComplete,BMI,"")</f>
        <v>26.602783203125</v>
      </c>
      <c r="D8" s="11"/>
      <c r="E8" s="47"/>
      <c r="F8" s="47"/>
      <c r="G8" s="47"/>
      <c r="H8" s="47"/>
      <c r="I8" s="47"/>
      <c r="J8" s="47"/>
      <c r="K8" s="47"/>
      <c r="L8" s="47"/>
      <c r="M8" s="47"/>
      <c r="N8" s="47"/>
      <c r="O8" s="47"/>
      <c r="P8" s="47"/>
      <c r="Q8" s="47"/>
      <c r="R8" s="47"/>
      <c r="S8" s="47"/>
    </row>
    <row r="9" spans="2:19" ht="25.5" customHeight="1" x14ac:dyDescent="0.25">
      <c r="B9" s="51" t="str">
        <f>IF(AllComplete,"","Enter height and current weight to calculate BMI")</f>
        <v/>
      </c>
      <c r="C9" s="51"/>
      <c r="D9" s="51"/>
      <c r="E9" s="47"/>
      <c r="F9" s="47"/>
      <c r="G9" s="47"/>
      <c r="H9" s="47"/>
      <c r="I9" s="47"/>
      <c r="J9" s="47"/>
      <c r="K9" s="47"/>
      <c r="L9" s="47"/>
      <c r="M9" s="47"/>
      <c r="N9" s="47"/>
      <c r="O9" s="47"/>
      <c r="P9" s="47"/>
      <c r="Q9" s="47"/>
      <c r="R9" s="47"/>
      <c r="S9" s="47"/>
    </row>
    <row r="10" spans="2:19" ht="30.75" customHeight="1" x14ac:dyDescent="0.25">
      <c r="B10" s="50" t="s">
        <v>7</v>
      </c>
      <c r="C10" s="50"/>
      <c r="D10" s="50"/>
      <c r="E10" s="36" t="str">
        <f>"WEIGHT " &amp;IF(UnitOfMeasure="Imperial","(lbs)","(kg)")</f>
        <v>WEIGHT (lbs)</v>
      </c>
      <c r="F10" s="51"/>
      <c r="G10" s="51"/>
      <c r="H10" s="51"/>
      <c r="I10" s="51"/>
      <c r="J10" s="51"/>
      <c r="K10" s="51"/>
      <c r="L10" s="51"/>
      <c r="M10" s="51"/>
      <c r="N10" s="51"/>
      <c r="O10" s="51"/>
      <c r="P10" s="51"/>
      <c r="Q10" s="51"/>
      <c r="R10" s="51"/>
      <c r="S10" s="51"/>
    </row>
    <row r="11" spans="2:19" ht="21.75" customHeight="1" x14ac:dyDescent="0.25">
      <c r="B11" s="18" t="s">
        <v>8</v>
      </c>
      <c r="C11" s="9" t="s">
        <v>17</v>
      </c>
      <c r="D11" s="9" t="s">
        <v>19</v>
      </c>
      <c r="E11" s="47" t="s">
        <v>21</v>
      </c>
      <c r="F11" s="47"/>
      <c r="G11" s="47"/>
      <c r="H11" s="47"/>
      <c r="I11" s="47"/>
      <c r="J11" s="47"/>
      <c r="K11" s="47"/>
      <c r="L11" s="47"/>
      <c r="M11" s="47"/>
      <c r="N11" s="47"/>
      <c r="O11" s="47"/>
      <c r="P11" s="47"/>
      <c r="Q11" s="47"/>
      <c r="R11" s="47"/>
      <c r="S11" s="47"/>
    </row>
    <row r="12" spans="2:19" ht="21.75" customHeight="1" x14ac:dyDescent="0.25">
      <c r="B12" s="17" t="s">
        <v>9</v>
      </c>
      <c r="C12" s="1">
        <v>155</v>
      </c>
      <c r="D12" s="1">
        <v>140</v>
      </c>
      <c r="E12" s="47"/>
      <c r="F12" s="47"/>
      <c r="G12" s="47"/>
      <c r="H12" s="47"/>
      <c r="I12" s="47"/>
      <c r="J12" s="47"/>
      <c r="K12" s="47"/>
      <c r="L12" s="47"/>
      <c r="M12" s="47"/>
      <c r="N12" s="47"/>
      <c r="O12" s="47"/>
      <c r="P12" s="47"/>
      <c r="Q12" s="47"/>
      <c r="R12" s="47"/>
      <c r="S12" s="47"/>
    </row>
    <row r="13" spans="2:19" ht="21.75" customHeight="1" x14ac:dyDescent="0.25">
      <c r="B13" s="17" t="s">
        <v>10</v>
      </c>
      <c r="C13" s="1">
        <v>36</v>
      </c>
      <c r="D13" s="1">
        <v>28</v>
      </c>
      <c r="E13" s="47"/>
      <c r="F13" s="47"/>
      <c r="G13" s="47"/>
      <c r="H13" s="47"/>
      <c r="I13" s="47"/>
      <c r="J13" s="47"/>
      <c r="K13" s="47"/>
      <c r="L13" s="47"/>
      <c r="M13" s="47"/>
      <c r="N13" s="47"/>
      <c r="O13" s="47"/>
      <c r="P13" s="47"/>
      <c r="Q13" s="47"/>
      <c r="R13" s="47"/>
      <c r="S13" s="47"/>
    </row>
    <row r="14" spans="2:19" ht="21.75" customHeight="1" x14ac:dyDescent="0.25">
      <c r="B14" s="17" t="s">
        <v>11</v>
      </c>
      <c r="C14" s="1">
        <v>13.5</v>
      </c>
      <c r="D14" s="1">
        <v>14</v>
      </c>
      <c r="E14" s="47"/>
      <c r="F14" s="47"/>
      <c r="G14" s="47"/>
      <c r="H14" s="47"/>
      <c r="I14" s="47"/>
      <c r="J14" s="47"/>
      <c r="K14" s="47"/>
      <c r="L14" s="47"/>
      <c r="M14" s="47"/>
      <c r="N14" s="47"/>
      <c r="O14" s="47"/>
      <c r="P14" s="47"/>
      <c r="Q14" s="47"/>
      <c r="R14" s="47"/>
      <c r="S14" s="47"/>
    </row>
    <row r="15" spans="2:19" ht="21.75" customHeight="1" x14ac:dyDescent="0.25">
      <c r="B15" s="17" t="s">
        <v>12</v>
      </c>
      <c r="C15" s="1">
        <v>45</v>
      </c>
      <c r="D15" s="1">
        <v>38</v>
      </c>
      <c r="E15" s="47"/>
      <c r="F15" s="47"/>
      <c r="G15" s="47"/>
      <c r="H15" s="47"/>
      <c r="I15" s="47"/>
      <c r="J15" s="47"/>
      <c r="K15" s="47"/>
      <c r="L15" s="47"/>
      <c r="M15" s="47"/>
      <c r="N15" s="47"/>
      <c r="O15" s="47"/>
      <c r="P15" s="47"/>
      <c r="Q15" s="47"/>
      <c r="R15" s="47"/>
      <c r="S15" s="47"/>
    </row>
    <row r="16" spans="2:19" ht="21.75" customHeight="1" x14ac:dyDescent="0.25">
      <c r="B16" s="17" t="s">
        <v>13</v>
      </c>
      <c r="C16" s="1">
        <v>22</v>
      </c>
      <c r="D16" s="1">
        <v>17</v>
      </c>
      <c r="E16" s="47"/>
      <c r="F16" s="47"/>
      <c r="G16" s="47"/>
      <c r="H16" s="47"/>
      <c r="I16" s="47"/>
      <c r="J16" s="47"/>
      <c r="K16" s="47"/>
      <c r="L16" s="47"/>
      <c r="M16" s="47"/>
      <c r="N16" s="47"/>
      <c r="O16" s="47"/>
      <c r="P16" s="47"/>
      <c r="Q16" s="47"/>
      <c r="R16" s="47"/>
      <c r="S16" s="47"/>
    </row>
    <row r="17" spans="2:19" ht="21.2" customHeight="1" x14ac:dyDescent="0.25">
      <c r="B17" s="51"/>
      <c r="C17" s="51"/>
      <c r="D17" s="51"/>
      <c r="E17" s="47"/>
      <c r="F17" s="47"/>
      <c r="G17" s="47"/>
      <c r="H17" s="47"/>
      <c r="I17" s="47"/>
      <c r="J17" s="47"/>
      <c r="K17" s="47"/>
      <c r="L17" s="47"/>
      <c r="M17" s="47"/>
      <c r="N17" s="47"/>
      <c r="O17" s="47"/>
      <c r="P17" s="47"/>
      <c r="Q17" s="47"/>
      <c r="R17" s="47"/>
      <c r="S17" s="47"/>
    </row>
    <row r="18" spans="2:19" ht="18" customHeight="1" x14ac:dyDescent="0.3">
      <c r="B18" s="48" t="str">
        <f>UPPER(CONCATENATE(WeightLabel, " Tracker"))</f>
        <v>WEIGHT TRACKER</v>
      </c>
      <c r="C18" s="48"/>
      <c r="D18" s="48"/>
    </row>
    <row r="19" spans="2:19" ht="18" customHeight="1" x14ac:dyDescent="0.25">
      <c r="B19" s="6" t="s">
        <v>14</v>
      </c>
      <c r="C19" s="6" t="s">
        <v>18</v>
      </c>
      <c r="D19" s="6" t="s">
        <v>9</v>
      </c>
    </row>
    <row r="20" spans="2:19" ht="18" customHeight="1" x14ac:dyDescent="0.25">
      <c r="B20" s="7">
        <f t="shared" ref="B20:B25" ca="1" si="0">TODAY()+30+ROW()</f>
        <v>43699</v>
      </c>
      <c r="C20" s="40">
        <v>0.33333333333333331</v>
      </c>
      <c r="D20" s="8">
        <v>155</v>
      </c>
    </row>
    <row r="21" spans="2:19" ht="18" customHeight="1" x14ac:dyDescent="0.25">
      <c r="B21" s="7">
        <f t="shared" ca="1" si="0"/>
        <v>43700</v>
      </c>
      <c r="C21" s="40">
        <v>0.58333333333333337</v>
      </c>
      <c r="D21" s="8">
        <v>154.5</v>
      </c>
    </row>
    <row r="22" spans="2:19" ht="18" customHeight="1" x14ac:dyDescent="0.25">
      <c r="B22" s="7">
        <f t="shared" ca="1" si="0"/>
        <v>43701</v>
      </c>
      <c r="C22" s="40">
        <v>0.34375</v>
      </c>
      <c r="D22" s="8">
        <v>154.19999999999999</v>
      </c>
    </row>
    <row r="23" spans="2:19" ht="18" customHeight="1" x14ac:dyDescent="0.25">
      <c r="B23" s="7">
        <f t="shared" ca="1" si="0"/>
        <v>43702</v>
      </c>
      <c r="C23" s="40">
        <v>0.58333333333333337</v>
      </c>
      <c r="D23" s="8">
        <v>153.80000000000001</v>
      </c>
    </row>
    <row r="24" spans="2:19" ht="18" customHeight="1" x14ac:dyDescent="0.25">
      <c r="B24" s="7">
        <f t="shared" ca="1" si="0"/>
        <v>43703</v>
      </c>
      <c r="C24" s="40">
        <v>0.33333333333333331</v>
      </c>
      <c r="D24" s="8">
        <v>154.5</v>
      </c>
    </row>
    <row r="25" spans="2:19" ht="18" customHeight="1" x14ac:dyDescent="0.25">
      <c r="B25" s="7">
        <f t="shared" ca="1" si="0"/>
        <v>43704</v>
      </c>
      <c r="C25" s="40">
        <v>0.35416666666666669</v>
      </c>
      <c r="D25" s="8">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53" priority="6">
      <formula>$D20=GoalWeight</formula>
    </cfRule>
  </conditionalFormatting>
  <conditionalFormatting sqref="C8">
    <cfRule type="expression" dxfId="52" priority="1">
      <formula>OR($C$8&lt;18.5,$C$8&gt;25)</formula>
    </cfRule>
  </conditionalFormatting>
  <dataValidations xWindow="51" yWindow="325" count="24">
    <dataValidation type="custom" errorStyle="warning" allowBlank="1" showInputMessage="1" sqref="B12" xr:uid="{00000000-0002-0000-0000-000000000000}">
      <formula1>"Weight"</formula1>
    </dataValidation>
    <dataValidation type="list" errorStyle="warning" allowBlank="1" showInputMessage="1" showErrorMessage="1" error="Select Unit type from the list. Select CANCEL, press ALT+DOWN ARROW for options, then DOWN ARROW and ENTER to make selection" prompt="Select Unit type in this cell. Press ALT+DOWN ARROW for options, then DOWN ARROW and ENTER to make selection" sqref="C7" xr:uid="{00000000-0002-0000-0000-000001000000}">
      <formula1>"Imperial,Metric"</formula1>
    </dataValidation>
    <dataValidation type="list" errorStyle="warning" allowBlank="1" showInputMessage="1" showErrorMessage="1" error="Select Gender from the list. Select CANCEL, press ALT+DOWN ARROW for options, then DOWN ARROW and ENTER to make selection" prompt="Select Gender in this cell. Press ALT+DOWN ARROW for options, then DOWN ARROW and ENTER to make selection" sqref="C4" xr:uid="{00000000-0002-0000-0000-000002000000}">
      <formula1>"Male,Female"</formula1>
    </dataValidation>
    <dataValidation allowBlank="1" showInputMessage="1" showErrorMessage="1" prompt="Create a Fitness Plan in this workbook. Enter details in Weight Tracker table starting in cell B19 in this Weight Tracker worksheet. Charts are in cell E4 and E11" sqref="A1" xr:uid="{00000000-0002-0000-0000-000003000000}"/>
    <dataValidation allowBlank="1" showInputMessage="1" showErrorMessage="1" prompt="Title of this worksheet is in this cell and image in cell to right. Enter personal details in cells C4 to C8 and Starting Stats in cells C12 to D16" sqref="B1:E2" xr:uid="{00000000-0002-0000-0000-000004000000}"/>
    <dataValidation allowBlank="1" showInputMessage="1" showErrorMessage="1" prompt="Enter personal details in cells below. Body Size is automatically calculated in cell to right" sqref="B3:D3" xr:uid="{00000000-0002-0000-0000-000005000000}"/>
    <dataValidation allowBlank="1" showInputMessage="1" showErrorMessage="1" prompt="Select Gender in cell to right" sqref="B4" xr:uid="{00000000-0002-0000-0000-000006000000}"/>
    <dataValidation allowBlank="1" showInputMessage="1" showErrorMessage="1" prompt="Enter Age in cell to right" sqref="B5" xr:uid="{00000000-0002-0000-0000-000007000000}"/>
    <dataValidation allowBlank="1" showInputMessage="1" showErrorMessage="1" prompt="Enter Age in this cell" sqref="C5" xr:uid="{00000000-0002-0000-0000-000008000000}"/>
    <dataValidation allowBlank="1" showInputMessage="1" showErrorMessage="1" prompt="Enter Height in cell to right" sqref="B6" xr:uid="{00000000-0002-0000-0000-000009000000}"/>
    <dataValidation allowBlank="1" showInputMessage="1" showErrorMessage="1" prompt="Enter Height in this cell" sqref="C6" xr:uid="{00000000-0002-0000-0000-00000A000000}"/>
    <dataValidation allowBlank="1" showInputMessage="1" showErrorMessage="1" prompt="Select Unit type in cell to right" sqref="B7" xr:uid="{00000000-0002-0000-0000-00000B000000}"/>
    <dataValidation allowBlank="1" showInputMessage="1" showErrorMessage="1" prompt="Body Mass Index is automatically calculated in cell to right" sqref="B8" xr:uid="{00000000-0002-0000-0000-00000C000000}"/>
    <dataValidation allowBlank="1" showInputMessage="1" showErrorMessage="1" prompt="Body Mass Index is automatically calculated in this cell" sqref="C8" xr:uid="{00000000-0002-0000-0000-00000D000000}"/>
    <dataValidation allowBlank="1" showInputMessage="1" showErrorMessage="1" prompt="Enter Starting Stats in cells below" sqref="B10:D10" xr:uid="{00000000-0002-0000-0000-00000E000000}"/>
    <dataValidation allowBlank="1" showInputMessage="1" showErrorMessage="1" prompt="Customise Type except Weight in this column under this heading. Weight is used to determine other data in this Fitness Plan, such as Body Mass Index, and shouldn’t be changed" sqref="B11" xr:uid="{00000000-0002-0000-0000-00000F000000}"/>
    <dataValidation allowBlank="1" showInputMessage="1" showErrorMessage="1" prompt="Enter Current data in this column under this heading for the type entered" sqref="C11" xr:uid="{00000000-0002-0000-0000-000010000000}"/>
    <dataValidation allowBlank="1" showInputMessage="1" showErrorMessage="1" prompt="Enter Goal data in this column under this heading for the type entered" sqref="D11" xr:uid="{00000000-0002-0000-0000-000011000000}"/>
    <dataValidation allowBlank="1" showInputMessage="1" showErrorMessage="1" prompt="Enter details in table below" sqref="B18:D18" xr:uid="{00000000-0002-0000-0000-000012000000}"/>
    <dataValidation allowBlank="1" showInputMessage="1" showErrorMessage="1" prompt="Enter Date in this column under this heading. Use heading filters to find specific entries" sqref="B19" xr:uid="{00000000-0002-0000-0000-000013000000}"/>
    <dataValidation allowBlank="1" showInputMessage="1" showErrorMessage="1" prompt="Enter Time in this column under this heading" sqref="C19" xr:uid="{00000000-0002-0000-0000-000014000000}"/>
    <dataValidation allowBlank="1" showInputMessage="1" showErrorMessage="1" prompt="Enter Weight in this column under this heading" sqref="D19" xr:uid="{00000000-0002-0000-0000-000015000000}"/>
    <dataValidation allowBlank="1" showInputMessage="1" showErrorMessage="1" prompt="Weight unit is automatically updated in this cell. Area chart tracking weight progress is in cell below" sqref="E10" xr:uid="{00000000-0002-0000-0000-000016000000}"/>
    <dataValidation allowBlank="1" showInputMessage="1" showErrorMessage="1" prompt="Body Size unit is automatically updated in this cell. Line chart tracking progress of each starting stat, including hips, waist, thigh and bicep, is in cell below" sqref="E3" xr:uid="{00000000-0002-0000-0000-000017000000}"/>
  </dataValidations>
  <printOptions horizontalCentered="1"/>
  <pageMargins left="0.25" right="0.25" top="0.75" bottom="0.75" header="0.3" footer="0.3"/>
  <pageSetup paperSize="9" scale="58"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defaultColWidth="9.140625" defaultRowHeight="18" customHeight="1" x14ac:dyDescent="0.25"/>
  <cols>
    <col min="1" max="1" width="2.7109375" style="6" customWidth="1"/>
    <col min="2" max="4" width="10.710937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9" t="s">
        <v>0</v>
      </c>
      <c r="C1" s="49"/>
      <c r="D1" s="49"/>
      <c r="E1" s="49"/>
      <c r="F1" s="49"/>
      <c r="G1" s="47" t="s">
        <v>22</v>
      </c>
      <c r="H1" s="47"/>
      <c r="I1" s="47"/>
      <c r="J1" s="47"/>
      <c r="K1" s="47"/>
      <c r="L1" s="47"/>
      <c r="M1" s="47"/>
      <c r="N1" s="47"/>
      <c r="O1" s="47"/>
      <c r="P1" s="47"/>
      <c r="Q1" s="47"/>
      <c r="R1" s="47"/>
      <c r="S1" s="47"/>
      <c r="T1" s="47"/>
    </row>
    <row r="2" spans="2:20" ht="21" customHeight="1" x14ac:dyDescent="0.25">
      <c r="B2" s="49"/>
      <c r="C2" s="49"/>
      <c r="D2" s="49"/>
      <c r="E2" s="49"/>
      <c r="F2" s="49"/>
      <c r="G2" s="47"/>
      <c r="H2" s="47"/>
      <c r="I2" s="47"/>
      <c r="J2" s="47"/>
      <c r="K2" s="47"/>
      <c r="L2" s="47"/>
      <c r="M2" s="47"/>
      <c r="N2" s="47"/>
      <c r="O2" s="47"/>
      <c r="P2" s="47"/>
      <c r="Q2" s="47"/>
      <c r="R2" s="47"/>
      <c r="S2" s="47"/>
      <c r="T2" s="47"/>
    </row>
    <row r="3" spans="2:20" ht="18" customHeight="1" x14ac:dyDescent="0.3">
      <c r="B3" s="48" t="str">
        <f>UPPER(CONCATENATE('Weight Tracker'!Goal1Label," Tracker"))</f>
        <v>WAIST TRACKER</v>
      </c>
      <c r="C3" s="48"/>
      <c r="D3" s="48"/>
    </row>
    <row r="4" spans="2:20" ht="18" customHeight="1" x14ac:dyDescent="0.25">
      <c r="B4" s="6" t="s">
        <v>14</v>
      </c>
      <c r="C4" s="6" t="s">
        <v>18</v>
      </c>
      <c r="D4" s="6" t="s">
        <v>23</v>
      </c>
    </row>
    <row r="5" spans="2:20" ht="18" customHeight="1" x14ac:dyDescent="0.25">
      <c r="B5" s="7">
        <f ca="1">TODAY()+30+ROW()</f>
        <v>43684</v>
      </c>
      <c r="C5" s="40">
        <v>0.33333333333333331</v>
      </c>
      <c r="D5" s="8">
        <v>36</v>
      </c>
    </row>
    <row r="6" spans="2:20" ht="18" customHeight="1" x14ac:dyDescent="0.25">
      <c r="B6" s="7">
        <f ca="1">TODAY()+30+ROW()</f>
        <v>43685</v>
      </c>
      <c r="C6" s="40">
        <v>0.58333333333333337</v>
      </c>
      <c r="D6" s="8">
        <v>36.700000000000003</v>
      </c>
    </row>
    <row r="7" spans="2:20" ht="18" customHeight="1" x14ac:dyDescent="0.25">
      <c r="B7" s="7">
        <f ca="1">TODAY()+30+ROW()</f>
        <v>43686</v>
      </c>
      <c r="C7" s="40">
        <v>0.34375</v>
      </c>
      <c r="D7" s="8">
        <v>38</v>
      </c>
    </row>
    <row r="8" spans="2:20" ht="18" customHeight="1" x14ac:dyDescent="0.25">
      <c r="B8" s="7">
        <f ca="1">TODAY()+30+ROW()</f>
        <v>43687</v>
      </c>
      <c r="C8" s="40">
        <v>0.41666666666666669</v>
      </c>
      <c r="D8" s="8">
        <v>35</v>
      </c>
    </row>
  </sheetData>
  <mergeCells count="3">
    <mergeCell ref="B1:F2"/>
    <mergeCell ref="B3:D3"/>
    <mergeCell ref="G1:T2"/>
  </mergeCells>
  <conditionalFormatting sqref="B5:D8">
    <cfRule type="expression" dxfId="47" priority="5">
      <formula>$D5=Goal1</formula>
    </cfRule>
  </conditionalFormatting>
  <dataValidations count="6">
    <dataValidation allowBlank="1" showInputMessage="1" showErrorMessage="1" prompt="Create a Waist Tracker in this worksheet. Enter details in Waist Tracker table" sqref="A1" xr:uid="{00000000-0002-0000-0100-000000000000}"/>
    <dataValidation allowBlank="1" showInputMessage="1" showErrorMessage="1" prompt="Title of this worksheet is in this cell and image in cell to right" sqref="B1:F2" xr:uid="{00000000-0002-0000-0100-000001000000}"/>
    <dataValidation allowBlank="1" showInputMessage="1" showErrorMessage="1" prompt="Enter details in table below" sqref="B3:D3" xr:uid="{00000000-0002-0000-0100-000002000000}"/>
    <dataValidation allowBlank="1" showInputMessage="1" showErrorMessage="1" prompt="Enter Date in this column under this heading. Use heading filters to find specific entries" sqref="B4" xr:uid="{00000000-0002-0000-0100-000003000000}"/>
    <dataValidation allowBlank="1" showInputMessage="1" showErrorMessage="1" prompt="Enter Time in this column under this heading" sqref="C4" xr:uid="{00000000-0002-0000-0100-000004000000}"/>
    <dataValidation allowBlank="1" showInputMessage="1" showErrorMessage="1" prompt="Enter Size in this column under this heading" sqref="D4" xr:uid="{00000000-0002-0000-0100-000005000000}"/>
  </dataValidations>
  <printOptions horizontalCentered="1"/>
  <pageMargins left="0.25" right="0.25" top="0.75" bottom="0.75" header="0.3" footer="0.3"/>
  <pageSetup paperSize="9" scale="59"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defaultColWidth="9.140625" defaultRowHeight="18" customHeight="1" x14ac:dyDescent="0.25"/>
  <cols>
    <col min="1" max="1" width="2.7109375" style="6" customWidth="1"/>
    <col min="2" max="4" width="10.710937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9" t="s">
        <v>0</v>
      </c>
      <c r="C1" s="49"/>
      <c r="D1" s="49"/>
      <c r="E1" s="49"/>
      <c r="F1" s="49"/>
      <c r="G1" s="47" t="s">
        <v>22</v>
      </c>
      <c r="H1" s="47"/>
      <c r="I1" s="47"/>
      <c r="J1" s="47"/>
      <c r="K1" s="47"/>
      <c r="L1" s="47"/>
      <c r="M1" s="47"/>
      <c r="N1" s="47"/>
      <c r="O1" s="47"/>
      <c r="P1" s="47"/>
      <c r="Q1" s="47"/>
      <c r="R1" s="47"/>
      <c r="S1" s="47"/>
      <c r="T1" s="47"/>
    </row>
    <row r="2" spans="2:20" ht="21" customHeight="1" x14ac:dyDescent="0.25">
      <c r="B2" s="49"/>
      <c r="C2" s="49"/>
      <c r="D2" s="49"/>
      <c r="E2" s="49"/>
      <c r="F2" s="49"/>
      <c r="G2" s="47"/>
      <c r="H2" s="47"/>
      <c r="I2" s="47"/>
      <c r="J2" s="47"/>
      <c r="K2" s="47"/>
      <c r="L2" s="47"/>
      <c r="M2" s="47"/>
      <c r="N2" s="47"/>
      <c r="O2" s="47"/>
      <c r="P2" s="47"/>
      <c r="Q2" s="47"/>
      <c r="R2" s="47"/>
      <c r="S2" s="47"/>
      <c r="T2" s="47"/>
    </row>
    <row r="3" spans="2:20" ht="18" customHeight="1" x14ac:dyDescent="0.3">
      <c r="B3" s="48" t="str">
        <f>UPPER(CONCATENATE('Weight Tracker'!Goal2Label," Tracker"))</f>
        <v>BICEP TRACKER</v>
      </c>
      <c r="C3" s="48"/>
      <c r="D3" s="48"/>
    </row>
    <row r="4" spans="2:20" ht="18" customHeight="1" x14ac:dyDescent="0.25">
      <c r="B4" s="6" t="s">
        <v>14</v>
      </c>
      <c r="C4" s="6" t="s">
        <v>18</v>
      </c>
      <c r="D4" s="6" t="s">
        <v>23</v>
      </c>
    </row>
    <row r="5" spans="2:20" ht="18" customHeight="1" x14ac:dyDescent="0.25">
      <c r="B5" s="7">
        <f ca="1">TODAY()+30+ROW()</f>
        <v>43684</v>
      </c>
      <c r="C5" s="40">
        <v>0.33333333333333331</v>
      </c>
      <c r="D5" s="8">
        <v>13.5</v>
      </c>
    </row>
    <row r="6" spans="2:20" ht="18" customHeight="1" x14ac:dyDescent="0.25">
      <c r="B6" s="7">
        <f ca="1">TODAY()+30+ROW()</f>
        <v>43685</v>
      </c>
      <c r="C6" s="40">
        <v>0.58333333333333337</v>
      </c>
      <c r="D6" s="8">
        <v>13.5</v>
      </c>
    </row>
    <row r="7" spans="2:20" ht="18" customHeight="1" x14ac:dyDescent="0.25">
      <c r="B7" s="7">
        <f ca="1">TODAY()+30+ROW()</f>
        <v>43686</v>
      </c>
      <c r="C7" s="40">
        <v>0.34375</v>
      </c>
      <c r="D7" s="8">
        <v>13.6</v>
      </c>
    </row>
    <row r="8" spans="2:20" ht="18" customHeight="1" x14ac:dyDescent="0.25">
      <c r="B8" s="7">
        <f ca="1">TODAY()+30+ROW()</f>
        <v>43687</v>
      </c>
      <c r="C8" s="40">
        <v>0.58333333333333337</v>
      </c>
      <c r="D8" s="8">
        <v>13.8</v>
      </c>
    </row>
    <row r="9" spans="2:20" ht="18" customHeight="1" x14ac:dyDescent="0.25">
      <c r="B9" s="32">
        <f ca="1">TODAY()+30+ROW()</f>
        <v>43688</v>
      </c>
      <c r="C9" s="41">
        <v>0.33333333333333331</v>
      </c>
      <c r="D9" s="33">
        <v>14</v>
      </c>
    </row>
  </sheetData>
  <mergeCells count="3">
    <mergeCell ref="B1:F2"/>
    <mergeCell ref="B3:D3"/>
    <mergeCell ref="G1:T2"/>
  </mergeCells>
  <conditionalFormatting sqref="B5:D9">
    <cfRule type="expression" dxfId="43" priority="4">
      <formula>$D5=Goal2</formula>
    </cfRule>
  </conditionalFormatting>
  <dataValidations count="6">
    <dataValidation allowBlank="1" showInputMessage="1" showErrorMessage="1" prompt="Create a Bicep Tracker in this worksheet. Enter details in Bicep Tracker table" sqref="A1" xr:uid="{00000000-0002-0000-0200-000000000000}"/>
    <dataValidation allowBlank="1" showInputMessage="1" showErrorMessage="1" prompt="Title of this worksheet is in this cell and image in cell to right" sqref="B1:F2" xr:uid="{00000000-0002-0000-0200-000001000000}"/>
    <dataValidation allowBlank="1" showInputMessage="1" showErrorMessage="1" prompt="Enter details in table below" sqref="B3:D3" xr:uid="{00000000-0002-0000-0200-000002000000}"/>
    <dataValidation allowBlank="1" showInputMessage="1" showErrorMessage="1" prompt="Enter Date in this column under this heading. Use heading filters to find specific entries" sqref="B4" xr:uid="{00000000-0002-0000-0200-000003000000}"/>
    <dataValidation allowBlank="1" showInputMessage="1" showErrorMessage="1" prompt="Enter Time in this column under this heading" sqref="C4" xr:uid="{00000000-0002-0000-0200-000004000000}"/>
    <dataValidation allowBlank="1" showInputMessage="1" showErrorMessage="1" prompt="Enter Size in this column under this heading" sqref="D4" xr:uid="{00000000-0002-0000-0200-000005000000}"/>
  </dataValidations>
  <printOptions horizontalCentered="1"/>
  <pageMargins left="0.25" right="0.25" top="0.75" bottom="0.75" header="0.3" footer="0.3"/>
  <pageSetup paperSize="9" scale="59"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defaultColWidth="9.140625" defaultRowHeight="18" customHeight="1" x14ac:dyDescent="0.25"/>
  <cols>
    <col min="1" max="1" width="2.7109375" style="6" customWidth="1"/>
    <col min="2" max="4" width="10.710937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9" t="s">
        <v>0</v>
      </c>
      <c r="C1" s="49"/>
      <c r="D1" s="49"/>
      <c r="E1" s="49"/>
      <c r="F1" s="49"/>
      <c r="G1" s="47" t="s">
        <v>22</v>
      </c>
      <c r="H1" s="47"/>
      <c r="I1" s="47"/>
      <c r="J1" s="47"/>
      <c r="K1" s="47"/>
      <c r="L1" s="47"/>
      <c r="M1" s="47"/>
      <c r="N1" s="47"/>
      <c r="O1" s="47"/>
      <c r="P1" s="47"/>
      <c r="Q1" s="47"/>
      <c r="R1" s="47"/>
      <c r="S1" s="47"/>
      <c r="T1" s="47"/>
    </row>
    <row r="2" spans="2:20" ht="21" customHeight="1" x14ac:dyDescent="0.25">
      <c r="B2" s="49"/>
      <c r="C2" s="49"/>
      <c r="D2" s="49"/>
      <c r="E2" s="49"/>
      <c r="F2" s="49"/>
      <c r="G2" s="47"/>
      <c r="H2" s="47"/>
      <c r="I2" s="47"/>
      <c r="J2" s="47"/>
      <c r="K2" s="47"/>
      <c r="L2" s="47"/>
      <c r="M2" s="47"/>
      <c r="N2" s="47"/>
      <c r="O2" s="47"/>
      <c r="P2" s="47"/>
      <c r="Q2" s="47"/>
      <c r="R2" s="47"/>
      <c r="S2" s="47"/>
      <c r="T2" s="47"/>
    </row>
    <row r="3" spans="2:20" ht="18" customHeight="1" x14ac:dyDescent="0.3">
      <c r="B3" s="48" t="str">
        <f>UPPER(CONCATENATE('Weight Tracker'!Goal3Label," Tracker"))</f>
        <v>HIPS TRACKER</v>
      </c>
      <c r="C3" s="48"/>
      <c r="D3" s="48"/>
    </row>
    <row r="4" spans="2:20" ht="18" customHeight="1" x14ac:dyDescent="0.25">
      <c r="B4" s="6" t="s">
        <v>14</v>
      </c>
      <c r="C4" s="6" t="s">
        <v>18</v>
      </c>
      <c r="D4" s="6" t="s">
        <v>23</v>
      </c>
    </row>
    <row r="5" spans="2:20" ht="18" customHeight="1" x14ac:dyDescent="0.25">
      <c r="B5" s="7">
        <f ca="1">TODAY()+30+ROW()</f>
        <v>43684</v>
      </c>
      <c r="C5" s="40">
        <v>0.33333333333333331</v>
      </c>
      <c r="D5" s="8">
        <v>45</v>
      </c>
    </row>
    <row r="6" spans="2:20" ht="18" customHeight="1" x14ac:dyDescent="0.25">
      <c r="B6" s="7">
        <f ca="1">TODAY()+30+ROW()</f>
        <v>43685</v>
      </c>
      <c r="C6" s="40">
        <v>0.58333333333333337</v>
      </c>
      <c r="D6" s="8">
        <v>44.8</v>
      </c>
    </row>
    <row r="7" spans="2:20" ht="18" customHeight="1" x14ac:dyDescent="0.25">
      <c r="B7" s="7">
        <f ca="1">TODAY()+30+ROW()</f>
        <v>43686</v>
      </c>
      <c r="C7" s="40">
        <v>0.41666666666666669</v>
      </c>
      <c r="D7" s="8">
        <v>42</v>
      </c>
    </row>
  </sheetData>
  <mergeCells count="3">
    <mergeCell ref="B1:F2"/>
    <mergeCell ref="B3:D3"/>
    <mergeCell ref="G1:T2"/>
  </mergeCells>
  <conditionalFormatting sqref="B5:D7">
    <cfRule type="expression" dxfId="39" priority="3">
      <formula>$D5=Goal3</formula>
    </cfRule>
  </conditionalFormatting>
  <dataValidations count="6">
    <dataValidation allowBlank="1" showInputMessage="1" showErrorMessage="1" prompt="Create a Hips Tracker in this worksheet. Enter details in Hips Tracker table" sqref="A1" xr:uid="{00000000-0002-0000-0300-000000000000}"/>
    <dataValidation allowBlank="1" showInputMessage="1" showErrorMessage="1" prompt="Title of this worksheet is in this cell and image in cell to right" sqref="B1:F2" xr:uid="{00000000-0002-0000-0300-000001000000}"/>
    <dataValidation allowBlank="1" showInputMessage="1" showErrorMessage="1" prompt="Enter details in table below" sqref="B3:D3" xr:uid="{00000000-0002-0000-0300-000002000000}"/>
    <dataValidation allowBlank="1" showInputMessage="1" showErrorMessage="1" prompt="Enter Date in this column under this heading. Use heading filters to find specific entries" sqref="B4" xr:uid="{00000000-0002-0000-0300-000003000000}"/>
    <dataValidation allowBlank="1" showInputMessage="1" showErrorMessage="1" prompt="Enter Time in this column under this heading" sqref="C4" xr:uid="{00000000-0002-0000-0300-000004000000}"/>
    <dataValidation allowBlank="1" showInputMessage="1" showErrorMessage="1" prompt="Enter Size in this column under this heading" sqref="D4" xr:uid="{00000000-0002-0000-0300-000005000000}"/>
  </dataValidations>
  <printOptions horizontalCentered="1"/>
  <pageMargins left="0.25" right="0.25" top="0.75" bottom="0.75" header="0.3" footer="0.3"/>
  <pageSetup paperSize="9" scale="59"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defaultColWidth="9.140625" defaultRowHeight="18" customHeight="1" x14ac:dyDescent="0.25"/>
  <cols>
    <col min="1" max="1" width="2.7109375" style="6" customWidth="1"/>
    <col min="2" max="4" width="10.710937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9" t="s">
        <v>0</v>
      </c>
      <c r="C1" s="49"/>
      <c r="D1" s="49"/>
      <c r="E1" s="49"/>
      <c r="F1" s="49"/>
      <c r="G1" s="47" t="s">
        <v>22</v>
      </c>
      <c r="H1" s="47"/>
      <c r="I1" s="47"/>
      <c r="J1" s="47"/>
      <c r="K1" s="47"/>
      <c r="L1" s="47"/>
      <c r="M1" s="47"/>
      <c r="N1" s="47"/>
      <c r="O1" s="47"/>
      <c r="P1" s="47"/>
      <c r="Q1" s="47"/>
      <c r="R1" s="47"/>
      <c r="S1" s="47"/>
      <c r="T1" s="47"/>
    </row>
    <row r="2" spans="2:20" ht="21" customHeight="1" x14ac:dyDescent="0.25">
      <c r="B2" s="49"/>
      <c r="C2" s="49"/>
      <c r="D2" s="49"/>
      <c r="E2" s="49"/>
      <c r="F2" s="49"/>
      <c r="G2" s="47"/>
      <c r="H2" s="47"/>
      <c r="I2" s="47"/>
      <c r="J2" s="47"/>
      <c r="K2" s="47"/>
      <c r="L2" s="47"/>
      <c r="M2" s="47"/>
      <c r="N2" s="47"/>
      <c r="O2" s="47"/>
      <c r="P2" s="47"/>
      <c r="Q2" s="47"/>
      <c r="R2" s="47"/>
      <c r="S2" s="47"/>
      <c r="T2" s="47"/>
    </row>
    <row r="3" spans="2:20" ht="18" customHeight="1" x14ac:dyDescent="0.3">
      <c r="B3" s="48" t="str">
        <f>UPPER(CONCATENATE('Weight Tracker'!Goal4Label," Tracker"))</f>
        <v>THIGH TRACKER</v>
      </c>
      <c r="C3" s="48"/>
      <c r="D3" s="48"/>
    </row>
    <row r="4" spans="2:20" ht="18" customHeight="1" x14ac:dyDescent="0.25">
      <c r="B4" s="6" t="s">
        <v>14</v>
      </c>
      <c r="C4" s="6" t="s">
        <v>18</v>
      </c>
      <c r="D4" s="6" t="s">
        <v>23</v>
      </c>
    </row>
    <row r="5" spans="2:20" ht="18" customHeight="1" x14ac:dyDescent="0.25">
      <c r="B5" s="7">
        <f t="shared" ref="B5:B11" ca="1" si="0">TODAY()+30+ROW()</f>
        <v>43684</v>
      </c>
      <c r="C5" s="40">
        <v>0.33333333333333331</v>
      </c>
      <c r="D5" s="8">
        <v>22</v>
      </c>
    </row>
    <row r="6" spans="2:20" ht="18" customHeight="1" x14ac:dyDescent="0.25">
      <c r="B6" s="7">
        <f t="shared" ca="1" si="0"/>
        <v>43685</v>
      </c>
      <c r="C6" s="40">
        <v>0.58333333333333337</v>
      </c>
      <c r="D6" s="8">
        <v>21</v>
      </c>
    </row>
    <row r="7" spans="2:20" ht="18" customHeight="1" x14ac:dyDescent="0.25">
      <c r="B7" s="7">
        <f t="shared" ca="1" si="0"/>
        <v>43686</v>
      </c>
      <c r="C7" s="40">
        <v>0.34375</v>
      </c>
      <c r="D7" s="8">
        <v>20.5</v>
      </c>
    </row>
    <row r="8" spans="2:20" ht="18" customHeight="1" x14ac:dyDescent="0.25">
      <c r="B8" s="7">
        <f t="shared" ca="1" si="0"/>
        <v>43687</v>
      </c>
      <c r="C8" s="40">
        <v>0.58333333333333337</v>
      </c>
      <c r="D8" s="8">
        <v>21</v>
      </c>
    </row>
    <row r="9" spans="2:20" ht="18" customHeight="1" x14ac:dyDescent="0.25">
      <c r="B9" s="7">
        <f t="shared" ca="1" si="0"/>
        <v>43688</v>
      </c>
      <c r="C9" s="40">
        <v>0.33333333333333331</v>
      </c>
      <c r="D9" s="8">
        <v>22</v>
      </c>
    </row>
    <row r="10" spans="2:20" ht="18" customHeight="1" x14ac:dyDescent="0.25">
      <c r="B10" s="7">
        <f t="shared" ca="1" si="0"/>
        <v>43689</v>
      </c>
      <c r="C10" s="40">
        <v>0.35416666666666669</v>
      </c>
      <c r="D10" s="8">
        <v>21</v>
      </c>
    </row>
    <row r="11" spans="2:20" ht="18" customHeight="1" x14ac:dyDescent="0.25">
      <c r="B11" s="7">
        <f t="shared" ca="1" si="0"/>
        <v>43690</v>
      </c>
      <c r="C11" s="40">
        <v>0.41666666666666669</v>
      </c>
      <c r="D11" s="8">
        <v>20.3</v>
      </c>
    </row>
  </sheetData>
  <mergeCells count="3">
    <mergeCell ref="B1:F2"/>
    <mergeCell ref="B3:D3"/>
    <mergeCell ref="G1:T2"/>
  </mergeCells>
  <conditionalFormatting sqref="B5:D11">
    <cfRule type="expression" dxfId="35" priority="2">
      <formula>$D5=Goal4</formula>
    </cfRule>
  </conditionalFormatting>
  <dataValidations count="6">
    <dataValidation allowBlank="1" showInputMessage="1" showErrorMessage="1" prompt="Create a Thigh Tracker in this worksheet. Enter details in Thigh Tracker table" sqref="A1" xr:uid="{00000000-0002-0000-0400-000000000000}"/>
    <dataValidation allowBlank="1" showInputMessage="1" showErrorMessage="1" prompt="Title of this worksheet is in this cell and image in cell to right" sqref="B1:F2" xr:uid="{00000000-0002-0000-0400-000001000000}"/>
    <dataValidation allowBlank="1" showInputMessage="1" showErrorMessage="1" prompt="Enter details in table below" sqref="B3:D3" xr:uid="{00000000-0002-0000-0400-000002000000}"/>
    <dataValidation allowBlank="1" showInputMessage="1" showErrorMessage="1" prompt="Enter Date in this column under this heading. Use heading filters to find specific entries" sqref="B4" xr:uid="{00000000-0002-0000-0400-000003000000}"/>
    <dataValidation allowBlank="1" showInputMessage="1" showErrorMessage="1" prompt="Enter Time in this column under this heading" sqref="C4" xr:uid="{00000000-0002-0000-0400-000004000000}"/>
    <dataValidation allowBlank="1" showInputMessage="1" showErrorMessage="1" prompt="Enter Size in this column under this heading" sqref="D4" xr:uid="{00000000-0002-0000-0400-000005000000}"/>
  </dataValidations>
  <printOptions horizontalCentered="1"/>
  <pageMargins left="0.25" right="0.25" top="0.75" bottom="0.75" header="0.3" footer="0.3"/>
  <pageSetup paperSize="9" scale="59"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6"/>
  <sheetViews>
    <sheetView showGridLines="0" workbookViewId="0"/>
  </sheetViews>
  <sheetFormatPr defaultColWidth="9.140625" defaultRowHeight="18" customHeight="1" x14ac:dyDescent="0.25"/>
  <cols>
    <col min="1" max="1" width="2.7109375" style="4" customWidth="1"/>
    <col min="2" max="2" width="16.28515625" style="4" customWidth="1"/>
    <col min="3" max="3" width="22.28515625" style="4" customWidth="1"/>
    <col min="4" max="4" width="15.28515625" style="4" customWidth="1"/>
    <col min="5" max="5" width="14.7109375" style="13" customWidth="1"/>
    <col min="6" max="6" width="13.85546875" style="4" customWidth="1"/>
    <col min="7" max="7" width="13.140625" style="4" customWidth="1"/>
    <col min="8" max="8" width="30.85546875" style="44" customWidth="1"/>
    <col min="9" max="9" width="2.7109375" style="3" customWidth="1"/>
    <col min="10" max="16384" width="9.140625" style="3"/>
  </cols>
  <sheetData>
    <row r="1" spans="1:9" s="5" customFormat="1" ht="57.75" customHeight="1" x14ac:dyDescent="0.25">
      <c r="A1" s="6"/>
      <c r="B1" s="52" t="s">
        <v>24</v>
      </c>
      <c r="C1" s="52"/>
      <c r="D1" s="52"/>
      <c r="E1" s="47" t="s">
        <v>22</v>
      </c>
      <c r="F1" s="47"/>
      <c r="G1" s="47"/>
      <c r="H1" s="47"/>
      <c r="I1" s="47"/>
    </row>
    <row r="2" spans="1:9" customFormat="1" ht="21" customHeight="1" x14ac:dyDescent="0.25">
      <c r="A2" s="6"/>
      <c r="B2" s="52"/>
      <c r="C2" s="52"/>
      <c r="D2" s="52"/>
      <c r="E2" s="47"/>
      <c r="F2" s="47"/>
      <c r="G2" s="47"/>
      <c r="H2" s="47"/>
      <c r="I2" s="47"/>
    </row>
    <row r="3" spans="1:9" ht="30.75" customHeight="1" x14ac:dyDescent="0.25">
      <c r="A3" s="6"/>
      <c r="B3" s="26" t="s">
        <v>25</v>
      </c>
      <c r="C3" s="30" t="s">
        <v>32</v>
      </c>
      <c r="D3" s="29" t="s">
        <v>34</v>
      </c>
      <c r="F3" s="6"/>
      <c r="G3" s="6"/>
      <c r="H3" s="6"/>
    </row>
    <row r="4" spans="1:9" ht="21.75" customHeight="1" x14ac:dyDescent="0.25">
      <c r="A4" s="6"/>
      <c r="B4" s="12" t="s">
        <v>26</v>
      </c>
      <c r="C4" s="2">
        <f>SUMIF(ActivityLog[ACTIVITY],Category1,ActivityLog[DISTANCE])</f>
        <v>11.46</v>
      </c>
      <c r="D4" s="10" t="s">
        <v>35</v>
      </c>
      <c r="F4" s="6"/>
      <c r="G4" s="6"/>
      <c r="H4" s="6"/>
    </row>
    <row r="5" spans="1:9" ht="21.75" customHeight="1" x14ac:dyDescent="0.25">
      <c r="A5" s="6"/>
      <c r="B5" s="12" t="s">
        <v>27</v>
      </c>
      <c r="C5" s="2">
        <f>SUMIF(ActivityLog[ACTIVITY],Category2,ActivityLog[DISTANCE])</f>
        <v>0</v>
      </c>
      <c r="D5" s="10" t="s">
        <v>35</v>
      </c>
      <c r="F5" s="6"/>
      <c r="G5" s="6"/>
      <c r="H5" s="6"/>
    </row>
    <row r="6" spans="1:9" ht="21.75" customHeight="1" x14ac:dyDescent="0.25">
      <c r="A6" s="6"/>
      <c r="B6" s="12" t="s">
        <v>28</v>
      </c>
      <c r="C6" s="2">
        <f>SUMIF(ActivityLog[ACTIVITY],Category3,ActivityLog[DISTANCE])</f>
        <v>1227</v>
      </c>
      <c r="D6" s="10" t="s">
        <v>36</v>
      </c>
      <c r="F6" s="6"/>
      <c r="G6" s="6"/>
      <c r="H6" s="6"/>
    </row>
    <row r="7" spans="1:9" ht="21.75" customHeight="1" x14ac:dyDescent="0.25">
      <c r="A7" s="6"/>
      <c r="B7" s="12" t="s">
        <v>29</v>
      </c>
      <c r="C7" s="2">
        <f>SUMIF(ActivityLog[ACTIVITY],Category4,ActivityLog[DISTANCE])</f>
        <v>1700</v>
      </c>
      <c r="D7" s="10" t="s">
        <v>37</v>
      </c>
      <c r="F7" s="6"/>
      <c r="G7" s="6"/>
      <c r="H7" s="6"/>
    </row>
    <row r="8" spans="1:9" s="6" customFormat="1" ht="21.75" customHeight="1" x14ac:dyDescent="0.25">
      <c r="B8" s="12" t="s">
        <v>30</v>
      </c>
      <c r="C8" s="2">
        <f>SUMIF(ActivityLog[ACTIVITY],Category5,ActivityLog[DISTANCE])</f>
        <v>4.53</v>
      </c>
      <c r="D8" s="10" t="s">
        <v>35</v>
      </c>
      <c r="E8" s="13"/>
    </row>
    <row r="9" spans="1:9" ht="18" customHeight="1" x14ac:dyDescent="0.25">
      <c r="A9" s="6"/>
      <c r="B9" s="51"/>
      <c r="C9" s="51"/>
      <c r="D9" s="51"/>
      <c r="F9" s="6"/>
      <c r="G9" s="6"/>
      <c r="H9" s="6"/>
    </row>
    <row r="10" spans="1:9" ht="18" customHeight="1" x14ac:dyDescent="0.25">
      <c r="B10" s="6" t="s">
        <v>31</v>
      </c>
      <c r="C10" s="6" t="s">
        <v>33</v>
      </c>
      <c r="D10" s="6" t="s">
        <v>38</v>
      </c>
      <c r="E10" s="12" t="s">
        <v>39</v>
      </c>
      <c r="F10" s="12" t="s">
        <v>40</v>
      </c>
      <c r="G10" s="6" t="s">
        <v>41</v>
      </c>
      <c r="H10" s="6" t="s">
        <v>42</v>
      </c>
    </row>
    <row r="11" spans="1:9" ht="18" customHeight="1" x14ac:dyDescent="0.25">
      <c r="B11" s="38">
        <f ca="1">TODAY()+30+ROW()</f>
        <v>43690</v>
      </c>
      <c r="C11" s="37" t="s">
        <v>26</v>
      </c>
      <c r="D11" s="42">
        <v>0.54166666666666663</v>
      </c>
      <c r="E11" s="43">
        <v>1.5972222222222276E-2</v>
      </c>
      <c r="F11" s="39">
        <v>3.66</v>
      </c>
      <c r="G11" s="39">
        <v>173</v>
      </c>
      <c r="H11" s="10" t="s">
        <v>43</v>
      </c>
    </row>
    <row r="12" spans="1:9" ht="18" customHeight="1" x14ac:dyDescent="0.25">
      <c r="B12" s="38">
        <f ca="1">TODAY()+30+ROW()</f>
        <v>43691</v>
      </c>
      <c r="C12" s="37" t="s">
        <v>26</v>
      </c>
      <c r="D12" s="42">
        <v>0.6875</v>
      </c>
      <c r="E12" s="43">
        <v>6.25E-2</v>
      </c>
      <c r="F12" s="39">
        <v>7.8</v>
      </c>
      <c r="G12" s="39">
        <v>344</v>
      </c>
      <c r="H12" s="10"/>
    </row>
    <row r="13" spans="1:9" ht="18" customHeight="1" x14ac:dyDescent="0.25">
      <c r="B13" s="38">
        <f ca="1">TODAY()+30+ROW()</f>
        <v>43692</v>
      </c>
      <c r="C13" s="37" t="s">
        <v>29</v>
      </c>
      <c r="D13" s="42">
        <v>0.41666666666666669</v>
      </c>
      <c r="E13" s="43">
        <v>2.0833333333333332E-2</v>
      </c>
      <c r="F13" s="39">
        <v>1700</v>
      </c>
      <c r="G13" s="39">
        <v>237</v>
      </c>
      <c r="H13" s="10"/>
    </row>
    <row r="14" spans="1:9" ht="18" customHeight="1" x14ac:dyDescent="0.25">
      <c r="B14" s="38">
        <f ca="1">TODAY()+30+ROW()</f>
        <v>43693</v>
      </c>
      <c r="C14" s="37" t="s">
        <v>28</v>
      </c>
      <c r="D14" s="42">
        <v>0.5625</v>
      </c>
      <c r="E14" s="43">
        <v>2.4305555555555556E-2</v>
      </c>
      <c r="F14" s="39">
        <v>1227</v>
      </c>
      <c r="G14" s="39">
        <v>150</v>
      </c>
      <c r="H14" s="10"/>
    </row>
    <row r="15" spans="1:9" ht="18" customHeight="1" x14ac:dyDescent="0.25">
      <c r="B15" s="38">
        <f ca="1">TODAY()+30+ROW()</f>
        <v>43694</v>
      </c>
      <c r="C15" s="37" t="s">
        <v>30</v>
      </c>
      <c r="D15" s="42">
        <v>0.59652777777777777</v>
      </c>
      <c r="E15" s="43">
        <v>2.0833333333333332E-2</v>
      </c>
      <c r="F15" s="39">
        <v>4.53</v>
      </c>
      <c r="G15" s="39">
        <v>115</v>
      </c>
      <c r="H15" s="10"/>
    </row>
    <row r="16" spans="1:9" ht="18" customHeight="1" x14ac:dyDescent="0.25">
      <c r="E16" s="4"/>
    </row>
  </sheetData>
  <mergeCells count="3">
    <mergeCell ref="B1:D2"/>
    <mergeCell ref="E1:I2"/>
    <mergeCell ref="B9:D9"/>
  </mergeCells>
  <dataValidations count="14">
    <dataValidation type="list" errorStyle="warning" allowBlank="1" showInputMessage="1" showErrorMessage="1" error="Select Unit from the list. Select CANCEL, press ALT+DOWN ARROW for options, then DOWN ARROW and ENTER to make selection" sqref="D4:D8" xr:uid="{00000000-0002-0000-0500-000000000000}">
      <formula1>"Miles,Kilometers,Steps,Laps,Yards,Metres,Reps"</formula1>
    </dataValidation>
    <dataValidation type="list" errorStyle="warning" allowBlank="1" showErrorMessage="1" error="Select Activity from the list. Select CANCEL, press ALT+DOWN ARROW for options, then DOWN ARROW and ENTER to make selection" sqref="C11:C15" xr:uid="{00000000-0002-0000-0500-000001000000}">
      <formula1>$B$4:$B$8</formula1>
    </dataValidation>
    <dataValidation allowBlank="1" showInputMessage="1" showErrorMessage="1" prompt="Create an Activity Log in this worksheet. Enter details in Activity Log table starting in cell B10. Activities Total is automatically calculated in cells C4 to C8" sqref="A1" xr:uid="{00000000-0002-0000-0500-000002000000}"/>
    <dataValidation allowBlank="1" showInputMessage="1" showErrorMessage="1" prompt="Title of this worksheet is in this cell and image in cell to right. Activities and their Totals are in cells B4 to D8" sqref="B1:D2" xr:uid="{00000000-0002-0000-0500-000003000000}"/>
    <dataValidation allowBlank="1" showInputMessage="1" showErrorMessage="1" prompt="Customise Activities in this column under this heading" sqref="B3" xr:uid="{00000000-0002-0000-0500-000004000000}"/>
    <dataValidation allowBlank="1" showInputMessage="1" showErrorMessage="1" prompt="Total is automatically calculated in this column under this heading" sqref="C3" xr:uid="{00000000-0002-0000-0500-000005000000}"/>
    <dataValidation allowBlank="1" showInputMessage="1" showErrorMessage="1" prompt="Select Unit in this column under this heading. Press ALT+DOWN ARROW for options, then DOWN ARROW and ENTER to make selection" sqref="D3" xr:uid="{00000000-0002-0000-0500-000006000000}"/>
    <dataValidation allowBlank="1" showInputMessage="1" showErrorMessage="1" prompt="Enter Date in this column under this heading. Use heading filters to find specific entries" sqref="B10" xr:uid="{00000000-0002-0000-0500-000007000000}"/>
    <dataValidation allowBlank="1" showInputMessage="1" showErrorMessage="1" prompt="Select Activity in this column under this heading. Press ALT+DOWN ARROW for options, then DOWN ARROW and ENTER to make selection" sqref="C10" xr:uid="{00000000-0002-0000-0500-000008000000}"/>
    <dataValidation allowBlank="1" showInputMessage="1" showErrorMessage="1" prompt="Enter Start time in this column under this heading" sqref="D10" xr:uid="{00000000-0002-0000-0500-000009000000}"/>
    <dataValidation allowBlank="1" showInputMessage="1" showErrorMessage="1" prompt="Enter Duration in this column under this heading" sqref="E10" xr:uid="{00000000-0002-0000-0500-00000A000000}"/>
    <dataValidation allowBlank="1" showInputMessage="1" showErrorMessage="1" prompt="Enter Distance in this column under this heading" sqref="F10" xr:uid="{00000000-0002-0000-0500-00000B000000}"/>
    <dataValidation allowBlank="1" showInputMessage="1" showErrorMessage="1" prompt="Enter Calories in this column under this heading" sqref="G10" xr:uid="{00000000-0002-0000-0500-00000C000000}"/>
    <dataValidation allowBlank="1" showInputMessage="1" showErrorMessage="1" prompt="Enter Notes in this column under this heading" sqref="H10" xr:uid="{00000000-0002-0000-0500-00000D000000}"/>
  </dataValidations>
  <printOptions horizontalCentered="1"/>
  <pageMargins left="0.25" right="0.25" top="0.75" bottom="0.75" header="0.3" footer="0.3"/>
  <pageSetup paperSize="9" scale="75" fitToHeight="0" orientation="portrait"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9"/>
  <sheetViews>
    <sheetView showGridLines="0" workbookViewId="0"/>
  </sheetViews>
  <sheetFormatPr defaultRowHeight="18" customHeight="1" x14ac:dyDescent="0.25"/>
  <cols>
    <col min="1" max="1" width="2.7109375" customWidth="1"/>
    <col min="2" max="2" width="14.7109375" customWidth="1"/>
    <col min="3" max="3" width="16.7109375" customWidth="1"/>
    <col min="4" max="4" width="29.85546875" customWidth="1"/>
    <col min="5" max="6" width="13.7109375" customWidth="1"/>
    <col min="7" max="7" width="17.7109375" customWidth="1"/>
    <col min="8" max="12" width="13.7109375" customWidth="1"/>
    <col min="13" max="13" width="2.7109375" customWidth="1"/>
  </cols>
  <sheetData>
    <row r="1" spans="1:12" s="27" customFormat="1" ht="57.75" customHeight="1" x14ac:dyDescent="0.25">
      <c r="A1" s="31" t="s">
        <v>44</v>
      </c>
      <c r="B1" s="54" t="s">
        <v>45</v>
      </c>
      <c r="C1" s="54"/>
      <c r="D1" s="55" t="s">
        <v>22</v>
      </c>
      <c r="E1" s="55"/>
      <c r="F1" s="55"/>
      <c r="G1" s="55"/>
      <c r="H1" s="55"/>
      <c r="I1" s="55"/>
      <c r="J1" s="55"/>
      <c r="K1" s="55"/>
      <c r="L1" s="55"/>
    </row>
    <row r="2" spans="1:12" ht="21" customHeight="1" x14ac:dyDescent="0.25">
      <c r="A2" s="6"/>
      <c r="B2" s="54"/>
      <c r="C2" s="54"/>
      <c r="D2" s="55"/>
      <c r="E2" s="55"/>
      <c r="F2" s="55"/>
      <c r="G2" s="55"/>
      <c r="H2" s="55"/>
      <c r="I2" s="55"/>
      <c r="J2" s="55"/>
      <c r="K2" s="55"/>
      <c r="L2" s="55"/>
    </row>
    <row r="3" spans="1:12" s="34" customFormat="1" ht="18" customHeight="1" x14ac:dyDescent="0.25">
      <c r="B3" s="54"/>
      <c r="C3" s="54"/>
      <c r="E3" s="35" t="str">
        <f>(FoodLog[[#Headers],[CALORIES]])</f>
        <v>CALORIES</v>
      </c>
      <c r="F3" s="35" t="str">
        <f>(FoodLog[[#Headers],[FAT]])</f>
        <v>FAT</v>
      </c>
      <c r="G3" s="35" t="str">
        <f>(FoodLog[[#Headers],[CHOLESTEROL]])</f>
        <v>CHOLESTEROL</v>
      </c>
      <c r="H3" s="35" t="str">
        <f>(FoodLog[[#Headers],[SODIUM]])</f>
        <v>SODIUM</v>
      </c>
      <c r="I3" s="35" t="str">
        <f>(FoodLog[[#Headers],[CARBS]])</f>
        <v>CARBS</v>
      </c>
      <c r="J3" s="35" t="str">
        <f>(FoodLog[[#Headers],[PROTEIN]])</f>
        <v>PROTEIN</v>
      </c>
      <c r="K3" s="35" t="str">
        <f>(FoodLog[[#Headers],[SUGAR]])</f>
        <v>SUGAR</v>
      </c>
      <c r="L3" s="35" t="str">
        <f>(FoodLog[[#Headers],[FIBRE]])</f>
        <v>FIBRE</v>
      </c>
    </row>
    <row r="4" spans="1:12" ht="16.5" customHeight="1" x14ac:dyDescent="0.25">
      <c r="A4" s="6"/>
      <c r="B4" s="53" t="s">
        <v>46</v>
      </c>
      <c r="C4" s="53"/>
      <c r="D4" s="28" t="s">
        <v>52</v>
      </c>
      <c r="E4" s="24">
        <v>1800</v>
      </c>
      <c r="F4" s="25">
        <v>40</v>
      </c>
      <c r="G4" s="25">
        <v>225</v>
      </c>
      <c r="H4" s="25">
        <v>2100</v>
      </c>
      <c r="I4" s="25">
        <v>130</v>
      </c>
      <c r="J4" s="25">
        <v>56</v>
      </c>
      <c r="K4" s="25">
        <v>25</v>
      </c>
      <c r="L4" s="25">
        <v>25</v>
      </c>
    </row>
    <row r="5" spans="1:12" s="6" customFormat="1" ht="16.5" customHeight="1" x14ac:dyDescent="0.25">
      <c r="B5" s="53"/>
      <c r="C5" s="53"/>
      <c r="D5" s="45" t="str">
        <f>IF(E5=SUM(FoodLog[CALORIES]),"Total Intake:","Filtered Intake:")</f>
        <v>Total Intake:</v>
      </c>
      <c r="E5" s="24">
        <f>SUBTOTAL(109,FoodLog[CALORIES])</f>
        <v>3090</v>
      </c>
      <c r="F5" s="25">
        <f>SUBTOTAL(109,FoodLog[FAT])</f>
        <v>74.27000000000001</v>
      </c>
      <c r="G5" s="25">
        <f>SUBTOTAL(109,FoodLog[CHOLESTEROL])</f>
        <v>139.6</v>
      </c>
      <c r="H5" s="25">
        <f>SUBTOTAL(109,FoodLog[SODIUM])</f>
        <v>1400.7</v>
      </c>
      <c r="I5" s="25">
        <f>SUBTOTAL(109,FoodLog[CARBS])</f>
        <v>208.56</v>
      </c>
      <c r="J5" s="25">
        <f>SUBTOTAL(109,FoodLog[PROTEIN])</f>
        <v>68.81</v>
      </c>
      <c r="K5" s="25">
        <f>SUBTOTAL(109,FoodLog[SUGAR])</f>
        <v>84.1</v>
      </c>
      <c r="L5" s="25">
        <f>SUBTOTAL(109,FoodLog[FIBRE])</f>
        <v>24.5</v>
      </c>
    </row>
    <row r="6" spans="1:12" ht="18" customHeight="1" x14ac:dyDescent="0.25">
      <c r="B6" s="51"/>
      <c r="C6" s="51"/>
    </row>
    <row r="7" spans="1:12" ht="18" customHeight="1" x14ac:dyDescent="0.25">
      <c r="A7" s="6"/>
      <c r="B7" s="19" t="s">
        <v>31</v>
      </c>
      <c r="C7" s="20" t="s">
        <v>47</v>
      </c>
      <c r="D7" s="20" t="s">
        <v>53</v>
      </c>
      <c r="E7" s="23" t="s">
        <v>41</v>
      </c>
      <c r="F7" s="23" t="s">
        <v>65</v>
      </c>
      <c r="G7" s="23" t="s">
        <v>66</v>
      </c>
      <c r="H7" s="23" t="s">
        <v>67</v>
      </c>
      <c r="I7" s="23" t="s">
        <v>68</v>
      </c>
      <c r="J7" s="23" t="s">
        <v>69</v>
      </c>
      <c r="K7" s="23" t="s">
        <v>70</v>
      </c>
      <c r="L7" s="23" t="s">
        <v>71</v>
      </c>
    </row>
    <row r="8" spans="1:12" ht="18" customHeight="1" x14ac:dyDescent="0.25">
      <c r="A8" s="6"/>
      <c r="B8" s="21">
        <f t="shared" ref="B8:B18" ca="1" si="0">TODAY()+30+ROW()</f>
        <v>43687</v>
      </c>
      <c r="C8" s="22" t="s">
        <v>48</v>
      </c>
      <c r="D8" s="22" t="s">
        <v>54</v>
      </c>
      <c r="E8" s="23">
        <v>130</v>
      </c>
      <c r="F8" s="23">
        <v>8</v>
      </c>
      <c r="G8" s="23">
        <v>10</v>
      </c>
      <c r="H8" s="23">
        <v>60</v>
      </c>
      <c r="I8" s="23">
        <v>16</v>
      </c>
      <c r="J8" s="23">
        <v>11</v>
      </c>
      <c r="K8" s="23">
        <v>5</v>
      </c>
      <c r="L8" s="23">
        <v>0</v>
      </c>
    </row>
    <row r="9" spans="1:12" ht="18" customHeight="1" x14ac:dyDescent="0.25">
      <c r="A9" s="6"/>
      <c r="B9" s="21">
        <f t="shared" ca="1" si="0"/>
        <v>43688</v>
      </c>
      <c r="C9" s="22" t="s">
        <v>49</v>
      </c>
      <c r="D9" s="22" t="s">
        <v>55</v>
      </c>
      <c r="E9" s="23">
        <v>65</v>
      </c>
      <c r="F9" s="23">
        <v>0.2</v>
      </c>
      <c r="G9" s="23"/>
      <c r="H9" s="23"/>
      <c r="I9" s="23">
        <v>17.3</v>
      </c>
      <c r="J9" s="23">
        <v>0.3</v>
      </c>
      <c r="K9" s="23"/>
      <c r="L9" s="23"/>
    </row>
    <row r="10" spans="1:12" ht="18" customHeight="1" x14ac:dyDescent="0.25">
      <c r="A10" s="6"/>
      <c r="B10" s="21">
        <f t="shared" ca="1" si="0"/>
        <v>43689</v>
      </c>
      <c r="C10" s="22" t="s">
        <v>50</v>
      </c>
      <c r="D10" s="22" t="s">
        <v>56</v>
      </c>
      <c r="E10" s="23">
        <v>220</v>
      </c>
      <c r="F10" s="23">
        <v>0.5</v>
      </c>
      <c r="G10" s="23"/>
      <c r="H10" s="23">
        <v>200</v>
      </c>
      <c r="I10" s="23">
        <v>30</v>
      </c>
      <c r="J10" s="23">
        <v>6</v>
      </c>
      <c r="K10" s="23">
        <v>4</v>
      </c>
      <c r="L10" s="23">
        <v>9</v>
      </c>
    </row>
    <row r="11" spans="1:12" ht="18" customHeight="1" x14ac:dyDescent="0.25">
      <c r="A11" s="6"/>
      <c r="B11" s="21">
        <f t="shared" ca="1" si="0"/>
        <v>43690</v>
      </c>
      <c r="C11" s="22" t="s">
        <v>51</v>
      </c>
      <c r="D11" s="22" t="s">
        <v>57</v>
      </c>
      <c r="E11" s="23">
        <v>600</v>
      </c>
      <c r="F11" s="23">
        <v>0.5</v>
      </c>
      <c r="G11" s="23"/>
      <c r="H11" s="23">
        <v>300</v>
      </c>
      <c r="I11" s="23">
        <v>22</v>
      </c>
      <c r="J11" s="23">
        <v>9.8000000000000007</v>
      </c>
      <c r="K11" s="23"/>
      <c r="L11" s="23"/>
    </row>
    <row r="12" spans="1:12" ht="18" customHeight="1" x14ac:dyDescent="0.25">
      <c r="A12" s="6"/>
      <c r="B12" s="21">
        <f t="shared" ca="1" si="0"/>
        <v>43691</v>
      </c>
      <c r="C12" s="22" t="s">
        <v>49</v>
      </c>
      <c r="D12" s="22" t="s">
        <v>58</v>
      </c>
      <c r="E12" s="23">
        <v>210</v>
      </c>
      <c r="F12" s="23">
        <v>20</v>
      </c>
      <c r="G12" s="23"/>
      <c r="H12" s="23"/>
      <c r="I12" s="23">
        <v>3</v>
      </c>
      <c r="J12" s="23">
        <v>5</v>
      </c>
      <c r="K12" s="23"/>
      <c r="L12" s="23">
        <v>3</v>
      </c>
    </row>
    <row r="13" spans="1:12" ht="18" customHeight="1" x14ac:dyDescent="0.25">
      <c r="A13" s="6"/>
      <c r="B13" s="21">
        <f t="shared" ca="1" si="0"/>
        <v>43692</v>
      </c>
      <c r="C13" s="22" t="s">
        <v>48</v>
      </c>
      <c r="D13" s="22" t="s">
        <v>59</v>
      </c>
      <c r="E13" s="23">
        <v>220</v>
      </c>
      <c r="F13" s="23">
        <v>3</v>
      </c>
      <c r="G13" s="23"/>
      <c r="H13" s="23"/>
      <c r="I13" s="23">
        <v>29</v>
      </c>
      <c r="J13" s="23">
        <v>7</v>
      </c>
      <c r="K13" s="23"/>
      <c r="L13" s="23">
        <v>5</v>
      </c>
    </row>
    <row r="14" spans="1:12" ht="18" customHeight="1" x14ac:dyDescent="0.25">
      <c r="A14" s="6"/>
      <c r="B14" s="21">
        <f t="shared" ca="1" si="0"/>
        <v>43693</v>
      </c>
      <c r="C14" s="22" t="s">
        <v>49</v>
      </c>
      <c r="D14" s="22" t="s">
        <v>60</v>
      </c>
      <c r="E14" s="23">
        <v>85</v>
      </c>
      <c r="F14" s="23">
        <v>0</v>
      </c>
      <c r="G14" s="23"/>
      <c r="H14" s="23">
        <v>0</v>
      </c>
      <c r="I14" s="23">
        <v>21</v>
      </c>
      <c r="J14" s="23">
        <v>1</v>
      </c>
      <c r="K14" s="23">
        <v>17</v>
      </c>
      <c r="L14" s="23">
        <v>4</v>
      </c>
    </row>
    <row r="15" spans="1:12" ht="18" customHeight="1" x14ac:dyDescent="0.25">
      <c r="A15" s="6"/>
      <c r="B15" s="21">
        <f t="shared" ca="1" si="0"/>
        <v>43694</v>
      </c>
      <c r="C15" s="22" t="s">
        <v>50</v>
      </c>
      <c r="D15" s="22" t="s">
        <v>61</v>
      </c>
      <c r="E15" s="23">
        <v>340</v>
      </c>
      <c r="F15" s="23">
        <v>7</v>
      </c>
      <c r="G15" s="23">
        <v>3</v>
      </c>
      <c r="H15" s="23">
        <v>63</v>
      </c>
      <c r="I15" s="23">
        <v>1</v>
      </c>
      <c r="J15" s="23">
        <v>2</v>
      </c>
      <c r="K15" s="23"/>
      <c r="L15" s="23">
        <v>2</v>
      </c>
    </row>
    <row r="16" spans="1:12" ht="18" customHeight="1" x14ac:dyDescent="0.25">
      <c r="A16" s="6"/>
      <c r="B16" s="21">
        <f t="shared" ca="1" si="0"/>
        <v>43695</v>
      </c>
      <c r="C16" s="22" t="s">
        <v>51</v>
      </c>
      <c r="D16" s="22" t="s">
        <v>62</v>
      </c>
      <c r="E16" s="23">
        <v>470</v>
      </c>
      <c r="F16" s="23">
        <v>4.07</v>
      </c>
      <c r="G16" s="23">
        <v>49</v>
      </c>
      <c r="H16" s="23">
        <v>460</v>
      </c>
      <c r="I16" s="23">
        <v>0.46</v>
      </c>
      <c r="J16" s="23">
        <v>23.71</v>
      </c>
      <c r="K16" s="23">
        <v>0.1</v>
      </c>
      <c r="L16" s="23"/>
    </row>
    <row r="17" spans="2:12" ht="18" customHeight="1" x14ac:dyDescent="0.25">
      <c r="B17" s="21">
        <f t="shared" ca="1" si="0"/>
        <v>43696</v>
      </c>
      <c r="C17" s="22" t="s">
        <v>51</v>
      </c>
      <c r="D17" s="22" t="s">
        <v>63</v>
      </c>
      <c r="E17" s="23">
        <v>220</v>
      </c>
      <c r="F17" s="23">
        <v>7</v>
      </c>
      <c r="G17" s="23"/>
      <c r="H17" s="23"/>
      <c r="I17" s="23">
        <v>5</v>
      </c>
      <c r="J17" s="23">
        <v>3</v>
      </c>
      <c r="K17" s="23"/>
      <c r="L17" s="23"/>
    </row>
    <row r="18" spans="2:12" ht="18" customHeight="1" x14ac:dyDescent="0.25">
      <c r="B18" s="21">
        <f t="shared" ca="1" si="0"/>
        <v>43697</v>
      </c>
      <c r="C18" s="22" t="s">
        <v>49</v>
      </c>
      <c r="D18" s="22" t="s">
        <v>64</v>
      </c>
      <c r="E18" s="23">
        <v>530</v>
      </c>
      <c r="F18" s="23">
        <v>24</v>
      </c>
      <c r="G18" s="23">
        <v>77.599999999999994</v>
      </c>
      <c r="H18" s="23">
        <v>317.7</v>
      </c>
      <c r="I18" s="23">
        <v>63.8</v>
      </c>
      <c r="J18" s="23">
        <v>0</v>
      </c>
      <c r="K18" s="23">
        <v>58</v>
      </c>
      <c r="L18" s="23">
        <v>1.5</v>
      </c>
    </row>
    <row r="19" spans="2:12" ht="18" customHeight="1" x14ac:dyDescent="0.25">
      <c r="C19" s="46"/>
    </row>
  </sheetData>
  <mergeCells count="4">
    <mergeCell ref="B6:C6"/>
    <mergeCell ref="B4:C5"/>
    <mergeCell ref="B1:C3"/>
    <mergeCell ref="D1:L2"/>
  </mergeCells>
  <conditionalFormatting sqref="E5:L5">
    <cfRule type="expression" dxfId="19" priority="8">
      <formula>AND($E$5&lt;&gt;SUM($E$8:$E$18),E$5&gt;E$4)</formula>
    </cfRule>
  </conditionalFormatting>
  <dataValidations count="9">
    <dataValidation allowBlank="1" showInputMessage="1" showErrorMessage="1" prompt="Create a Food Log in this worksheet. Enter details in Food Log table starting in cell B7" sqref="A1" xr:uid="{00000000-0002-0000-0600-000000000000}"/>
    <dataValidation allowBlank="1" showInputMessage="1" showErrorMessage="1" prompt="Title of this worksheet is in this cell and image in cell to right " sqref="B1:C2" xr:uid="{00000000-0002-0000-0600-000001000000}"/>
    <dataValidation allowBlank="1" showInputMessage="1" showErrorMessage="1" prompt="Set Nutritional Targets in cells to right " sqref="B4:C5" xr:uid="{00000000-0002-0000-0600-000002000000}"/>
    <dataValidation allowBlank="1" showInputMessage="1" showErrorMessage="1" prompt="Enter Daily Intake of nutrients in cells to right, from cells E4 to L4. Nutrient types are automatically updated in row above based on customised table headings" sqref="D4" xr:uid="{00000000-0002-0000-0600-000003000000}"/>
    <dataValidation allowBlank="1" showInputMessage="1" showErrorMessage="1" prompt="Total Intake of nutrients is automatically calculated in cells to right, from cells E5 to L5" sqref="D5" xr:uid="{00000000-0002-0000-0600-000004000000}"/>
    <dataValidation allowBlank="1" showInputMessage="1" showErrorMessage="1" prompt="Enter Date in this column under this heading. Use heading filter to find specific entries" sqref="B7" xr:uid="{00000000-0002-0000-0600-000005000000}"/>
    <dataValidation allowBlank="1" showInputMessage="1" showErrorMessage="1" prompt="Enter Meal type in this column under this heading" sqref="C7" xr:uid="{00000000-0002-0000-0600-000006000000}"/>
    <dataValidation allowBlank="1" showInputMessage="1" showErrorMessage="1" prompt="Enter Food items in this column under this heading" sqref="D7" xr:uid="{00000000-0002-0000-0600-000007000000}"/>
    <dataValidation allowBlank="1" showInputMessage="1" showErrorMessage="1" prompt="Customise this table heading to track specific nutritional needs in this column under this heading" sqref="E7:L7" xr:uid="{00000000-0002-0000-0600-000008000000}"/>
  </dataValidations>
  <printOptions horizontalCentered="1"/>
  <pageMargins left="0.25" right="0.25" top="0.75" bottom="0.75" header="0.3" footer="0.3"/>
  <pageSetup paperSize="9" scale="55" fitToHeight="0" orientation="portrait" r:id="rId1"/>
  <headerFooter differentFirst="1">
    <oddFooter>Page &amp;P of &amp;N</oddFooter>
  </headerFooter>
  <ignoredErrors>
    <ignoredError sqref="G5:H5 K5:L5"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27</vt:i4>
      </vt:variant>
    </vt:vector>
  </HeadingPairs>
  <TitlesOfParts>
    <vt:vector size="34" baseType="lpstr">
      <vt:lpstr>Weight Tracker</vt:lpstr>
      <vt:lpstr>Waist Tracker</vt:lpstr>
      <vt:lpstr>Bicep Tracker</vt:lpstr>
      <vt:lpstr>Hips Tracker</vt:lpstr>
      <vt:lpstr>Thigh Tracker</vt:lpstr>
      <vt:lpstr>Activity Log</vt:lpstr>
      <vt:lpstr>Food Log</vt:lpstr>
      <vt:lpstr>Category1</vt:lpstr>
      <vt:lpstr>Category2</vt:lpstr>
      <vt:lpstr>Category3</vt:lpstr>
      <vt:lpstr>Category4</vt:lpstr>
      <vt:lpstr>Category5</vt:lpstr>
      <vt:lpstr>'Weight Tracker'!CurrentWeight</vt:lpstr>
      <vt:lpstr>DateLookup</vt:lpstr>
      <vt:lpstr>'Weight Tracker'!Gender</vt:lpstr>
      <vt:lpstr>'Weight Tracker'!Goal1</vt:lpstr>
      <vt:lpstr>'Weight Tracker'!Goal1Label</vt:lpstr>
      <vt:lpstr>'Weight Tracker'!Goal2</vt:lpstr>
      <vt:lpstr>'Weight Tracker'!Goal2Label</vt:lpstr>
      <vt:lpstr>'Weight Tracker'!Goal3</vt:lpstr>
      <vt:lpstr>'Weight Tracker'!Goal3Label</vt:lpstr>
      <vt:lpstr>'Weight Tracker'!Goal4</vt:lpstr>
      <vt:lpstr>'Weight Tracker'!Goal4Label</vt:lpstr>
      <vt:lpstr>'Weight Tracker'!GoalWeight</vt:lpstr>
      <vt:lpstr>'Weight Tracker'!Height</vt:lpstr>
      <vt:lpstr>'Activity Log'!Print_Titles</vt:lpstr>
      <vt:lpstr>'Bicep Tracker'!Print_Titles</vt:lpstr>
      <vt:lpstr>'Food Log'!Print_Titles</vt:lpstr>
      <vt:lpstr>'Hips Tracker'!Print_Titles</vt:lpstr>
      <vt:lpstr>'Thigh Tracker'!Print_Titles</vt:lpstr>
      <vt:lpstr>'Waist Tracker'!Print_Titles</vt:lpstr>
      <vt:lpstr>'Weight Tracker'!Print_Titles</vt:lpstr>
      <vt:lpstr>'Weight Tracker'!UnitOfMeasure</vt:lpstr>
      <vt:lpstr>'Weight Tracker'!WeightLabel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Sherry Li (RWS Moravia)</cp:lastModifiedBy>
  <dcterms:created xsi:type="dcterms:W3CDTF">2018-03-21T12:20:36Z</dcterms:created>
  <dcterms:modified xsi:type="dcterms:W3CDTF">2019-07-03T07:20:21Z</dcterms:modified>
</cp:coreProperties>
</file>