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 codeName="ThisWorkbook"/>
  <xr:revisionPtr revIDLastSave="0" documentId="13_ncr:3_{C00AB66E-2F47-4FA9-90EF-5FD7FC009E2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Σύνοψη προϋπολογισμού" sheetId="1" r:id="rId1"/>
    <sheet name="Λεπτομέρειες προϋπολογισμού" sheetId="3" r:id="rId2"/>
  </sheets>
  <definedNames>
    <definedName name="Συνολικός_Προϋπολογισμός_Γάμου">'Σύνοψη προϋπολογισμού'!$C$3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8" i="1" l="1"/>
  <c r="D44" i="3" l="1"/>
  <c r="C16" i="1" l="1"/>
  <c r="D12" i="1"/>
  <c r="D80" i="3" l="1"/>
  <c r="F15" i="1" s="1"/>
  <c r="D72" i="3"/>
  <c r="F14" i="1" s="1"/>
  <c r="D67" i="3"/>
  <c r="F13" i="1" s="1"/>
  <c r="D56" i="3"/>
  <c r="F12" i="1" s="1"/>
  <c r="D50" i="3"/>
  <c r="F11" i="1" s="1"/>
  <c r="F10" i="1"/>
  <c r="D37" i="3"/>
  <c r="F9" i="1" s="1"/>
  <c r="D29" i="3"/>
  <c r="F8" i="1" s="1"/>
  <c r="D17" i="3"/>
  <c r="F7" i="1" s="1"/>
  <c r="D8" i="3"/>
  <c r="F6" i="1" s="1"/>
  <c r="C80" i="3"/>
  <c r="E15" i="1" s="1"/>
  <c r="C72" i="3"/>
  <c r="E14" i="1" s="1"/>
  <c r="C67" i="3"/>
  <c r="E13" i="1" s="1"/>
  <c r="C56" i="3"/>
  <c r="E12" i="1" s="1"/>
  <c r="C50" i="3"/>
  <c r="E11" i="1" s="1"/>
  <c r="C44" i="3"/>
  <c r="E10" i="1" s="1"/>
  <c r="C37" i="3"/>
  <c r="E9" i="1" s="1"/>
  <c r="C29" i="3"/>
  <c r="E8" i="1" s="1"/>
  <c r="C17" i="3"/>
  <c r="E7" i="1" s="1"/>
  <c r="C8" i="3"/>
  <c r="E6" i="1" s="1"/>
  <c r="E16" i="1" l="1"/>
  <c r="F16" i="1"/>
  <c r="D6" i="1"/>
  <c r="D7" i="1"/>
  <c r="D8" i="1"/>
  <c r="D9" i="1"/>
  <c r="D10" i="1"/>
  <c r="D11" i="1"/>
  <c r="D13" i="1"/>
  <c r="D14" i="1"/>
  <c r="D15" i="1"/>
  <c r="C26" i="1"/>
  <c r="D16" i="1" l="1"/>
  <c r="C28" i="1"/>
</calcChain>
</file>

<file path=xl/sharedStrings.xml><?xml version="1.0" encoding="utf-8"?>
<sst xmlns="http://schemas.openxmlformats.org/spreadsheetml/2006/main" count="118" uniqueCount="81">
  <si>
    <t>ΣΥΝΟΛΙΚOΣ ΠΡΟΫΠΟΛΟΓΙΣΜOΣ ΓΑΜΟΥ</t>
  </si>
  <si>
    <t>ΕΞΟΔΑ</t>
  </si>
  <si>
    <t>Δεξίωση</t>
  </si>
  <si>
    <t>Ενδυμασία</t>
  </si>
  <si>
    <t>Λουλούδια και διακοσμήσεις</t>
  </si>
  <si>
    <t>Μουσική</t>
  </si>
  <si>
    <t>Φωτογραφίες και βίντεο</t>
  </si>
  <si>
    <t>Μπομπονιέρες και δώρα</t>
  </si>
  <si>
    <t>Τελετή</t>
  </si>
  <si>
    <t>Χαρτικά</t>
  </si>
  <si>
    <t>Βέρες γάμου</t>
  </si>
  <si>
    <t>Μετακινήσεις</t>
  </si>
  <si>
    <t>Σύνολο</t>
  </si>
  <si>
    <t>ΣΥΝΕΙΣΦΟΡΕΣ</t>
  </si>
  <si>
    <t>Πηγή χρηματοδότησης</t>
  </si>
  <si>
    <t>Αποταμιεύσεις</t>
  </si>
  <si>
    <t>Μαμά &amp; μπαμπάς του συντρόφου 1</t>
  </si>
  <si>
    <t>Παππούς και γιαγιά του συντρόφου 1</t>
  </si>
  <si>
    <t>Μαμά &amp; μπαμπάς του συντρόφου 2</t>
  </si>
  <si>
    <t>Παππούς και γιαγιά του συντρόφου 2</t>
  </si>
  <si>
    <t>Άλλες συνεισφορές</t>
  </si>
  <si>
    <t>Κατανομή 
%</t>
  </si>
  <si>
    <t>Συνεισφορά</t>
  </si>
  <si>
    <t>Διατιθέμενος προϋπολογισμός</t>
  </si>
  <si>
    <t>Εκτιμώμενα 
Έξοδα</t>
  </si>
  <si>
    <t>Πραγματικά 
Έξοδα</t>
  </si>
  <si>
    <t xml:space="preserve"> </t>
  </si>
  <si>
    <t>ΔΕΞΙΩΣΗ</t>
  </si>
  <si>
    <t>Χώρος και ενοικιάσεις</t>
  </si>
  <si>
    <t>Φαγητό και εξυπηρέτηση</t>
  </si>
  <si>
    <t>Ποτά</t>
  </si>
  <si>
    <t>Τούρτα</t>
  </si>
  <si>
    <t>Διάφορα έξοδα</t>
  </si>
  <si>
    <t>ΕΝΔΥΜΑΣΙΑ</t>
  </si>
  <si>
    <t>Σμόκιν, κοστούμι ή/και φορέματα</t>
  </si>
  <si>
    <t>Αλλαγές</t>
  </si>
  <si>
    <t>Διακοσμητικό κεφαλής και πέπλο</t>
  </si>
  <si>
    <t>Αξεσουάρ</t>
  </si>
  <si>
    <t>Μαλλιά και μακιγιάζ</t>
  </si>
  <si>
    <t>ΛΟΥΛΟΥΔΙΑ ΚΑΙ ΔΙΑΚΟΣΜΗΣΕΙΣ</t>
  </si>
  <si>
    <t>Ανθοσυνθέσεις για την τελετή</t>
  </si>
  <si>
    <t>Μπουμπούκια και καλάθι για τις κοπέλες με τα λουλούδια</t>
  </si>
  <si>
    <t>Μαξιλάρι για τις βέρες</t>
  </si>
  <si>
    <t>Ανθοδέσμες</t>
  </si>
  <si>
    <t>Μπουτονιέρες</t>
  </si>
  <si>
    <t>Κορσάζ</t>
  </si>
  <si>
    <t>Διακοσμήσεις για τη δεξίωση</t>
  </si>
  <si>
    <t>Φωτισμός</t>
  </si>
  <si>
    <t>ΜΟΥΣΙΚΗ</t>
  </si>
  <si>
    <t>Μουσικοί τελετής</t>
  </si>
  <si>
    <t>Μουσικοί για την ώρα του κοκτέιλ</t>
  </si>
  <si>
    <t>Μπάντα δεξίωσης, DJ ή ψυχαγωγία</t>
  </si>
  <si>
    <t>Ενοικίαση συστήματος ήχου ή πίστας για χορό</t>
  </si>
  <si>
    <t>ΦΩΤΟΓΡΑΦΙΕΣ ΚΑΙ ΒΙΝΤΕΟ</t>
  </si>
  <si>
    <t>Φωτογράφιση</t>
  </si>
  <si>
    <t>Βιντεοσκόπηση</t>
  </si>
  <si>
    <t>Πρόσθετες εκτυπώσεις και λευκώματα</t>
  </si>
  <si>
    <t>ΜΠΟΜΠΟΝΙΕΡΕΣ ΚΑΙ ΔΩΡΑ</t>
  </si>
  <si>
    <t>Δώρα καλωσορίσματος</t>
  </si>
  <si>
    <t>Δώρα για το γλέντι</t>
  </si>
  <si>
    <t>ΤΕΛΕΤΗ</t>
  </si>
  <si>
    <t>Έξοδα τοποθεσίας</t>
  </si>
  <si>
    <t>Έξοδα τελετάρχη ή δωρεά στην εκκλησία</t>
  </si>
  <si>
    <t>ΧΑΡΤΙΚΑ</t>
  </si>
  <si>
    <t>Κάρτες «Σημειώστε την ημερομηνία»</t>
  </si>
  <si>
    <t>Προσκλήσεις και RSVP</t>
  </si>
  <si>
    <t>Προγράμματα</t>
  </si>
  <si>
    <t>Καθίσματα και τοποθέτηση καρτών</t>
  </si>
  <si>
    <t>Κάρτες μενού</t>
  </si>
  <si>
    <t>Ευχαριστήρια σημειώματα</t>
  </si>
  <si>
    <t>Ταχυδρομικά τέλη</t>
  </si>
  <si>
    <t>ΒΕΡΕΣ ΓΑΜΟΥ</t>
  </si>
  <si>
    <t>Αξεσουάρ δαχτυλιδιών</t>
  </si>
  <si>
    <t>ΜΕΤΑΚΙΝΗΣΕΙΣ</t>
  </si>
  <si>
    <t>Ενοικίαση κύριου αυτοκινήτου</t>
  </si>
  <si>
    <t>Ενοικίαση αυτοκινήτου για τους καλεσμένους</t>
  </si>
  <si>
    <t>Μεταφορά για καλεσμένους εκτός πόλεως</t>
  </si>
  <si>
    <t>Υπηρεσία στάθμευσης με παρκαδόρο</t>
  </si>
  <si>
    <t>Εκτιμώμενο κόστος</t>
  </si>
  <si>
    <t>Πραγματικό κόστος</t>
  </si>
  <si>
    <t>Άθροισμα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</si>
</sst>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1" formatCode="_(* #,##0_);_(* \(#,##0\);_(* &quot;-&quot;_);_(@_)"/>
    <numFmt numFmtId="43" formatCode="_(* #,##0.00_);_(* \(#,##0.00\);_(* &quot;-&quot;??_);_(@_)"/>
    <numFmt numFmtId="164" formatCode="#,##0\ &quot;€&quot;;\-#,##0\ &quot;€&quot;"/>
    <numFmt numFmtId="165" formatCode="_-* #,##0\ &quot;€&quot;_-;\-* #,##0\ &quot;€&quot;_-;_-* &quot;-&quot;\ &quot;€&quot;_-;_-@_-"/>
    <numFmt numFmtId="166" formatCode="_-* #,##0.00\ &quot;€&quot;_-;\-* #,##0.00\ &quot;€&quot;_-;_-* &quot;-&quot;??\ &quot;€&quot;_-;_-@_-"/>
    <numFmt numFmtId="167" formatCode="#,##0\ &quot;€&quot;"/>
    <numFmt numFmtId="168" formatCode="#,##0.00\ &quot;€&quot;"/>
  </numFmts>
  <fonts count="33" x14ac:knownFonts="1">
    <font>
      <sz val="11"/>
      <color theme="1"/>
      <name val="Cambria"/>
      <family val="2"/>
      <scheme val="minor"/>
    </font>
    <font>
      <sz val="11"/>
      <color theme="1"/>
      <name val="Cambria"/>
      <family val="1"/>
      <scheme val="minor"/>
    </font>
    <font>
      <b/>
      <sz val="11"/>
      <color theme="1" tint="0.14999847407452621"/>
      <name val="Cambria"/>
      <family val="1"/>
      <scheme val="minor"/>
    </font>
    <font>
      <sz val="11"/>
      <color theme="1" tint="0.249977111117893"/>
      <name val="Cambria"/>
      <family val="1"/>
      <scheme val="minor"/>
    </font>
    <font>
      <b/>
      <sz val="11"/>
      <color theme="1" tint="0.249977111117893"/>
      <name val="Cambria"/>
      <family val="1"/>
      <scheme val="minor"/>
    </font>
    <font>
      <sz val="10"/>
      <color theme="1"/>
      <name val="Candara"/>
      <family val="2"/>
      <scheme val="major"/>
    </font>
    <font>
      <sz val="12"/>
      <color theme="1"/>
      <name val="Candara"/>
      <family val="2"/>
      <scheme val="major"/>
    </font>
    <font>
      <sz val="11"/>
      <color theme="1"/>
      <name val="Candara"/>
      <family val="2"/>
      <scheme val="major"/>
    </font>
    <font>
      <sz val="11"/>
      <color theme="0"/>
      <name val="Candara"/>
      <family val="2"/>
      <scheme val="major"/>
    </font>
    <font>
      <sz val="12"/>
      <color theme="0"/>
      <name val="Candara"/>
      <family val="2"/>
      <scheme val="major"/>
    </font>
    <font>
      <b/>
      <sz val="14"/>
      <color theme="1" tint="0.14999847407452621"/>
      <name val="Candara"/>
      <family val="2"/>
      <scheme val="major"/>
    </font>
    <font>
      <sz val="11"/>
      <color theme="1" tint="0.24994659260841701"/>
      <name val="Cambria"/>
      <family val="1"/>
      <scheme val="minor"/>
    </font>
    <font>
      <b/>
      <sz val="11"/>
      <color theme="1" tint="0.24994659260841701"/>
      <name val="Cambria"/>
      <family val="1"/>
      <scheme val="minor"/>
    </font>
    <font>
      <sz val="11"/>
      <color theme="1"/>
      <name val="Cambria"/>
      <family val="1"/>
      <scheme val="minor"/>
    </font>
    <font>
      <sz val="11"/>
      <color theme="1" tint="0.249977111117893"/>
      <name val="Cambria"/>
      <family val="1"/>
      <scheme val="minor"/>
    </font>
    <font>
      <sz val="11"/>
      <color theme="1" tint="0.249977111117893"/>
      <name val="Cambria"/>
      <family val="2"/>
      <scheme val="minor"/>
    </font>
    <font>
      <sz val="11"/>
      <color theme="1"/>
      <name val="Cambria"/>
      <family val="2"/>
      <scheme val="minor"/>
    </font>
    <font>
      <sz val="18"/>
      <color theme="3"/>
      <name val="Candara"/>
      <family val="2"/>
      <scheme val="major"/>
    </font>
    <font>
      <b/>
      <sz val="15"/>
      <color theme="3"/>
      <name val="Cambria"/>
      <family val="2"/>
      <scheme val="minor"/>
    </font>
    <font>
      <b/>
      <sz val="13"/>
      <color theme="3"/>
      <name val="Cambria"/>
      <family val="2"/>
      <scheme val="minor"/>
    </font>
    <font>
      <b/>
      <sz val="11"/>
      <color theme="3"/>
      <name val="Cambria"/>
      <family val="2"/>
      <scheme val="minor"/>
    </font>
    <font>
      <sz val="11"/>
      <color rgb="FF006100"/>
      <name val="Cambria"/>
      <family val="2"/>
      <scheme val="minor"/>
    </font>
    <font>
      <sz val="11"/>
      <color rgb="FF9C0006"/>
      <name val="Cambria"/>
      <family val="2"/>
      <scheme val="minor"/>
    </font>
    <font>
      <sz val="11"/>
      <color rgb="FF9C5700"/>
      <name val="Cambria"/>
      <family val="2"/>
      <scheme val="minor"/>
    </font>
    <font>
      <sz val="11"/>
      <color rgb="FF3F3F76"/>
      <name val="Cambria"/>
      <family val="2"/>
      <scheme val="minor"/>
    </font>
    <font>
      <b/>
      <sz val="11"/>
      <color rgb="FF3F3F3F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11"/>
      <color rgb="FFFA7D00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color rgb="FFFF0000"/>
      <name val="Cambria"/>
      <family val="2"/>
      <scheme val="minor"/>
    </font>
    <font>
      <i/>
      <sz val="11"/>
      <color rgb="FF7F7F7F"/>
      <name val="Cambria"/>
      <family val="2"/>
      <scheme val="minor"/>
    </font>
    <font>
      <b/>
      <sz val="11"/>
      <color theme="1"/>
      <name val="Cambria"/>
      <family val="2"/>
      <scheme val="minor"/>
    </font>
    <font>
      <sz val="11"/>
      <color theme="0"/>
      <name val="Cambria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/>
      <top style="thin">
        <color theme="8" tint="-0.2499465926084170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7" applyNumberFormat="0" applyAlignment="0" applyProtection="0"/>
    <xf numFmtId="0" fontId="25" fillId="10" borderId="8" applyNumberFormat="0" applyAlignment="0" applyProtection="0"/>
    <xf numFmtId="0" fontId="26" fillId="10" borderId="7" applyNumberFormat="0" applyAlignment="0" applyProtection="0"/>
    <xf numFmtId="0" fontId="27" fillId="0" borderId="9" applyNumberFormat="0" applyFill="0" applyAlignment="0" applyProtection="0"/>
    <xf numFmtId="0" fontId="28" fillId="11" borderId="10" applyNumberFormat="0" applyAlignment="0" applyProtection="0"/>
    <xf numFmtId="0" fontId="29" fillId="0" borderId="0" applyNumberFormat="0" applyFill="0" applyBorder="0" applyAlignment="0" applyProtection="0"/>
    <xf numFmtId="0" fontId="16" fillId="12" borderId="1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32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32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32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32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32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inden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9" fillId="2" borderId="1" xfId="0" applyFont="1" applyFill="1" applyBorder="1" applyAlignment="1">
      <alignment horizontal="left" vertical="center" indent="1"/>
    </xf>
    <xf numFmtId="0" fontId="8" fillId="2" borderId="1" xfId="0" applyFont="1" applyFill="1" applyBorder="1" applyAlignment="1">
      <alignment horizontal="left" vertical="center" indent="1"/>
    </xf>
    <xf numFmtId="0" fontId="10" fillId="2" borderId="1" xfId="0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11" fillId="5" borderId="0" xfId="0" applyFont="1" applyFill="1" applyBorder="1" applyAlignment="1">
      <alignment horizontal="left" vertical="center" indent="1"/>
    </xf>
    <xf numFmtId="9" fontId="11" fillId="5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9" fontId="11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indent="1"/>
    </xf>
    <xf numFmtId="9" fontId="12" fillId="0" borderId="2" xfId="0" applyNumberFormat="1" applyFont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 wrapText="1" indent="1"/>
    </xf>
    <xf numFmtId="0" fontId="8" fillId="4" borderId="0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left" vertical="center" indent="1"/>
    </xf>
    <xf numFmtId="9" fontId="11" fillId="5" borderId="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indent="1"/>
    </xf>
    <xf numFmtId="0" fontId="1" fillId="0" borderId="0" xfId="0" applyNumberFormat="1" applyFont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8" fillId="4" borderId="0" xfId="0" applyNumberFormat="1" applyFont="1" applyFill="1" applyBorder="1" applyAlignment="1">
      <alignment horizontal="center" vertical="center" wrapText="1"/>
    </xf>
    <xf numFmtId="167" fontId="2" fillId="3" borderId="0" xfId="0" applyNumberFormat="1" applyFont="1" applyFill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167" fontId="14" fillId="0" borderId="0" xfId="0" applyNumberFormat="1" applyFont="1" applyAlignment="1">
      <alignment horizontal="center" vertical="center"/>
    </xf>
    <xf numFmtId="167" fontId="4" fillId="3" borderId="0" xfId="0" applyNumberFormat="1" applyFont="1" applyFill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168" fontId="13" fillId="0" borderId="0" xfId="0" applyNumberFormat="1" applyFont="1" applyAlignment="1">
      <alignment horizontal="center" vertical="center"/>
    </xf>
    <xf numFmtId="164" fontId="11" fillId="5" borderId="3" xfId="0" applyNumberFormat="1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1" fillId="5" borderId="0" xfId="0" applyNumberFormat="1" applyFont="1" applyFill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9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</font>
    </dxf>
    <dxf>
      <font>
        <strike val="0"/>
        <outline val="0"/>
        <shadow val="0"/>
        <u val="none"/>
        <vertAlign val="baseline"/>
        <sz val="11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</font>
    </dxf>
    <dxf>
      <font>
        <strike val="0"/>
        <outline val="0"/>
        <shadow val="0"/>
        <u val="none"/>
        <vertAlign val="baseline"/>
        <sz val="11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8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8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ndara"/>
        <scheme val="maj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ambria"/>
        <family val="1"/>
        <scheme val="minor"/>
      </font>
      <numFmt numFmtId="167" formatCode="#,##0\ &quot;€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mbria"/>
        <scheme val="minor"/>
      </font>
      <numFmt numFmtId="167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ambria"/>
        <family val="1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mbria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mbria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mbria"/>
        <scheme val="minor"/>
      </font>
      <alignment vertical="center" textRotation="0" indent="0" justifyLastLine="0" shrinkToFit="0" readingOrder="0"/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i val="0"/>
        <color theme="1" tint="0.24994659260841701"/>
      </font>
      <border>
        <top style="thin">
          <color theme="6"/>
        </top>
      </border>
    </dxf>
    <dxf>
      <font>
        <color theme="0"/>
      </font>
      <fill>
        <patternFill>
          <bgColor theme="8" tint="-0.24994659260841701"/>
        </patternFill>
      </fill>
      <border>
        <bottom style="thin">
          <color theme="8" tint="-0.24994659260841701"/>
        </bottom>
      </border>
    </dxf>
    <dxf>
      <font>
        <color theme="1" tint="0.24994659260841701"/>
      </font>
      <border>
        <top/>
        <bottom style="thin">
          <color theme="6"/>
        </bottom>
      </border>
    </dxf>
  </dxfs>
  <tableStyles count="1" defaultTableStyle="TableStyleMedium2" defaultPivotStyle="PivotStyleLight16">
    <tableStyle name="Προϋπολογισμός_Γάμου_2" pivot="0" count="7" xr9:uid="{00000000-0011-0000-FFFF-FFFF00000000}">
      <tableStyleElement type="wholeTable" dxfId="90"/>
      <tableStyleElement type="headerRow" dxfId="89"/>
      <tableStyleElement type="totalRow" dxfId="88"/>
      <tableStyleElement type="firstColumn" dxfId="87"/>
      <tableStyleElement type="lastColumn" dxfId="86"/>
      <tableStyleElement type="firstRowStripe" dxfId="85"/>
      <tableStyleElement type="firstColumnStripe" dxfId="8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118289</xdr:rowOff>
    </xdr:from>
    <xdr:to>
      <xdr:col>6</xdr:col>
      <xdr:colOff>4575</xdr:colOff>
      <xdr:row>1</xdr:row>
      <xdr:rowOff>3856</xdr:rowOff>
    </xdr:to>
    <xdr:pic>
      <xdr:nvPicPr>
        <xdr:cNvPr id="2" name="Εικόνα 1" descr="Φωτογραφία μιας γαμήλιας τούρτας" title="Μπάνερ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8289"/>
          <a:ext cx="7138800" cy="1952492"/>
        </a:xfrm>
        <a:prstGeom prst="rect">
          <a:avLst/>
        </a:prstGeom>
      </xdr:spPr>
    </xdr:pic>
    <xdr:clientData/>
  </xdr:twoCellAnchor>
  <xdr:twoCellAnchor>
    <xdr:from>
      <xdr:col>1</xdr:col>
      <xdr:colOff>152399</xdr:colOff>
      <xdr:row>0</xdr:row>
      <xdr:rowOff>809624</xdr:rowOff>
    </xdr:from>
    <xdr:to>
      <xdr:col>3</xdr:col>
      <xdr:colOff>779924</xdr:colOff>
      <xdr:row>0</xdr:row>
      <xdr:rowOff>1847849</xdr:rowOff>
    </xdr:to>
    <xdr:sp macro="" textlink="">
      <xdr:nvSpPr>
        <xdr:cNvPr id="3" name="Πλαίσιο κειμένου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66699" y="809624"/>
          <a:ext cx="4428000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el" sz="3200">
              <a:solidFill>
                <a:schemeClr val="bg1"/>
              </a:solidFill>
              <a:latin typeface="+mj-lt"/>
              <a:ea typeface="Cambria" panose="02040503050406030204" pitchFamily="18" charset="0"/>
            </a:rPr>
            <a:t>Προϋπολογισμός γάμου</a:t>
          </a:r>
        </a:p>
        <a:p>
          <a:pPr algn="ctr" rtl="0"/>
          <a:r>
            <a:rPr lang="el" sz="1600" i="1">
              <a:solidFill>
                <a:schemeClr val="bg1"/>
              </a:solidFill>
              <a:latin typeface="+mn-lt"/>
              <a:ea typeface="Cambria" panose="02040503050406030204" pitchFamily="18" charset="0"/>
            </a:rPr>
            <a:t>[Σύντροφος 1] &amp; [Σύντροφος 2]</a:t>
          </a:r>
          <a:endParaRPr lang="en-US" sz="1400" i="1">
            <a:solidFill>
              <a:schemeClr val="bg1"/>
            </a:solidFill>
            <a:latin typeface="+mn-lt"/>
            <a:ea typeface="Cambria" panose="02040503050406030204" pitchFamily="18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Πίνακας_Συνεισφορών" displayName="Πίνακας_Συνεισφορών" ref="B19:C26" totalsRowCount="1" headerRowDxfId="80" dataDxfId="79" totalsRowDxfId="78">
  <autoFilter ref="B19:C25" xr:uid="{00000000-0009-0000-0100-000001000000}"/>
  <tableColumns count="2">
    <tableColumn id="1" xr3:uid="{00000000-0010-0000-0000-000001000000}" name="Πηγή χρηματοδότησης" totalsRowLabel="Άθροισμα" dataDxfId="77" totalsRowDxfId="76"/>
    <tableColumn id="2" xr3:uid="{00000000-0010-0000-0000-000002000000}" name="Συνεισφορά" totalsRowFunction="sum" dataDxfId="75" totalsRowDxfId="74"/>
  </tableColumns>
  <tableStyleInfo name="TableStyleLight4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Πίνακας_Βέρες" displayName="Πίνακας_Βέρες" ref="B69:D72" totalsRowCount="1" headerRowDxfId="13">
  <tableColumns count="3">
    <tableColumn id="1" xr3:uid="{00000000-0010-0000-0900-000001000000}" name="ΒΕΡΕΣ ΓΑΜΟΥ" totalsRowLabel="Σύνολο" dataDxfId="12" totalsRowDxfId="11"/>
    <tableColumn id="2" xr3:uid="{00000000-0010-0000-0900-000002000000}" name="Εκτιμώμενο κόστος" totalsRowFunction="sum" dataDxfId="10" totalsRowDxfId="9"/>
    <tableColumn id="3" xr3:uid="{00000000-0010-0000-0900-000003000000}" name="Πραγματικό κόστος" totalsRowFunction="sum" dataDxfId="8" totalsRowDxfId="7"/>
  </tableColumns>
  <tableStyleInfo name="Προϋπολογισμός_Γάμου_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Πίνακας_Μετακινήσεων" displayName="Πίνακας_Μετακινήσεων" ref="B74:D80" totalsRowCount="1" headerRowDxfId="6">
  <tableColumns count="3">
    <tableColumn id="1" xr3:uid="{00000000-0010-0000-0A00-000001000000}" name="ΜΕΤΑΚΙΝΗΣΕΙΣ" totalsRowLabel="Άθροισμα" dataDxfId="5" totalsRowDxfId="4"/>
    <tableColumn id="2" xr3:uid="{00000000-0010-0000-0A00-000002000000}" name="Εκτιμώμενο κόστος" totalsRowFunction="sum" dataDxfId="3" totalsRowDxfId="2"/>
    <tableColumn id="3" xr3:uid="{00000000-0010-0000-0A00-000003000000}" name="Πραγματικό κόστος" totalsRowFunction="sum" dataDxfId="1" totalsRowDxfId="0"/>
  </tableColumns>
  <tableStyleInfo name="Προϋπολογισμός_Γάμου_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Πίνακας_Δεξίωσης" displayName="Πίνακας_Δεξίωσης" ref="B2:D8" totalsRowCount="1" headerRowDxfId="73" dataDxfId="72" totalsRowDxfId="71">
  <tableColumns count="3">
    <tableColumn id="1" xr3:uid="{00000000-0010-0000-0100-000001000000}" name="ΔΕΞΙΩΣΗ" totalsRowLabel="Άθροισμα" dataDxfId="70" totalsRowDxfId="69"/>
    <tableColumn id="2" xr3:uid="{00000000-0010-0000-0100-000002000000}" name="Εκτιμώμενο κόστος" totalsRowFunction="sum" dataDxfId="68" totalsRowDxfId="67"/>
    <tableColumn id="3" xr3:uid="{00000000-0010-0000-0100-000003000000}" name="Πραγματικό κόστος" totalsRowFunction="sum" dataDxfId="66" totalsRowDxfId="65"/>
  </tableColumns>
  <tableStyleInfo name="Προϋπολογισμός_Γάμου_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Πίνακας_Ενδυμασίας" displayName="Πίνακας_Ενδυμασίας" ref="B10:D17" totalsRowCount="1" headerRowDxfId="64" dataDxfId="63">
  <tableColumns count="3">
    <tableColumn id="1" xr3:uid="{00000000-0010-0000-0200-000001000000}" name="ΕΝΔΥΜΑΣΙΑ" totalsRowLabel="Άθροισμα" dataDxfId="62" totalsRowDxfId="61"/>
    <tableColumn id="2" xr3:uid="{00000000-0010-0000-0200-000002000000}" name="Εκτιμώμενο κόστος" totalsRowFunction="sum" dataDxfId="60" totalsRowDxfId="59"/>
    <tableColumn id="3" xr3:uid="{00000000-0010-0000-0200-000003000000}" name="Πραγματικό κόστος" totalsRowFunction="sum" dataDxfId="58" totalsRowDxfId="57"/>
  </tableColumns>
  <tableStyleInfo name="Προϋπολογισμός_Γάμου_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Πίνακας_ΛουλούδιακαιΔιακόσμηση" displayName="Πίνακας_ΛουλούδιακαιΔιακόσμηση" ref="B19:D29" totalsRowCount="1" headerRowDxfId="56" dataDxfId="55">
  <tableColumns count="3">
    <tableColumn id="1" xr3:uid="{00000000-0010-0000-0300-000001000000}" name="ΛΟΥΛΟΥΔΙΑ ΚΑΙ ΔΙΑΚΟΣΜΗΣΕΙΣ" totalsRowLabel="Άθροισμα" dataDxfId="54" totalsRowDxfId="53"/>
    <tableColumn id="2" xr3:uid="{00000000-0010-0000-0300-000002000000}" name="Εκτιμώμενο κόστος" totalsRowFunction="sum" dataDxfId="52" totalsRowDxfId="51"/>
    <tableColumn id="3" xr3:uid="{00000000-0010-0000-0300-000003000000}" name="Πραγματικό κόστος" totalsRowFunction="sum" dataDxfId="50" totalsRowDxfId="49"/>
  </tableColumns>
  <tableStyleInfo name="Προϋπολογισμός_Γάμου_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Πίνακας_Μουσικής" displayName="Πίνακας_Μουσικής" ref="B31:D37" totalsRowCount="1" headerRowDxfId="48">
  <tableColumns count="3">
    <tableColumn id="1" xr3:uid="{00000000-0010-0000-0400-000001000000}" name="ΜΟΥΣΙΚΗ" totalsRowLabel="Άθροισμα" dataDxfId="47" totalsRowDxfId="46"/>
    <tableColumn id="2" xr3:uid="{00000000-0010-0000-0400-000002000000}" name="Εκτιμώμενο κόστος" totalsRowFunction="sum" dataDxfId="45" totalsRowDxfId="44"/>
    <tableColumn id="3" xr3:uid="{00000000-0010-0000-0400-000003000000}" name="Πραγματικό κόστος" totalsRowFunction="sum" dataDxfId="43" totalsRowDxfId="42"/>
  </tableColumns>
  <tableStyleInfo name="Προϋπολογισμός_Γάμου_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le_PhotographsAndVideo" displayName="Table_PhotographsAndVideo" ref="B39:D44" totalsRowCount="1" headerRowDxfId="41">
  <tableColumns count="3">
    <tableColumn id="1" xr3:uid="{00000000-0010-0000-0500-000001000000}" name="ΦΩΤΟΓΡΑΦΙΕΣ ΚΑΙ ΒΙΝΤΕΟ" totalsRowLabel="Άθροισμα" dataDxfId="40" totalsRowDxfId="39"/>
    <tableColumn id="2" xr3:uid="{00000000-0010-0000-0500-000002000000}" name="Εκτιμώμενο κόστος" totalsRowFunction="sum" dataDxfId="38" totalsRowDxfId="37"/>
    <tableColumn id="3" xr3:uid="{00000000-0010-0000-0500-000003000000}" name="Πραγματικό κόστος" totalsRowFunction="sum" dataDxfId="36" totalsRowDxfId="35"/>
  </tableColumns>
  <tableStyleInfo name="Προϋπολογισμός_Γάμου_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_FavorsAndGifts" displayName="Table_FavorsAndGifts" ref="B46:D50" totalsRowCount="1" headerRowDxfId="34">
  <tableColumns count="3">
    <tableColumn id="1" xr3:uid="{00000000-0010-0000-0600-000001000000}" name="ΜΠΟΜΠΟΝΙΕΡΕΣ ΚΑΙ ΔΩΡΑ" totalsRowLabel="Άθροισμα" dataDxfId="33" totalsRowDxfId="32"/>
    <tableColumn id="2" xr3:uid="{00000000-0010-0000-0600-000002000000}" name="Εκτιμώμενο κόστος" totalsRowFunction="sum" dataDxfId="31" totalsRowDxfId="30"/>
    <tableColumn id="3" xr3:uid="{00000000-0010-0000-0600-000003000000}" name="Πραγματικό κόστος" totalsRowFunction="sum" dataDxfId="29" totalsRowDxfId="28"/>
  </tableColumns>
  <tableStyleInfo name="Προϋπολογισμός_Γάμου_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Πίνακας_Τελετής" displayName="Πίνακας_Τελετής" ref="B52:D56" totalsRowCount="1" headerRowDxfId="27">
  <tableColumns count="3">
    <tableColumn id="1" xr3:uid="{00000000-0010-0000-0700-000001000000}" name="ΤΕΛΕΤΗ" totalsRowLabel="Άθροισμα" dataDxfId="26" totalsRowDxfId="25"/>
    <tableColumn id="2" xr3:uid="{00000000-0010-0000-0700-000002000000}" name="Εκτιμώμενο κόστος" totalsRowFunction="sum" dataDxfId="24" totalsRowDxfId="23"/>
    <tableColumn id="3" xr3:uid="{00000000-0010-0000-0700-000003000000}" name="Πραγματικό κόστος" totalsRowFunction="sum" dataDxfId="22" totalsRowDxfId="21"/>
  </tableColumns>
  <tableStyleInfo name="Προϋπολογισμός_Γάμου_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Πίνακας_γραφικήςύλης" displayName="Πίνακας_γραφικήςύλης" ref="B58:D67" totalsRowCount="1" headerRowDxfId="20">
  <tableColumns count="3">
    <tableColumn id="1" xr3:uid="{00000000-0010-0000-0800-000001000000}" name="ΧΑΡΤΙΚΑ" totalsRowLabel="Άθροισμα" dataDxfId="19" totalsRowDxfId="18"/>
    <tableColumn id="2" xr3:uid="{00000000-0010-0000-0800-000002000000}" name="Εκτιμώμενο κόστος" totalsRowFunction="sum" dataDxfId="17" totalsRowDxfId="16"/>
    <tableColumn id="3" xr3:uid="{00000000-0010-0000-0800-000003000000}" name="Πραγματικό κόστος" totalsRowFunction="sum" dataDxfId="15" totalsRowDxfId="14"/>
  </tableColumns>
  <tableStyleInfo name="Προϋπολογισμός_Γάμου_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8">
      <a:majorFont>
        <a:latin typeface="Candar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G28"/>
  <sheetViews>
    <sheetView showGridLines="0" showRowColHeaders="0" tabSelected="1" workbookViewId="0"/>
  </sheetViews>
  <sheetFormatPr defaultColWidth="9" defaultRowHeight="21" customHeight="1" x14ac:dyDescent="0.2"/>
  <cols>
    <col min="1" max="1" width="1.5" style="1" customWidth="1"/>
    <col min="2" max="2" width="35.5" style="1" customWidth="1"/>
    <col min="3" max="3" width="14.375" style="1" bestFit="1" customWidth="1"/>
    <col min="4" max="4" width="17.25" style="1" customWidth="1"/>
    <col min="5" max="5" width="13.625" style="1" customWidth="1"/>
    <col min="6" max="6" width="12.875" style="1" customWidth="1"/>
    <col min="7" max="7" width="1.625" style="1" customWidth="1"/>
    <col min="8" max="16384" width="9" style="1"/>
  </cols>
  <sheetData>
    <row r="1" spans="2:7" ht="162.75" customHeight="1" x14ac:dyDescent="0.2">
      <c r="G1" s="1" t="s">
        <v>26</v>
      </c>
    </row>
    <row r="3" spans="2:7" ht="35.1" customHeight="1" x14ac:dyDescent="0.2">
      <c r="B3" s="12" t="s">
        <v>0</v>
      </c>
      <c r="C3" s="30">
        <v>20000</v>
      </c>
    </row>
    <row r="5" spans="2:7" s="3" customFormat="1" ht="35.1" customHeight="1" x14ac:dyDescent="0.2">
      <c r="B5" s="21" t="s">
        <v>1</v>
      </c>
      <c r="C5" s="22" t="s">
        <v>21</v>
      </c>
      <c r="D5" s="29" t="s">
        <v>23</v>
      </c>
      <c r="E5" s="29" t="s">
        <v>24</v>
      </c>
      <c r="F5" s="29" t="s">
        <v>25</v>
      </c>
    </row>
    <row r="6" spans="2:7" ht="21" customHeight="1" x14ac:dyDescent="0.2">
      <c r="B6" s="23" t="s">
        <v>2</v>
      </c>
      <c r="C6" s="24">
        <v>0.5</v>
      </c>
      <c r="D6" s="37">
        <f>Συνολικός_Προϋπολογισμός_Γάμου*'Σύνοψη προϋπολογισμού'!$C6</f>
        <v>10000</v>
      </c>
      <c r="E6" s="37">
        <f>Πίνακας_Δεξίωσης[[#Totals],[Εκτιμώμενο κόστος]]</f>
        <v>0</v>
      </c>
      <c r="F6" s="37">
        <f>Πίνακας_Δεξίωσης[[#Totals],[Πραγματικό κόστος]]</f>
        <v>0</v>
      </c>
    </row>
    <row r="7" spans="2:7" ht="21" customHeight="1" x14ac:dyDescent="0.2">
      <c r="B7" s="17" t="s">
        <v>3</v>
      </c>
      <c r="C7" s="18">
        <v>0.1</v>
      </c>
      <c r="D7" s="38">
        <f>Συνολικός_Προϋπολογισμός_Γάμου*'Σύνοψη προϋπολογισμού'!$C7</f>
        <v>2000</v>
      </c>
      <c r="E7" s="38">
        <f>Πίνακας_Ενδυμασίας[[#Totals],[Εκτιμώμενο κόστος]]</f>
        <v>0</v>
      </c>
      <c r="F7" s="38">
        <f>Πίνακας_Ενδυμασίας[[#Totals],[Πραγματικό κόστος]]</f>
        <v>0</v>
      </c>
    </row>
    <row r="8" spans="2:7" ht="21" customHeight="1" x14ac:dyDescent="0.2">
      <c r="B8" s="15" t="s">
        <v>4</v>
      </c>
      <c r="C8" s="16">
        <v>0.1</v>
      </c>
      <c r="D8" s="39">
        <f>Συνολικός_Προϋπολογισμός_Γάμου*'Σύνοψη προϋπολογισμού'!$C8</f>
        <v>2000</v>
      </c>
      <c r="E8" s="39">
        <f>Πίνακας_ΛουλούδιακαιΔιακόσμηση[[#Totals],[Εκτιμώμενο κόστος]]</f>
        <v>0</v>
      </c>
      <c r="F8" s="39">
        <f>Πίνακας_ΛουλούδιακαιΔιακόσμηση[[#Totals],[Πραγματικό κόστος]]</f>
        <v>0</v>
      </c>
    </row>
    <row r="9" spans="2:7" ht="21" customHeight="1" x14ac:dyDescent="0.2">
      <c r="B9" s="17" t="s">
        <v>5</v>
      </c>
      <c r="C9" s="18">
        <v>0.1</v>
      </c>
      <c r="D9" s="38">
        <f>Συνολικός_Προϋπολογισμός_Γάμου*'Σύνοψη προϋπολογισμού'!$C9</f>
        <v>2000</v>
      </c>
      <c r="E9" s="38">
        <f>Πίνακας_Μουσικής[[#Totals],[Εκτιμώμενο κόστος]]</f>
        <v>0</v>
      </c>
      <c r="F9" s="38">
        <f>Πίνακας_Μουσικής[[#Totals],[Πραγματικό κόστος]]</f>
        <v>0</v>
      </c>
    </row>
    <row r="10" spans="2:7" ht="21" customHeight="1" x14ac:dyDescent="0.2">
      <c r="B10" s="15" t="s">
        <v>6</v>
      </c>
      <c r="C10" s="16">
        <v>0.1</v>
      </c>
      <c r="D10" s="39">
        <f>Συνολικός_Προϋπολογισμός_Γάμου*'Σύνοψη προϋπολογισμού'!$C10</f>
        <v>2000</v>
      </c>
      <c r="E10" s="39">
        <f>Table_PhotographsAndVideo[[#Totals],[Εκτιμώμενο κόστος]]</f>
        <v>0</v>
      </c>
      <c r="F10" s="39">
        <f>Table_PhotographsAndVideo[[#Totals],[Πραγματικό κόστος]]</f>
        <v>0</v>
      </c>
    </row>
    <row r="11" spans="2:7" ht="21" customHeight="1" x14ac:dyDescent="0.2">
      <c r="B11" s="17" t="s">
        <v>7</v>
      </c>
      <c r="C11" s="18">
        <v>0.03</v>
      </c>
      <c r="D11" s="38">
        <f>Συνολικός_Προϋπολογισμός_Γάμου*'Σύνοψη προϋπολογισμού'!$C11</f>
        <v>600</v>
      </c>
      <c r="E11" s="38">
        <f>Table_FavorsAndGifts[[#Totals],[Εκτιμώμενο κόστος]]</f>
        <v>0</v>
      </c>
      <c r="F11" s="38">
        <f>Table_FavorsAndGifts[[#Totals],[Πραγματικό κόστος]]</f>
        <v>0</v>
      </c>
    </row>
    <row r="12" spans="2:7" ht="21" customHeight="1" x14ac:dyDescent="0.2">
      <c r="B12" s="15" t="s">
        <v>8</v>
      </c>
      <c r="C12" s="16">
        <v>0.02</v>
      </c>
      <c r="D12" s="39">
        <f>Συνολικός_Προϋπολογισμός_Γάμου*'Σύνοψη προϋπολογισμού'!$C12</f>
        <v>400</v>
      </c>
      <c r="E12" s="39">
        <f>Πίνακας_Τελετής[[#Totals],[Εκτιμώμενο κόστος]]</f>
        <v>0</v>
      </c>
      <c r="F12" s="39">
        <f>Πίνακας_Τελετής[[#Totals],[Πραγματικό κόστος]]</f>
        <v>0</v>
      </c>
    </row>
    <row r="13" spans="2:7" ht="21" customHeight="1" x14ac:dyDescent="0.2">
      <c r="B13" s="17" t="s">
        <v>9</v>
      </c>
      <c r="C13" s="18">
        <v>0.02</v>
      </c>
      <c r="D13" s="38">
        <f>Συνολικός_Προϋπολογισμός_Γάμου*'Σύνοψη προϋπολογισμού'!$C13</f>
        <v>400</v>
      </c>
      <c r="E13" s="38">
        <f>Πίνακας_γραφικήςύλης[[#Totals],[Εκτιμώμενο κόστος]]</f>
        <v>0</v>
      </c>
      <c r="F13" s="38">
        <f>Πίνακας_γραφικήςύλης[[#Totals],[Πραγματικό κόστος]]</f>
        <v>0</v>
      </c>
    </row>
    <row r="14" spans="2:7" ht="21" customHeight="1" x14ac:dyDescent="0.2">
      <c r="B14" s="15" t="s">
        <v>10</v>
      </c>
      <c r="C14" s="16">
        <v>0.02</v>
      </c>
      <c r="D14" s="39">
        <f>Συνολικός_Προϋπολογισμός_Γάμου*'Σύνοψη προϋπολογισμού'!$C14</f>
        <v>400</v>
      </c>
      <c r="E14" s="39">
        <f>Πίνακας_Βέρες[[#Totals],[Εκτιμώμενο κόστος]]</f>
        <v>0</v>
      </c>
      <c r="F14" s="39">
        <f>Πίνακας_Βέρες[[#Totals],[Πραγματικό κόστος]]</f>
        <v>0</v>
      </c>
    </row>
    <row r="15" spans="2:7" ht="21" customHeight="1" x14ac:dyDescent="0.2">
      <c r="B15" s="17" t="s">
        <v>11</v>
      </c>
      <c r="C15" s="18">
        <v>0.01</v>
      </c>
      <c r="D15" s="38">
        <f>Συνολικός_Προϋπολογισμός_Γάμου*'Σύνοψη προϋπολογισμού'!$C15</f>
        <v>200</v>
      </c>
      <c r="E15" s="38">
        <f>Πίνακας_Μετακινήσεων[[#Totals],[Εκτιμώμενο κόστος]]</f>
        <v>0</v>
      </c>
      <c r="F15" s="38">
        <f>Πίνακας_Μετακινήσεων[[#Totals],[Πραγματικό κόστος]]</f>
        <v>0</v>
      </c>
    </row>
    <row r="16" spans="2:7" ht="21" customHeight="1" x14ac:dyDescent="0.2">
      <c r="B16" s="19" t="s">
        <v>80</v>
      </c>
      <c r="C16" s="20">
        <f>SUM(C6:C15)</f>
        <v>1</v>
      </c>
      <c r="D16" s="40">
        <f t="shared" ref="D16:F16" si="0">SUM(D6:D15)</f>
        <v>20000</v>
      </c>
      <c r="E16" s="40">
        <f t="shared" si="0"/>
        <v>0</v>
      </c>
      <c r="F16" s="40">
        <f t="shared" si="0"/>
        <v>0</v>
      </c>
    </row>
    <row r="18" spans="2:6" s="5" customFormat="1" ht="21" customHeight="1" x14ac:dyDescent="0.2">
      <c r="B18" s="9" t="s">
        <v>13</v>
      </c>
      <c r="C18" s="10"/>
      <c r="D18" s="10"/>
      <c r="E18" s="11"/>
      <c r="F18" s="11"/>
    </row>
    <row r="19" spans="2:6" ht="21" customHeight="1" x14ac:dyDescent="0.2">
      <c r="B19" t="s">
        <v>14</v>
      </c>
      <c r="C19" t="s">
        <v>22</v>
      </c>
    </row>
    <row r="20" spans="2:6" ht="21" customHeight="1" x14ac:dyDescent="0.2">
      <c r="B20" s="2" t="s">
        <v>15</v>
      </c>
      <c r="C20" s="31">
        <v>10000</v>
      </c>
    </row>
    <row r="21" spans="2:6" ht="21" customHeight="1" x14ac:dyDescent="0.2">
      <c r="B21" s="2" t="s">
        <v>16</v>
      </c>
      <c r="C21" s="31">
        <v>4000</v>
      </c>
    </row>
    <row r="22" spans="2:6" ht="21" customHeight="1" x14ac:dyDescent="0.2">
      <c r="B22" s="2" t="s">
        <v>17</v>
      </c>
      <c r="C22" s="31">
        <v>2000</v>
      </c>
    </row>
    <row r="23" spans="2:6" ht="21" customHeight="1" x14ac:dyDescent="0.2">
      <c r="B23" s="2" t="s">
        <v>18</v>
      </c>
      <c r="C23" s="31">
        <v>4000</v>
      </c>
    </row>
    <row r="24" spans="2:6" ht="21" customHeight="1" x14ac:dyDescent="0.2">
      <c r="B24" s="25" t="s">
        <v>19</v>
      </c>
      <c r="C24" s="32">
        <v>4000</v>
      </c>
    </row>
    <row r="25" spans="2:6" ht="21" customHeight="1" x14ac:dyDescent="0.2">
      <c r="B25" s="2" t="s">
        <v>20</v>
      </c>
      <c r="C25" s="31">
        <v>2000</v>
      </c>
    </row>
    <row r="26" spans="2:6" ht="21" customHeight="1" x14ac:dyDescent="0.2">
      <c r="B26" s="2" t="s">
        <v>80</v>
      </c>
      <c r="C26" s="31">
        <f>SUBTOTAL(109,Πίνακας_Συνεισφορών[Συνεισφορά])</f>
        <v>26000</v>
      </c>
    </row>
    <row r="28" spans="2:6" ht="21" customHeight="1" x14ac:dyDescent="0.2">
      <c r="B28" s="12" t="str">
        <f>IF(Πίνακας_Συνεισφορών[[#Totals],[Συνεισφορά]]&lt;Συνολικός_Προϋπολογισμός_Γάμου,"Διαφορά προς διόρθωση","Διαθέσιμα επιπλέον ποσά")</f>
        <v>Διαθέσιμα επιπλέον ποσά</v>
      </c>
      <c r="C28" s="33">
        <f>IF(Πίνακας_Συνεισφορών[[#Totals],[Συνεισφορά]]&lt;Συνολικός_Προϋπολογισμός_Γάμου,Συνολικός_Προϋπολογισμός_Γάμου-Πίνακας_Συνεισφορών[[#Totals],[Συνεισφορά]],Πίνακας_Συνεισφορών[[#Totals],[Συνεισφορά]]-Συνολικός_Προϋπολογισμός_Γάμου)</f>
        <v>6000</v>
      </c>
    </row>
  </sheetData>
  <conditionalFormatting sqref="E6:F16">
    <cfRule type="expression" dxfId="83" priority="3">
      <formula>E6&gt;$D6</formula>
    </cfRule>
  </conditionalFormatting>
  <conditionalFormatting sqref="C16">
    <cfRule type="cellIs" dxfId="82" priority="2" operator="notEqual">
      <formula>1</formula>
    </cfRule>
  </conditionalFormatting>
  <conditionalFormatting sqref="C28">
    <cfRule type="expression" dxfId="81" priority="1">
      <formula>$C$26&lt;$C$3</formula>
    </cfRule>
  </conditionalFormatting>
  <dataValidations count="9">
    <dataValidation allowBlank="1" showInputMessage="1" showErrorMessage="1" promptTitle="Προϋπολογισμός γάμου" prompt="_x000a_Εισαγάγετε τον συνολικό προϋπολογισμό για το γάμο σας στο κελί C3 και θα διανεμηθεί μετά τη στήλη Εκχώρηση %._x000a__x000a_Στην καρτέλα &quot;Λεπτομέρειες προϋπολογισμού&quot;, εμφανίζονται στοιχεία εξόδων ανά κατηγορία._x000a__x000a_" sqref="A1" xr:uid="{00000000-0002-0000-0000-000000000000}"/>
    <dataValidation allowBlank="1" showInputMessage="1" showErrorMessage="1" prompt="Εισαγάγετε τον συνολικό προϋπολογισμό για το γάμο σας σε αυτό το κελί" sqref="C3" xr:uid="{00000000-0002-0000-0000-000001000000}"/>
    <dataValidation allowBlank="1" showInputMessage="1" showErrorMessage="1" prompt="Οι κατηγορίες εξόδων αναφέρονται σε αυτή τη στήλη" sqref="B5" xr:uid="{00000000-0002-0000-0000-000002000000}"/>
    <dataValidation allowBlank="1" showInputMessage="1" showErrorMessage="1" prompt="Τροποποιήστε την Εκχώρηση % για κάθε κατηγορία εξόδων κάτω από αυτή τη στήλη. _x000a__x000a_Το σύνολο για αυτή τη στήλη πρέπει να είναι 100%." sqref="C5" xr:uid="{00000000-0002-0000-0000-000003000000}"/>
    <dataValidation allowBlank="1" showInputMessage="1" showErrorMessage="1" prompt="Αυτή η στήλη υπολογίζεται αυτόματα από τον συνολικό προϋπολογισμό για το γάμο και από το ποσοστό εκχώρησης % για κάθε κατηγορία εξόδων" sqref="D5" xr:uid="{00000000-0002-0000-0000-000004000000}"/>
    <dataValidation allowBlank="1" showInputMessage="1" showErrorMessage="1" prompt="Αυτή η στήλη υπολογίζεται αυτόματα από το πραγματικό κόστος στην καρτέλα &quot;Λεπτομέρειες προϋπολογισμού&quot;" sqref="F5" xr:uid="{00000000-0002-0000-0000-000005000000}"/>
    <dataValidation allowBlank="1" showInputMessage="1" showErrorMessage="1" prompt="Αυτή η στήλη υπολογίζεται αυτόματα από το εκτιμώμενο κόστος στην καρτέλα &quot;Λεπτομέρειες προϋπολογισμού&quot;" sqref="E5" xr:uid="{00000000-0002-0000-0000-000006000000}"/>
    <dataValidation allowBlank="1" showInputMessage="1" showErrorMessage="1" prompt="Αυτός ο πίνακας παραθέτει τις πηγές χρηματοδότησης για το γάμο σας" sqref="B18" xr:uid="{00000000-0002-0000-0000-000007000000}"/>
    <dataValidation allowBlank="1" showInputMessage="1" showErrorMessage="1" prompt="Αυτό υπολογίζει τη διαφορά μεταξύ των συνολικών συνεισφορών και του συνολικού προϋπολογισμού για το γάμο" sqref="C28" xr:uid="{00000000-0002-0000-0000-000008000000}"/>
  </dataValidations>
  <pageMargins left="0.7" right="0.7" top="0.5" bottom="0.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D80"/>
  <sheetViews>
    <sheetView showGridLines="0" workbookViewId="0"/>
  </sheetViews>
  <sheetFormatPr defaultColWidth="9" defaultRowHeight="21" customHeight="1" x14ac:dyDescent="0.2"/>
  <cols>
    <col min="1" max="1" width="1.5" style="1" customWidth="1"/>
    <col min="2" max="2" width="48.625" style="8" customWidth="1"/>
    <col min="3" max="4" width="18.625" style="26" customWidth="1"/>
    <col min="5" max="16384" width="9" style="1"/>
  </cols>
  <sheetData>
    <row r="2" spans="2:4" s="6" customFormat="1" ht="21" customHeight="1" x14ac:dyDescent="0.2">
      <c r="B2" s="7" t="s">
        <v>27</v>
      </c>
      <c r="C2" s="27" t="s">
        <v>78</v>
      </c>
      <c r="D2" s="27" t="s">
        <v>79</v>
      </c>
    </row>
    <row r="3" spans="2:4" ht="21" customHeight="1" x14ac:dyDescent="0.2">
      <c r="B3" s="4" t="s">
        <v>28</v>
      </c>
      <c r="C3" s="34"/>
      <c r="D3" s="34"/>
    </row>
    <row r="4" spans="2:4" ht="21" customHeight="1" x14ac:dyDescent="0.2">
      <c r="B4" s="4" t="s">
        <v>29</v>
      </c>
      <c r="C4" s="34"/>
      <c r="D4" s="34"/>
    </row>
    <row r="5" spans="2:4" ht="21" customHeight="1" x14ac:dyDescent="0.2">
      <c r="B5" s="4" t="s">
        <v>30</v>
      </c>
      <c r="C5" s="34"/>
      <c r="D5" s="34"/>
    </row>
    <row r="6" spans="2:4" ht="21" customHeight="1" x14ac:dyDescent="0.2">
      <c r="B6" s="4" t="s">
        <v>31</v>
      </c>
      <c r="C6" s="34"/>
      <c r="D6" s="34"/>
    </row>
    <row r="7" spans="2:4" ht="21" customHeight="1" x14ac:dyDescent="0.2">
      <c r="B7" s="4" t="s">
        <v>32</v>
      </c>
      <c r="C7" s="34"/>
      <c r="D7" s="34"/>
    </row>
    <row r="8" spans="2:4" ht="21" customHeight="1" x14ac:dyDescent="0.2">
      <c r="B8" s="4" t="s">
        <v>80</v>
      </c>
      <c r="C8" s="34">
        <f>SUBTOTAL(109,Πίνακας_Δεξίωσης[Εκτιμώμενο κόστος])</f>
        <v>0</v>
      </c>
      <c r="D8" s="34">
        <f>SUBTOTAL(109,Πίνακας_Δεξίωσης[Πραγματικό κόστος])</f>
        <v>0</v>
      </c>
    </row>
    <row r="10" spans="2:4" s="14" customFormat="1" ht="21" customHeight="1" x14ac:dyDescent="0.2">
      <c r="B10" s="13" t="s">
        <v>33</v>
      </c>
      <c r="C10" s="28" t="s">
        <v>78</v>
      </c>
      <c r="D10" s="28" t="s">
        <v>79</v>
      </c>
    </row>
    <row r="11" spans="2:4" ht="21" customHeight="1" x14ac:dyDescent="0.2">
      <c r="B11" s="8" t="s">
        <v>34</v>
      </c>
      <c r="C11" s="35"/>
      <c r="D11" s="35"/>
    </row>
    <row r="12" spans="2:4" ht="21" customHeight="1" x14ac:dyDescent="0.2">
      <c r="B12" s="8" t="s">
        <v>35</v>
      </c>
      <c r="C12" s="35"/>
      <c r="D12" s="35"/>
    </row>
    <row r="13" spans="2:4" ht="21" customHeight="1" x14ac:dyDescent="0.2">
      <c r="B13" s="8" t="s">
        <v>36</v>
      </c>
      <c r="C13" s="35"/>
      <c r="D13" s="35"/>
    </row>
    <row r="14" spans="2:4" ht="21" customHeight="1" x14ac:dyDescent="0.2">
      <c r="B14" s="8" t="s">
        <v>37</v>
      </c>
      <c r="C14" s="35"/>
      <c r="D14" s="35"/>
    </row>
    <row r="15" spans="2:4" ht="21" customHeight="1" x14ac:dyDescent="0.2">
      <c r="B15" s="8" t="s">
        <v>38</v>
      </c>
      <c r="C15" s="35"/>
      <c r="D15" s="35"/>
    </row>
    <row r="16" spans="2:4" ht="21" customHeight="1" x14ac:dyDescent="0.2">
      <c r="B16" s="8" t="s">
        <v>32</v>
      </c>
      <c r="C16" s="35"/>
      <c r="D16" s="35"/>
    </row>
    <row r="17" spans="2:4" ht="21" customHeight="1" x14ac:dyDescent="0.2">
      <c r="B17" s="8" t="s">
        <v>80</v>
      </c>
      <c r="C17" s="36">
        <f>SUBTOTAL(109,Πίνακας_Ενδυμασίας[Εκτιμώμενο κόστος])</f>
        <v>0</v>
      </c>
      <c r="D17" s="36">
        <f>SUBTOTAL(109,Πίνακας_Ενδυμασίας[Πραγματικό κόστος])</f>
        <v>0</v>
      </c>
    </row>
    <row r="19" spans="2:4" s="14" customFormat="1" ht="21" customHeight="1" x14ac:dyDescent="0.2">
      <c r="B19" s="13" t="s">
        <v>39</v>
      </c>
      <c r="C19" s="28" t="s">
        <v>78</v>
      </c>
      <c r="D19" s="28" t="s">
        <v>79</v>
      </c>
    </row>
    <row r="20" spans="2:4" ht="21" customHeight="1" x14ac:dyDescent="0.2">
      <c r="B20" s="8" t="s">
        <v>40</v>
      </c>
      <c r="C20" s="35"/>
      <c r="D20" s="35"/>
    </row>
    <row r="21" spans="2:4" ht="21" customHeight="1" x14ac:dyDescent="0.2">
      <c r="B21" s="8" t="s">
        <v>41</v>
      </c>
      <c r="C21" s="35"/>
      <c r="D21" s="35"/>
    </row>
    <row r="22" spans="2:4" ht="21" customHeight="1" x14ac:dyDescent="0.2">
      <c r="B22" s="8" t="s">
        <v>42</v>
      </c>
      <c r="C22" s="35"/>
      <c r="D22" s="35"/>
    </row>
    <row r="23" spans="2:4" ht="21" customHeight="1" x14ac:dyDescent="0.2">
      <c r="B23" s="8" t="s">
        <v>43</v>
      </c>
      <c r="C23" s="35"/>
      <c r="D23" s="35"/>
    </row>
    <row r="24" spans="2:4" ht="21" customHeight="1" x14ac:dyDescent="0.2">
      <c r="B24" s="8" t="s">
        <v>44</v>
      </c>
      <c r="C24" s="35"/>
      <c r="D24" s="35"/>
    </row>
    <row r="25" spans="2:4" ht="21" customHeight="1" x14ac:dyDescent="0.2">
      <c r="B25" s="8" t="s">
        <v>45</v>
      </c>
      <c r="C25" s="35"/>
      <c r="D25" s="35"/>
    </row>
    <row r="26" spans="2:4" ht="21" customHeight="1" x14ac:dyDescent="0.2">
      <c r="B26" s="8" t="s">
        <v>46</v>
      </c>
      <c r="C26" s="35"/>
      <c r="D26" s="35"/>
    </row>
    <row r="27" spans="2:4" ht="21" customHeight="1" x14ac:dyDescent="0.2">
      <c r="B27" s="8" t="s">
        <v>47</v>
      </c>
      <c r="C27" s="35"/>
      <c r="D27" s="35"/>
    </row>
    <row r="28" spans="2:4" ht="21" customHeight="1" x14ac:dyDescent="0.2">
      <c r="B28" s="8" t="s">
        <v>32</v>
      </c>
      <c r="C28" s="35"/>
      <c r="D28" s="35"/>
    </row>
    <row r="29" spans="2:4" ht="21" customHeight="1" x14ac:dyDescent="0.2">
      <c r="B29" s="8" t="s">
        <v>80</v>
      </c>
      <c r="C29" s="35">
        <f>SUBTOTAL(109,Πίνακας_ΛουλούδιακαιΔιακόσμηση[Εκτιμώμενο κόστος])</f>
        <v>0</v>
      </c>
      <c r="D29" s="35">
        <f>SUBTOTAL(109,Πίνακας_ΛουλούδιακαιΔιακόσμηση[Πραγματικό κόστος])</f>
        <v>0</v>
      </c>
    </row>
    <row r="31" spans="2:4" s="14" customFormat="1" ht="21" customHeight="1" x14ac:dyDescent="0.2">
      <c r="B31" s="13" t="s">
        <v>48</v>
      </c>
      <c r="C31" s="28" t="s">
        <v>78</v>
      </c>
      <c r="D31" s="28" t="s">
        <v>79</v>
      </c>
    </row>
    <row r="32" spans="2:4" ht="21" customHeight="1" x14ac:dyDescent="0.2">
      <c r="B32" s="8" t="s">
        <v>49</v>
      </c>
      <c r="C32" s="35"/>
      <c r="D32" s="35"/>
    </row>
    <row r="33" spans="2:4" ht="21" customHeight="1" x14ac:dyDescent="0.2">
      <c r="B33" s="8" t="s">
        <v>50</v>
      </c>
      <c r="C33" s="35"/>
      <c r="D33" s="35"/>
    </row>
    <row r="34" spans="2:4" ht="21" customHeight="1" x14ac:dyDescent="0.2">
      <c r="B34" s="8" t="s">
        <v>51</v>
      </c>
      <c r="C34" s="35"/>
      <c r="D34" s="35"/>
    </row>
    <row r="35" spans="2:4" ht="21" customHeight="1" x14ac:dyDescent="0.2">
      <c r="B35" s="8" t="s">
        <v>52</v>
      </c>
      <c r="C35" s="35"/>
      <c r="D35" s="35"/>
    </row>
    <row r="36" spans="2:4" ht="21" customHeight="1" x14ac:dyDescent="0.2">
      <c r="B36" s="8" t="s">
        <v>32</v>
      </c>
      <c r="C36" s="35"/>
      <c r="D36" s="35"/>
    </row>
    <row r="37" spans="2:4" ht="21" customHeight="1" x14ac:dyDescent="0.2">
      <c r="B37" s="8" t="s">
        <v>80</v>
      </c>
      <c r="C37" s="35">
        <f>SUBTOTAL(109,Πίνακας_Μουσικής[Εκτιμώμενο κόστος])</f>
        <v>0</v>
      </c>
      <c r="D37" s="35">
        <f>SUBTOTAL(109,Πίνακας_Μουσικής[Πραγματικό κόστος])</f>
        <v>0</v>
      </c>
    </row>
    <row r="39" spans="2:4" s="14" customFormat="1" ht="21" customHeight="1" x14ac:dyDescent="0.2">
      <c r="B39" s="13" t="s">
        <v>53</v>
      </c>
      <c r="C39" s="28" t="s">
        <v>78</v>
      </c>
      <c r="D39" s="28" t="s">
        <v>79</v>
      </c>
    </row>
    <row r="40" spans="2:4" ht="21" customHeight="1" x14ac:dyDescent="0.2">
      <c r="B40" s="8" t="s">
        <v>54</v>
      </c>
      <c r="C40" s="35"/>
      <c r="D40" s="35"/>
    </row>
    <row r="41" spans="2:4" ht="21" customHeight="1" x14ac:dyDescent="0.2">
      <c r="B41" s="8" t="s">
        <v>55</v>
      </c>
      <c r="C41" s="35"/>
      <c r="D41" s="35"/>
    </row>
    <row r="42" spans="2:4" ht="21" customHeight="1" x14ac:dyDescent="0.2">
      <c r="B42" s="8" t="s">
        <v>56</v>
      </c>
      <c r="C42" s="35"/>
      <c r="D42" s="35"/>
    </row>
    <row r="43" spans="2:4" ht="21" customHeight="1" x14ac:dyDescent="0.2">
      <c r="B43" s="8" t="s">
        <v>32</v>
      </c>
      <c r="C43" s="35"/>
      <c r="D43" s="35"/>
    </row>
    <row r="44" spans="2:4" ht="21" customHeight="1" x14ac:dyDescent="0.2">
      <c r="B44" s="8" t="s">
        <v>80</v>
      </c>
      <c r="C44" s="35">
        <f>SUBTOTAL(109,Table_PhotographsAndVideo[Εκτιμώμενο κόστος])</f>
        <v>0</v>
      </c>
      <c r="D44" s="35">
        <f>SUBTOTAL(109,Table_PhotographsAndVideo[Πραγματικό κόστος])</f>
        <v>0</v>
      </c>
    </row>
    <row r="46" spans="2:4" s="14" customFormat="1" ht="21" customHeight="1" x14ac:dyDescent="0.2">
      <c r="B46" s="13" t="s">
        <v>57</v>
      </c>
      <c r="C46" s="28" t="s">
        <v>78</v>
      </c>
      <c r="D46" s="28" t="s">
        <v>79</v>
      </c>
    </row>
    <row r="47" spans="2:4" ht="21" customHeight="1" x14ac:dyDescent="0.2">
      <c r="B47" s="8" t="s">
        <v>58</v>
      </c>
      <c r="C47" s="35"/>
      <c r="D47" s="35"/>
    </row>
    <row r="48" spans="2:4" ht="21" customHeight="1" x14ac:dyDescent="0.2">
      <c r="B48" s="8" t="s">
        <v>59</v>
      </c>
      <c r="C48" s="35"/>
      <c r="D48" s="35"/>
    </row>
    <row r="49" spans="2:4" ht="21" customHeight="1" x14ac:dyDescent="0.2">
      <c r="B49" s="8" t="s">
        <v>32</v>
      </c>
      <c r="C49" s="35"/>
      <c r="D49" s="35"/>
    </row>
    <row r="50" spans="2:4" ht="21" customHeight="1" x14ac:dyDescent="0.2">
      <c r="B50" s="8" t="s">
        <v>80</v>
      </c>
      <c r="C50" s="35">
        <f>SUBTOTAL(109,Table_FavorsAndGifts[Εκτιμώμενο κόστος])</f>
        <v>0</v>
      </c>
      <c r="D50" s="35">
        <f>SUBTOTAL(109,Table_FavorsAndGifts[Πραγματικό κόστος])</f>
        <v>0</v>
      </c>
    </row>
    <row r="52" spans="2:4" s="14" customFormat="1" ht="21" customHeight="1" x14ac:dyDescent="0.2">
      <c r="B52" s="13" t="s">
        <v>60</v>
      </c>
      <c r="C52" s="28" t="s">
        <v>78</v>
      </c>
      <c r="D52" s="28" t="s">
        <v>79</v>
      </c>
    </row>
    <row r="53" spans="2:4" ht="21" customHeight="1" x14ac:dyDescent="0.2">
      <c r="B53" s="8" t="s">
        <v>61</v>
      </c>
      <c r="C53" s="35"/>
      <c r="D53" s="35"/>
    </row>
    <row r="54" spans="2:4" ht="21" customHeight="1" x14ac:dyDescent="0.2">
      <c r="B54" s="8" t="s">
        <v>62</v>
      </c>
      <c r="C54" s="35"/>
      <c r="D54" s="35"/>
    </row>
    <row r="55" spans="2:4" ht="21" customHeight="1" x14ac:dyDescent="0.2">
      <c r="B55" s="8" t="s">
        <v>32</v>
      </c>
      <c r="C55" s="35"/>
      <c r="D55" s="35"/>
    </row>
    <row r="56" spans="2:4" ht="21" customHeight="1" x14ac:dyDescent="0.2">
      <c r="B56" s="8" t="s">
        <v>80</v>
      </c>
      <c r="C56" s="35">
        <f>SUBTOTAL(109,Πίνακας_Τελετής[Εκτιμώμενο κόστος])</f>
        <v>0</v>
      </c>
      <c r="D56" s="35">
        <f>SUBTOTAL(109,Πίνακας_Τελετής[Πραγματικό κόστος])</f>
        <v>0</v>
      </c>
    </row>
    <row r="58" spans="2:4" s="14" customFormat="1" ht="21" customHeight="1" x14ac:dyDescent="0.2">
      <c r="B58" s="13" t="s">
        <v>63</v>
      </c>
      <c r="C58" s="28" t="s">
        <v>78</v>
      </c>
      <c r="D58" s="28" t="s">
        <v>79</v>
      </c>
    </row>
    <row r="59" spans="2:4" ht="21" customHeight="1" x14ac:dyDescent="0.2">
      <c r="B59" s="8" t="s">
        <v>64</v>
      </c>
      <c r="C59" s="35"/>
      <c r="D59" s="35"/>
    </row>
    <row r="60" spans="2:4" ht="21" customHeight="1" x14ac:dyDescent="0.2">
      <c r="B60" s="8" t="s">
        <v>65</v>
      </c>
      <c r="C60" s="35"/>
      <c r="D60" s="35"/>
    </row>
    <row r="61" spans="2:4" ht="21" customHeight="1" x14ac:dyDescent="0.2">
      <c r="B61" s="8" t="s">
        <v>66</v>
      </c>
      <c r="C61" s="35"/>
      <c r="D61" s="35"/>
    </row>
    <row r="62" spans="2:4" ht="21" customHeight="1" x14ac:dyDescent="0.2">
      <c r="B62" s="8" t="s">
        <v>67</v>
      </c>
      <c r="C62" s="35"/>
      <c r="D62" s="35"/>
    </row>
    <row r="63" spans="2:4" ht="21" customHeight="1" x14ac:dyDescent="0.2">
      <c r="B63" s="8" t="s">
        <v>68</v>
      </c>
      <c r="C63" s="35"/>
      <c r="D63" s="35"/>
    </row>
    <row r="64" spans="2:4" ht="21" customHeight="1" x14ac:dyDescent="0.2">
      <c r="B64" s="8" t="s">
        <v>69</v>
      </c>
      <c r="C64" s="35"/>
      <c r="D64" s="35"/>
    </row>
    <row r="65" spans="2:4" ht="21" customHeight="1" x14ac:dyDescent="0.2">
      <c r="B65" s="8" t="s">
        <v>70</v>
      </c>
      <c r="C65" s="35"/>
      <c r="D65" s="35"/>
    </row>
    <row r="66" spans="2:4" ht="21" customHeight="1" x14ac:dyDescent="0.2">
      <c r="B66" s="8" t="s">
        <v>32</v>
      </c>
      <c r="C66" s="35"/>
      <c r="D66" s="35"/>
    </row>
    <row r="67" spans="2:4" ht="21" customHeight="1" x14ac:dyDescent="0.2">
      <c r="B67" s="8" t="s">
        <v>80</v>
      </c>
      <c r="C67" s="35">
        <f>SUBTOTAL(109,Πίνακας_γραφικήςύλης[Εκτιμώμενο κόστος])</f>
        <v>0</v>
      </c>
      <c r="D67" s="35">
        <f>SUBTOTAL(109,Πίνακας_γραφικήςύλης[Πραγματικό κόστος])</f>
        <v>0</v>
      </c>
    </row>
    <row r="69" spans="2:4" s="14" customFormat="1" ht="21" customHeight="1" x14ac:dyDescent="0.2">
      <c r="B69" s="13" t="s">
        <v>71</v>
      </c>
      <c r="C69" s="28" t="s">
        <v>78</v>
      </c>
      <c r="D69" s="28" t="s">
        <v>79</v>
      </c>
    </row>
    <row r="70" spans="2:4" ht="21" customHeight="1" x14ac:dyDescent="0.2">
      <c r="B70" s="8" t="s">
        <v>10</v>
      </c>
      <c r="C70" s="35"/>
      <c r="D70" s="35"/>
    </row>
    <row r="71" spans="2:4" ht="21" customHeight="1" x14ac:dyDescent="0.2">
      <c r="B71" s="8" t="s">
        <v>72</v>
      </c>
      <c r="C71" s="35"/>
      <c r="D71" s="35"/>
    </row>
    <row r="72" spans="2:4" ht="21" customHeight="1" x14ac:dyDescent="0.2">
      <c r="B72" s="8" t="s">
        <v>12</v>
      </c>
      <c r="C72" s="35">
        <f>SUBTOTAL(109,Πίνακας_Βέρες[Εκτιμώμενο κόστος])</f>
        <v>0</v>
      </c>
      <c r="D72" s="35">
        <f>SUBTOTAL(109,Πίνακας_Βέρες[Πραγματικό κόστος])</f>
        <v>0</v>
      </c>
    </row>
    <row r="74" spans="2:4" s="14" customFormat="1" ht="21" customHeight="1" x14ac:dyDescent="0.2">
      <c r="B74" s="13" t="s">
        <v>73</v>
      </c>
      <c r="C74" s="28" t="s">
        <v>78</v>
      </c>
      <c r="D74" s="28" t="s">
        <v>79</v>
      </c>
    </row>
    <row r="75" spans="2:4" ht="21" customHeight="1" x14ac:dyDescent="0.2">
      <c r="B75" s="8" t="s">
        <v>74</v>
      </c>
      <c r="C75" s="35"/>
      <c r="D75" s="35"/>
    </row>
    <row r="76" spans="2:4" ht="21" customHeight="1" x14ac:dyDescent="0.2">
      <c r="B76" s="8" t="s">
        <v>75</v>
      </c>
      <c r="C76" s="35"/>
      <c r="D76" s="35"/>
    </row>
    <row r="77" spans="2:4" ht="21" customHeight="1" x14ac:dyDescent="0.2">
      <c r="B77" s="8" t="s">
        <v>76</v>
      </c>
      <c r="C77" s="35"/>
      <c r="D77" s="35"/>
    </row>
    <row r="78" spans="2:4" ht="21" customHeight="1" x14ac:dyDescent="0.2">
      <c r="B78" s="8" t="s">
        <v>77</v>
      </c>
      <c r="C78" s="35"/>
      <c r="D78" s="35"/>
    </row>
    <row r="79" spans="2:4" ht="21" customHeight="1" x14ac:dyDescent="0.2">
      <c r="B79" s="8" t="s">
        <v>32</v>
      </c>
      <c r="C79" s="35"/>
      <c r="D79" s="35"/>
    </row>
    <row r="80" spans="2:4" ht="21" customHeight="1" x14ac:dyDescent="0.2">
      <c r="B80" s="8" t="s">
        <v>80</v>
      </c>
      <c r="C80" s="36">
        <f>SUBTOTAL(109,Πίνακας_Μετακινήσεων[Εκτιμώμενο κόστος])</f>
        <v>0</v>
      </c>
      <c r="D80" s="36">
        <f>SUBTOTAL(109,Πίνακας_Μετακινήσεων[Πραγματικό κόστος])</f>
        <v>0</v>
      </c>
    </row>
  </sheetData>
  <dataValidations count="1">
    <dataValidation allowBlank="1" showInputMessage="1" showErrorMessage="1" prompt="Για κάθε κατηγορία εξόδων, μπορείτε να τροποποιήσετε στοιχεία και να εισαγάγετε εκτιμώμενες και πραγματικές δαπάνες." sqref="A1" xr:uid="{00000000-0002-0000-0100-000000000000}"/>
  </dataValidations>
  <pageMargins left="0.7" right="0.7" top="0.75" bottom="0.75" header="0.3" footer="0.3"/>
  <pageSetup paperSize="9" orientation="portrait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05FDFB9F-3EE9-4B4D-8213-B3A7269F1D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8C7367-03D4-4B1E-91A0-A1511E83F8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A37BA-547D-4E63-B822-D506CDCC9D3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71af3243-3dd4-4a8d-8c0d-dd76da1f02a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Σύνοψη προϋπολογισμού</vt:lpstr>
      <vt:lpstr>Λεπτομέρειες προϋπολογισμού</vt:lpstr>
      <vt:lpstr>Συνολικός_Προϋπολογισμός_Γάμου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2019-02-11T03:21:58Z</dcterms:created>
  <dcterms:modified xsi:type="dcterms:W3CDTF">2019-07-18T00:31:42Z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