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Z:\E\_Template\2018_013_WordTech_Accessible_Templates_WAC_B1\04_PreDTP_Done\el-GR\"/>
    </mc:Choice>
  </mc:AlternateContent>
  <bookViews>
    <workbookView xWindow="0" yWindow="0" windowWidth="28800" windowHeight="11160"/>
  </bookViews>
  <sheets>
    <sheet name="Υπολογισμός στεγαστικού " sheetId="1" r:id="rId1"/>
    <sheet name="Πίνακας διαχείρισης" sheetId="2" r:id="rId2"/>
  </sheets>
  <definedNames>
    <definedName name="_xlnm.Print_Titles" localSheetId="1">'Πίνακας διαχείρισης'!$3:$3</definedName>
    <definedName name="ΑξίαΣπιτιού">'Υπολογισμός στεγαστικού '!$C$4</definedName>
    <definedName name="Αύξηση_ΜείωσηΔιάρκειαςΠληρωμής">INT(NPER(Επιτόκιο/12,-ΜηναίαΔόσηΔανείου*VLOOKUP(PaymentPercentage,PaymentScenarios,2,FALSE),ΠοσόΔανείου))</definedName>
    <definedName name="ΓραμμήΚεφαλίδων">ROW('Πίνακας διαχείρισης'!$B$3:$J$3)</definedName>
    <definedName name="ΔιάρκειαΔανείου">'Υπολογισμός στεγαστικού '!$C$6</definedName>
    <definedName name="ΈναρξηΔανείου">'Υπολογισμός στεγαστικού '!$C$8</definedName>
    <definedName name="ΕνήμεροΔάνειο">('Υπολογισμός στεγαστικού '!$C$5*'Υπολογισμός στεγαστικού '!$C$6*'Υπολογισμός στεγαστικού '!$C$7)&gt;0</definedName>
    <definedName name="Επιτόκιο">'Υπολογισμός στεγαστικού '!$C$5</definedName>
    <definedName name="ΚαμίαΥπολειπόμενηΠληρωμή">'Πίνακας διαχείρισης'!$J$4:$J$363</definedName>
    <definedName name="ΚαταχωρημένεςΤιμές">IF(ΠοσόΔανείου*(LEN(Επιτόκιο)&gt;0)*ΔιάρκειαΔανείου*ΈναρξηΔανείου*(LEN(ΦόροςΑκίνητηςΠεριουσίας)&gt;0)&gt;0,1,0)</definedName>
    <definedName name="ΜηναίαΔόσηΔανείου">'Υπολογισμός στεγαστικού '!$E$4</definedName>
    <definedName name="ΠοσόΔανείου">'Υπολογισμός στεγαστικού '!$C$7</definedName>
    <definedName name="ΠοσοστόΑύξησης_Μείωσης">1-Αύξηση_ΜείωσηΔιάρκειαςΠληρωμής/ΔιάρκειαΔανείου</definedName>
    <definedName name="σύνολο_καταβληθέντων_τόκων">'Υπολογισμός στεγαστικού '!$E$7</definedName>
    <definedName name="σύνολο_πληρωμών">'Πίνακας διαχείρισης'!$H$4:$H$363</definedName>
    <definedName name="σύνολο_πληρωμών_δανείου">'Πίνακας διαχείρισης'!$E$4:$F$363</definedName>
    <definedName name="ΤελευταίαΓραμμή">COUNTIF('Πίνακας διαχείρισης'!$C$4:$C$363,"&gt;1")+ΓραμμήΚεφαλίδων</definedName>
    <definedName name="τόκος">'Πίνακας διαχείρισης'!$E$4:$E$363</definedName>
    <definedName name="ΦόροςΑκίνητηςΠεριουσίας">'Υπολογισμός στεγαστικού '!$E$8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I4" i="2" s="1"/>
  <c r="G4" i="2"/>
  <c r="C5" i="2" l="1"/>
  <c r="G5" i="2"/>
  <c r="D5" i="2"/>
  <c r="F5" i="2"/>
  <c r="H4" i="2"/>
  <c r="I5" i="2" l="1"/>
  <c r="C6" i="2" l="1"/>
  <c r="G6" i="2" l="1"/>
  <c r="D6" i="2"/>
  <c r="F6" i="2"/>
  <c r="I6" i="2" l="1"/>
  <c r="C7" i="2" l="1"/>
  <c r="G7" i="2" l="1"/>
  <c r="D7" i="2"/>
  <c r="F7" i="2"/>
  <c r="I7" i="2"/>
  <c r="C8" i="2" l="1"/>
  <c r="G8" i="2" l="1"/>
  <c r="D8" i="2"/>
  <c r="F8" i="2"/>
  <c r="I8" i="2"/>
  <c r="C9" i="2" l="1"/>
  <c r="G9" i="2" l="1"/>
  <c r="D9" i="2"/>
  <c r="F9" i="2"/>
  <c r="I9" i="2"/>
  <c r="C10" i="2" l="1"/>
  <c r="G10" i="2" l="1"/>
  <c r="D10" i="2"/>
  <c r="F10" i="2"/>
  <c r="I10" i="2"/>
  <c r="C11" i="2" l="1"/>
  <c r="G11" i="2" l="1"/>
  <c r="D11" i="2"/>
  <c r="F11" i="2"/>
  <c r="I11" i="2"/>
  <c r="C12" i="2" l="1"/>
  <c r="G12" i="2" l="1"/>
  <c r="D12" i="2"/>
  <c r="F12" i="2"/>
  <c r="I12" i="2"/>
  <c r="C13" i="2" l="1"/>
  <c r="G13" i="2" l="1"/>
  <c r="D13" i="2"/>
  <c r="F13" i="2"/>
  <c r="I13" i="2"/>
  <c r="C14" i="2" l="1"/>
  <c r="G14" i="2" l="1"/>
  <c r="D14" i="2"/>
  <c r="F14" i="2"/>
  <c r="I14" i="2"/>
  <c r="C15" i="2" l="1"/>
  <c r="G15" i="2" l="1"/>
  <c r="D15" i="2"/>
  <c r="F15" i="2"/>
  <c r="I15" i="2"/>
  <c r="C16" i="2" l="1"/>
  <c r="G16" i="2" l="1"/>
  <c r="D16" i="2"/>
  <c r="F16" i="2"/>
  <c r="I16" i="2"/>
  <c r="C17" i="2" l="1"/>
  <c r="G17" i="2" l="1"/>
  <c r="D17" i="2"/>
  <c r="F17" i="2"/>
  <c r="I17" i="2"/>
  <c r="C18" i="2" l="1"/>
  <c r="G18" i="2" l="1"/>
  <c r="D18" i="2"/>
  <c r="F18" i="2"/>
  <c r="I18" i="2"/>
  <c r="C19" i="2" l="1"/>
  <c r="G19" i="2" l="1"/>
  <c r="D19" i="2"/>
  <c r="F19" i="2"/>
  <c r="I19" i="2"/>
  <c r="C20" i="2" l="1"/>
  <c r="G20" i="2" l="1"/>
  <c r="D20" i="2"/>
  <c r="F20" i="2"/>
  <c r="I20" i="2"/>
  <c r="C21" i="2" l="1"/>
  <c r="G21" i="2" l="1"/>
  <c r="D21" i="2"/>
  <c r="F21" i="2"/>
  <c r="I21" i="2"/>
  <c r="C22" i="2" l="1"/>
  <c r="G22" i="2" l="1"/>
  <c r="D22" i="2"/>
  <c r="F22" i="2"/>
  <c r="I22" i="2"/>
  <c r="C23" i="2" l="1"/>
  <c r="G23" i="2" l="1"/>
  <c r="D23" i="2"/>
  <c r="F23" i="2"/>
  <c r="I23" i="2"/>
  <c r="C24" i="2" l="1"/>
  <c r="G24" i="2" l="1"/>
  <c r="D24" i="2"/>
  <c r="F24" i="2"/>
  <c r="I24" i="2"/>
  <c r="C25" i="2" l="1"/>
  <c r="G25" i="2" l="1"/>
  <c r="D25" i="2"/>
  <c r="F25" i="2"/>
  <c r="I25" i="2"/>
  <c r="C26" i="2" l="1"/>
  <c r="G26" i="2" l="1"/>
  <c r="D26" i="2"/>
  <c r="F26" i="2"/>
  <c r="I26" i="2"/>
  <c r="C27" i="2" l="1"/>
  <c r="G27" i="2" l="1"/>
  <c r="D27" i="2"/>
  <c r="F27" i="2"/>
  <c r="I27" i="2"/>
  <c r="C28" i="2" l="1"/>
  <c r="G28" i="2" l="1"/>
  <c r="D28" i="2"/>
  <c r="F28" i="2"/>
  <c r="I28" i="2"/>
  <c r="C29" i="2" l="1"/>
  <c r="G29" i="2" l="1"/>
  <c r="D29" i="2"/>
  <c r="F29" i="2"/>
  <c r="I29" i="2"/>
  <c r="C30" i="2" l="1"/>
  <c r="G30" i="2" l="1"/>
  <c r="D30" i="2"/>
  <c r="F30" i="2"/>
  <c r="I30" i="2"/>
  <c r="C31" i="2" l="1"/>
  <c r="G31" i="2" l="1"/>
  <c r="D31" i="2"/>
  <c r="F31" i="2"/>
  <c r="I31" i="2"/>
  <c r="C32" i="2" l="1"/>
  <c r="G32" i="2" l="1"/>
  <c r="D32" i="2"/>
  <c r="F32" i="2"/>
  <c r="I32" i="2"/>
  <c r="C33" i="2" l="1"/>
  <c r="G33" i="2" l="1"/>
  <c r="D33" i="2"/>
  <c r="F33" i="2"/>
  <c r="I33" i="2"/>
  <c r="C34" i="2" l="1"/>
  <c r="G34" i="2" l="1"/>
  <c r="D34" i="2"/>
  <c r="F34" i="2"/>
  <c r="I34" i="2"/>
  <c r="C35" i="2" l="1"/>
  <c r="G35" i="2" l="1"/>
  <c r="D35" i="2"/>
  <c r="F35" i="2"/>
  <c r="I35" i="2"/>
  <c r="C36" i="2" l="1"/>
  <c r="G36" i="2" l="1"/>
  <c r="D36" i="2"/>
  <c r="F36" i="2"/>
  <c r="I36" i="2"/>
  <c r="C37" i="2" l="1"/>
  <c r="G37" i="2" l="1"/>
  <c r="D37" i="2"/>
  <c r="F37" i="2"/>
  <c r="I37" i="2"/>
  <c r="C38" i="2" l="1"/>
  <c r="G38" i="2" l="1"/>
  <c r="D38" i="2"/>
  <c r="F38" i="2"/>
  <c r="I38" i="2"/>
  <c r="C39" i="2" l="1"/>
  <c r="G39" i="2" l="1"/>
  <c r="D39" i="2"/>
  <c r="F39" i="2"/>
  <c r="I39" i="2"/>
  <c r="C40" i="2" l="1"/>
  <c r="G40" i="2" l="1"/>
  <c r="D40" i="2"/>
  <c r="F40" i="2"/>
  <c r="I40" i="2"/>
  <c r="C41" i="2" l="1"/>
  <c r="G41" i="2" l="1"/>
  <c r="D41" i="2"/>
  <c r="F41" i="2"/>
  <c r="I41" i="2"/>
  <c r="C42" i="2" l="1"/>
  <c r="G42" i="2" l="1"/>
  <c r="D42" i="2"/>
  <c r="F42" i="2"/>
  <c r="I42" i="2"/>
  <c r="C43" i="2" l="1"/>
  <c r="G43" i="2" l="1"/>
  <c r="D43" i="2"/>
  <c r="F43" i="2"/>
  <c r="I43" i="2"/>
  <c r="C44" i="2" l="1"/>
  <c r="G44" i="2" l="1"/>
  <c r="D44" i="2"/>
  <c r="F44" i="2"/>
  <c r="I44" i="2"/>
  <c r="C45" i="2" l="1"/>
  <c r="G45" i="2" l="1"/>
  <c r="D45" i="2"/>
  <c r="F45" i="2"/>
  <c r="I45" i="2"/>
  <c r="C46" i="2" l="1"/>
  <c r="G46" i="2" l="1"/>
  <c r="D46" i="2"/>
  <c r="F46" i="2"/>
  <c r="I46" i="2"/>
  <c r="C47" i="2" l="1"/>
  <c r="G47" i="2" l="1"/>
  <c r="D47" i="2"/>
  <c r="F47" i="2"/>
  <c r="I47" i="2"/>
  <c r="C48" i="2" l="1"/>
  <c r="G48" i="2" l="1"/>
  <c r="D48" i="2"/>
  <c r="F48" i="2"/>
  <c r="I48" i="2"/>
  <c r="C49" i="2" l="1"/>
  <c r="G49" i="2" l="1"/>
  <c r="D49" i="2"/>
  <c r="F49" i="2"/>
  <c r="I49" i="2"/>
  <c r="C50" i="2" l="1"/>
  <c r="G50" i="2" l="1"/>
  <c r="D50" i="2"/>
  <c r="F50" i="2"/>
  <c r="I50" i="2"/>
  <c r="C51" i="2" l="1"/>
  <c r="G51" i="2" l="1"/>
  <c r="D51" i="2"/>
  <c r="F51" i="2"/>
  <c r="I51" i="2"/>
  <c r="C52" i="2" l="1"/>
  <c r="G52" i="2" l="1"/>
  <c r="D52" i="2"/>
  <c r="F52" i="2"/>
  <c r="I52" i="2"/>
  <c r="C53" i="2" l="1"/>
  <c r="G53" i="2" l="1"/>
  <c r="D53" i="2"/>
  <c r="F53" i="2"/>
  <c r="I53" i="2"/>
  <c r="C54" i="2" l="1"/>
  <c r="G54" i="2" l="1"/>
  <c r="D54" i="2"/>
  <c r="F54" i="2"/>
  <c r="I54" i="2"/>
  <c r="C55" i="2" l="1"/>
  <c r="G55" i="2" l="1"/>
  <c r="D55" i="2"/>
  <c r="F55" i="2"/>
  <c r="I55" i="2"/>
  <c r="C56" i="2" l="1"/>
  <c r="G56" i="2" l="1"/>
  <c r="D56" i="2"/>
  <c r="F56" i="2"/>
  <c r="I56" i="2"/>
  <c r="C57" i="2" l="1"/>
  <c r="G57" i="2" l="1"/>
  <c r="D57" i="2"/>
  <c r="F57" i="2"/>
  <c r="I57" i="2"/>
  <c r="C58" i="2" l="1"/>
  <c r="G58" i="2" l="1"/>
  <c r="D58" i="2"/>
  <c r="F58" i="2"/>
  <c r="I58" i="2"/>
  <c r="C59" i="2" l="1"/>
  <c r="G59" i="2" l="1"/>
  <c r="D59" i="2"/>
  <c r="F59" i="2"/>
  <c r="I59" i="2"/>
  <c r="C60" i="2" l="1"/>
  <c r="G60" i="2" l="1"/>
  <c r="D60" i="2"/>
  <c r="F60" i="2"/>
  <c r="I60" i="2"/>
  <c r="C61" i="2" l="1"/>
  <c r="G61" i="2" l="1"/>
  <c r="D61" i="2"/>
  <c r="F61" i="2"/>
  <c r="I61" i="2"/>
  <c r="C62" i="2" l="1"/>
  <c r="G62" i="2" l="1"/>
  <c r="D62" i="2"/>
  <c r="F62" i="2"/>
  <c r="I62" i="2"/>
  <c r="C63" i="2" l="1"/>
  <c r="G63" i="2" l="1"/>
  <c r="D63" i="2"/>
  <c r="F63" i="2"/>
  <c r="I63" i="2"/>
  <c r="C64" i="2" l="1"/>
  <c r="G64" i="2" l="1"/>
  <c r="D64" i="2"/>
  <c r="F64" i="2"/>
  <c r="I64" i="2"/>
  <c r="C65" i="2" l="1"/>
  <c r="G65" i="2" l="1"/>
  <c r="D65" i="2"/>
  <c r="F65" i="2"/>
  <c r="I65" i="2"/>
  <c r="C66" i="2" l="1"/>
  <c r="G66" i="2" l="1"/>
  <c r="D66" i="2"/>
  <c r="F66" i="2"/>
  <c r="I66" i="2"/>
  <c r="C67" i="2" l="1"/>
  <c r="G67" i="2" l="1"/>
  <c r="D67" i="2"/>
  <c r="F67" i="2"/>
  <c r="I67" i="2"/>
  <c r="C68" i="2" l="1"/>
  <c r="G68" i="2" l="1"/>
  <c r="D68" i="2"/>
  <c r="F68" i="2"/>
  <c r="I68" i="2"/>
  <c r="C69" i="2" l="1"/>
  <c r="G69" i="2" l="1"/>
  <c r="D69" i="2"/>
  <c r="F69" i="2"/>
  <c r="I69" i="2"/>
  <c r="C70" i="2" l="1"/>
  <c r="G70" i="2" l="1"/>
  <c r="D70" i="2"/>
  <c r="F70" i="2"/>
  <c r="I70" i="2"/>
  <c r="C71" i="2" l="1"/>
  <c r="G71" i="2" l="1"/>
  <c r="D71" i="2"/>
  <c r="F71" i="2"/>
  <c r="I71" i="2"/>
  <c r="C72" i="2" l="1"/>
  <c r="G72" i="2" l="1"/>
  <c r="D72" i="2"/>
  <c r="F72" i="2"/>
  <c r="I72" i="2"/>
  <c r="C73" i="2" l="1"/>
  <c r="G73" i="2" l="1"/>
  <c r="D73" i="2"/>
  <c r="F73" i="2"/>
  <c r="I73" i="2"/>
  <c r="C74" i="2" l="1"/>
  <c r="G74" i="2" l="1"/>
  <c r="D74" i="2"/>
  <c r="F74" i="2"/>
  <c r="I74" i="2"/>
  <c r="C75" i="2" l="1"/>
  <c r="G75" i="2" l="1"/>
  <c r="D75" i="2"/>
  <c r="F75" i="2"/>
  <c r="I75" i="2"/>
  <c r="C76" i="2" l="1"/>
  <c r="G76" i="2" l="1"/>
  <c r="D76" i="2"/>
  <c r="F76" i="2"/>
  <c r="I76" i="2"/>
  <c r="C77" i="2" l="1"/>
  <c r="G77" i="2" l="1"/>
  <c r="D77" i="2"/>
  <c r="F77" i="2"/>
  <c r="I77" i="2"/>
  <c r="C78" i="2" l="1"/>
  <c r="G78" i="2" l="1"/>
  <c r="D78" i="2"/>
  <c r="F78" i="2"/>
  <c r="I78" i="2"/>
  <c r="C79" i="2" l="1"/>
  <c r="G79" i="2" l="1"/>
  <c r="D79" i="2"/>
  <c r="F79" i="2"/>
  <c r="I79" i="2"/>
  <c r="C80" i="2" l="1"/>
  <c r="G80" i="2" l="1"/>
  <c r="D80" i="2"/>
  <c r="F80" i="2"/>
  <c r="I80" i="2"/>
  <c r="C81" i="2" l="1"/>
  <c r="G81" i="2" l="1"/>
  <c r="D81" i="2"/>
  <c r="F81" i="2"/>
  <c r="I81" i="2"/>
  <c r="C82" i="2" l="1"/>
  <c r="G82" i="2" l="1"/>
  <c r="D82" i="2"/>
  <c r="F82" i="2"/>
  <c r="I82" i="2"/>
  <c r="C83" i="2" l="1"/>
  <c r="G83" i="2" l="1"/>
  <c r="D83" i="2"/>
  <c r="F83" i="2"/>
  <c r="I83" i="2"/>
  <c r="C84" i="2" l="1"/>
  <c r="G84" i="2" l="1"/>
  <c r="D84" i="2"/>
  <c r="F84" i="2"/>
  <c r="I84" i="2"/>
  <c r="C85" i="2" l="1"/>
  <c r="G85" i="2" l="1"/>
  <c r="D85" i="2"/>
  <c r="F85" i="2"/>
  <c r="I85" i="2"/>
  <c r="C86" i="2" l="1"/>
  <c r="G86" i="2" l="1"/>
  <c r="D86" i="2"/>
  <c r="F86" i="2"/>
  <c r="I86" i="2"/>
  <c r="C87" i="2" l="1"/>
  <c r="G87" i="2" l="1"/>
  <c r="D87" i="2"/>
  <c r="F87" i="2"/>
  <c r="I87" i="2"/>
  <c r="C88" i="2" l="1"/>
  <c r="G88" i="2" l="1"/>
  <c r="D88" i="2"/>
  <c r="F88" i="2"/>
  <c r="I88" i="2"/>
  <c r="C89" i="2" l="1"/>
  <c r="G89" i="2" l="1"/>
  <c r="D89" i="2"/>
  <c r="F89" i="2"/>
  <c r="I89" i="2"/>
  <c r="C90" i="2" l="1"/>
  <c r="G90" i="2" l="1"/>
  <c r="D90" i="2"/>
  <c r="F90" i="2"/>
  <c r="I90" i="2"/>
  <c r="C91" i="2" l="1"/>
  <c r="G91" i="2" l="1"/>
  <c r="D91" i="2"/>
  <c r="F91" i="2"/>
  <c r="I91" i="2"/>
  <c r="C92" i="2" l="1"/>
  <c r="G92" i="2" l="1"/>
  <c r="D92" i="2"/>
  <c r="F92" i="2"/>
  <c r="I92" i="2"/>
  <c r="C93" i="2" l="1"/>
  <c r="G93" i="2" l="1"/>
  <c r="D93" i="2"/>
  <c r="F93" i="2"/>
  <c r="I93" i="2"/>
  <c r="C94" i="2" l="1"/>
  <c r="G94" i="2" l="1"/>
  <c r="D94" i="2"/>
  <c r="F94" i="2"/>
  <c r="I94" i="2"/>
  <c r="C95" i="2" l="1"/>
  <c r="G95" i="2" l="1"/>
  <c r="D95" i="2"/>
  <c r="F95" i="2"/>
  <c r="I95" i="2"/>
  <c r="C96" i="2" l="1"/>
  <c r="G96" i="2" l="1"/>
  <c r="D96" i="2"/>
  <c r="F96" i="2"/>
  <c r="I96" i="2"/>
  <c r="C97" i="2" l="1"/>
  <c r="G97" i="2" l="1"/>
  <c r="D97" i="2"/>
  <c r="F97" i="2"/>
  <c r="I97" i="2"/>
  <c r="C98" i="2" l="1"/>
  <c r="G98" i="2" l="1"/>
  <c r="D98" i="2"/>
  <c r="F98" i="2"/>
  <c r="I98" i="2"/>
  <c r="C99" i="2" l="1"/>
  <c r="G99" i="2" l="1"/>
  <c r="D99" i="2"/>
  <c r="F99" i="2"/>
  <c r="I99" i="2"/>
  <c r="C100" i="2" l="1"/>
  <c r="G100" i="2" l="1"/>
  <c r="D100" i="2"/>
  <c r="F100" i="2"/>
  <c r="I100" i="2"/>
  <c r="C101" i="2" l="1"/>
  <c r="G101" i="2" l="1"/>
  <c r="D101" i="2"/>
  <c r="F101" i="2"/>
  <c r="I101" i="2"/>
  <c r="C102" i="2" l="1"/>
  <c r="G102" i="2" l="1"/>
  <c r="D102" i="2"/>
  <c r="F102" i="2"/>
  <c r="I102" i="2"/>
  <c r="C103" i="2" l="1"/>
  <c r="G103" i="2" l="1"/>
  <c r="D103" i="2"/>
  <c r="F103" i="2"/>
  <c r="I103" i="2"/>
  <c r="C104" i="2" l="1"/>
  <c r="G104" i="2" l="1"/>
  <c r="D104" i="2"/>
  <c r="F104" i="2"/>
  <c r="I104" i="2"/>
  <c r="C105" i="2" l="1"/>
  <c r="G105" i="2" l="1"/>
  <c r="D105" i="2"/>
  <c r="F105" i="2"/>
  <c r="I105" i="2"/>
  <c r="C106" i="2" l="1"/>
  <c r="G106" i="2" l="1"/>
  <c r="D106" i="2"/>
  <c r="F106" i="2"/>
  <c r="I106" i="2"/>
  <c r="C107" i="2" l="1"/>
  <c r="G107" i="2" l="1"/>
  <c r="D107" i="2"/>
  <c r="F107" i="2"/>
  <c r="I107" i="2"/>
  <c r="C108" i="2" l="1"/>
  <c r="G108" i="2" l="1"/>
  <c r="D108" i="2"/>
  <c r="F108" i="2"/>
  <c r="I108" i="2"/>
  <c r="C109" i="2" l="1"/>
  <c r="G109" i="2" l="1"/>
  <c r="D109" i="2"/>
  <c r="F109" i="2"/>
  <c r="I109" i="2"/>
  <c r="C110" i="2" l="1"/>
  <c r="G110" i="2" l="1"/>
  <c r="D110" i="2"/>
  <c r="F110" i="2"/>
  <c r="I110" i="2"/>
  <c r="C111" i="2" l="1"/>
  <c r="G111" i="2" l="1"/>
  <c r="D111" i="2"/>
  <c r="F111" i="2"/>
  <c r="I111" i="2"/>
  <c r="C112" i="2" l="1"/>
  <c r="G112" i="2" l="1"/>
  <c r="D112" i="2"/>
  <c r="F112" i="2"/>
  <c r="I112" i="2"/>
  <c r="C113" i="2" l="1"/>
  <c r="G113" i="2" l="1"/>
  <c r="D113" i="2"/>
  <c r="F113" i="2"/>
  <c r="I113" i="2"/>
  <c r="C114" i="2" l="1"/>
  <c r="G114" i="2" l="1"/>
  <c r="D114" i="2"/>
  <c r="F114" i="2"/>
  <c r="I114" i="2"/>
  <c r="C115" i="2" l="1"/>
  <c r="G115" i="2" l="1"/>
  <c r="D115" i="2"/>
  <c r="F115" i="2"/>
  <c r="I115" i="2"/>
  <c r="C116" i="2" l="1"/>
  <c r="G116" i="2" l="1"/>
  <c r="D116" i="2"/>
  <c r="F116" i="2"/>
  <c r="I116" i="2"/>
  <c r="C117" i="2" l="1"/>
  <c r="G117" i="2" l="1"/>
  <c r="D117" i="2"/>
  <c r="F117" i="2"/>
  <c r="I117" i="2"/>
  <c r="C118" i="2" l="1"/>
  <c r="G118" i="2" l="1"/>
  <c r="D118" i="2"/>
  <c r="F118" i="2"/>
  <c r="I118" i="2"/>
  <c r="C119" i="2" l="1"/>
  <c r="G119" i="2" l="1"/>
  <c r="D119" i="2"/>
  <c r="F119" i="2"/>
  <c r="I119" i="2"/>
  <c r="C120" i="2" l="1"/>
  <c r="G120" i="2" l="1"/>
  <c r="D120" i="2"/>
  <c r="F120" i="2"/>
  <c r="I120" i="2"/>
  <c r="C121" i="2" l="1"/>
  <c r="G121" i="2" l="1"/>
  <c r="D121" i="2"/>
  <c r="F121" i="2"/>
  <c r="I121" i="2"/>
  <c r="C122" i="2" l="1"/>
  <c r="G122" i="2" l="1"/>
  <c r="D122" i="2"/>
  <c r="F122" i="2"/>
  <c r="I122" i="2"/>
  <c r="C123" i="2" l="1"/>
  <c r="G123" i="2" l="1"/>
  <c r="D123" i="2"/>
  <c r="F123" i="2"/>
  <c r="I123" i="2"/>
  <c r="C124" i="2" l="1"/>
  <c r="G124" i="2" l="1"/>
  <c r="D124" i="2"/>
  <c r="F124" i="2"/>
  <c r="I124" i="2"/>
  <c r="C125" i="2" l="1"/>
  <c r="G125" i="2" l="1"/>
  <c r="D125" i="2"/>
  <c r="F125" i="2"/>
  <c r="I125" i="2"/>
  <c r="C126" i="2" l="1"/>
  <c r="G126" i="2" l="1"/>
  <c r="D126" i="2"/>
  <c r="F126" i="2"/>
  <c r="I126" i="2"/>
  <c r="C127" i="2" l="1"/>
  <c r="G127" i="2" l="1"/>
  <c r="D127" i="2"/>
  <c r="F127" i="2"/>
  <c r="I127" i="2"/>
  <c r="C128" i="2" l="1"/>
  <c r="G128" i="2" l="1"/>
  <c r="D128" i="2"/>
  <c r="F128" i="2"/>
  <c r="I128" i="2"/>
  <c r="C129" i="2" l="1"/>
  <c r="G129" i="2" l="1"/>
  <c r="D129" i="2"/>
  <c r="F129" i="2"/>
  <c r="I129" i="2"/>
  <c r="C130" i="2" l="1"/>
  <c r="G130" i="2" l="1"/>
  <c r="D130" i="2"/>
  <c r="F130" i="2"/>
  <c r="I130" i="2"/>
  <c r="C131" i="2" l="1"/>
  <c r="G131" i="2" l="1"/>
  <c r="D131" i="2"/>
  <c r="F131" i="2"/>
  <c r="I131" i="2"/>
  <c r="C132" i="2" l="1"/>
  <c r="G132" i="2" l="1"/>
  <c r="D132" i="2"/>
  <c r="F132" i="2"/>
  <c r="I132" i="2"/>
  <c r="C133" i="2" l="1"/>
  <c r="G133" i="2" l="1"/>
  <c r="D133" i="2"/>
  <c r="F133" i="2"/>
  <c r="I133" i="2"/>
  <c r="C134" i="2" l="1"/>
  <c r="G134" i="2" l="1"/>
  <c r="D134" i="2"/>
  <c r="F134" i="2"/>
  <c r="I134" i="2"/>
  <c r="C135" i="2" l="1"/>
  <c r="G135" i="2" l="1"/>
  <c r="D135" i="2"/>
  <c r="F135" i="2"/>
  <c r="I135" i="2"/>
  <c r="C136" i="2" l="1"/>
  <c r="G136" i="2" l="1"/>
  <c r="D136" i="2"/>
  <c r="F136" i="2"/>
  <c r="I136" i="2"/>
  <c r="C137" i="2" l="1"/>
  <c r="G137" i="2" l="1"/>
  <c r="D137" i="2"/>
  <c r="F137" i="2"/>
  <c r="I137" i="2"/>
  <c r="C138" i="2" l="1"/>
  <c r="G138" i="2" l="1"/>
  <c r="D138" i="2"/>
  <c r="F138" i="2"/>
  <c r="I138" i="2"/>
  <c r="C139" i="2" l="1"/>
  <c r="G139" i="2" l="1"/>
  <c r="D139" i="2"/>
  <c r="F139" i="2"/>
  <c r="I139" i="2"/>
  <c r="C140" i="2" l="1"/>
  <c r="G140" i="2" l="1"/>
  <c r="D140" i="2"/>
  <c r="F140" i="2"/>
  <c r="I140" i="2"/>
  <c r="C141" i="2" l="1"/>
  <c r="G141" i="2" l="1"/>
  <c r="D141" i="2"/>
  <c r="F141" i="2"/>
  <c r="I141" i="2"/>
  <c r="C142" i="2" l="1"/>
  <c r="G142" i="2" l="1"/>
  <c r="D142" i="2"/>
  <c r="F142" i="2"/>
  <c r="I142" i="2"/>
  <c r="C143" i="2" l="1"/>
  <c r="G143" i="2" l="1"/>
  <c r="D143" i="2"/>
  <c r="F143" i="2"/>
  <c r="I143" i="2"/>
  <c r="C144" i="2" l="1"/>
  <c r="G144" i="2" l="1"/>
  <c r="D144" i="2"/>
  <c r="F144" i="2"/>
  <c r="I144" i="2"/>
  <c r="C145" i="2" l="1"/>
  <c r="G145" i="2" l="1"/>
  <c r="D145" i="2"/>
  <c r="F145" i="2"/>
  <c r="I145" i="2"/>
  <c r="C146" i="2" l="1"/>
  <c r="G146" i="2" l="1"/>
  <c r="D146" i="2"/>
  <c r="F146" i="2"/>
  <c r="I146" i="2"/>
  <c r="C147" i="2" l="1"/>
  <c r="G147" i="2" l="1"/>
  <c r="D147" i="2"/>
  <c r="F147" i="2"/>
  <c r="I147" i="2"/>
  <c r="C148" i="2" l="1"/>
  <c r="G148" i="2" l="1"/>
  <c r="D148" i="2"/>
  <c r="F148" i="2"/>
  <c r="I148" i="2"/>
  <c r="C149" i="2" l="1"/>
  <c r="G149" i="2" l="1"/>
  <c r="D149" i="2"/>
  <c r="F149" i="2"/>
  <c r="I149" i="2"/>
  <c r="C150" i="2" l="1"/>
  <c r="G150" i="2" l="1"/>
  <c r="D150" i="2"/>
  <c r="F150" i="2"/>
  <c r="I150" i="2"/>
  <c r="C151" i="2" l="1"/>
  <c r="G151" i="2" l="1"/>
  <c r="D151" i="2"/>
  <c r="F151" i="2"/>
  <c r="I151" i="2"/>
  <c r="C152" i="2" l="1"/>
  <c r="G152" i="2" l="1"/>
  <c r="D152" i="2"/>
  <c r="F152" i="2"/>
  <c r="I152" i="2"/>
  <c r="C153" i="2" l="1"/>
  <c r="G153" i="2" l="1"/>
  <c r="D153" i="2"/>
  <c r="F153" i="2"/>
  <c r="I153" i="2"/>
  <c r="C154" i="2" l="1"/>
  <c r="G154" i="2" l="1"/>
  <c r="D154" i="2"/>
  <c r="F154" i="2"/>
  <c r="I154" i="2"/>
  <c r="C155" i="2" l="1"/>
  <c r="G155" i="2" l="1"/>
  <c r="D155" i="2"/>
  <c r="F155" i="2"/>
  <c r="I155" i="2"/>
  <c r="C156" i="2" l="1"/>
  <c r="G156" i="2" l="1"/>
  <c r="D156" i="2"/>
  <c r="F156" i="2"/>
  <c r="I156" i="2"/>
  <c r="C157" i="2" l="1"/>
  <c r="G157" i="2" l="1"/>
  <c r="D157" i="2"/>
  <c r="F157" i="2"/>
  <c r="I157" i="2"/>
  <c r="C158" i="2" l="1"/>
  <c r="G158" i="2" l="1"/>
  <c r="D158" i="2"/>
  <c r="F158" i="2"/>
  <c r="I158" i="2"/>
  <c r="C159" i="2" l="1"/>
  <c r="G159" i="2" l="1"/>
  <c r="D159" i="2"/>
  <c r="F159" i="2"/>
  <c r="I159" i="2"/>
  <c r="C160" i="2" l="1"/>
  <c r="G160" i="2" l="1"/>
  <c r="D160" i="2"/>
  <c r="F160" i="2"/>
  <c r="I160" i="2"/>
  <c r="C161" i="2" l="1"/>
  <c r="G161" i="2" l="1"/>
  <c r="D161" i="2"/>
  <c r="F161" i="2"/>
  <c r="I161" i="2"/>
  <c r="C162" i="2" l="1"/>
  <c r="G162" i="2" l="1"/>
  <c r="D162" i="2"/>
  <c r="F162" i="2"/>
  <c r="I162" i="2"/>
  <c r="C163" i="2" l="1"/>
  <c r="G163" i="2" l="1"/>
  <c r="D163" i="2"/>
  <c r="F163" i="2"/>
  <c r="I163" i="2"/>
  <c r="C164" i="2" l="1"/>
  <c r="G164" i="2" l="1"/>
  <c r="D164" i="2"/>
  <c r="F164" i="2"/>
  <c r="I164" i="2"/>
  <c r="C165" i="2" l="1"/>
  <c r="G165" i="2" l="1"/>
  <c r="D165" i="2"/>
  <c r="F165" i="2"/>
  <c r="I165" i="2"/>
  <c r="C166" i="2" l="1"/>
  <c r="G166" i="2" l="1"/>
  <c r="D166" i="2"/>
  <c r="F166" i="2"/>
  <c r="I166" i="2"/>
  <c r="C167" i="2" l="1"/>
  <c r="G167" i="2" l="1"/>
  <c r="D167" i="2"/>
  <c r="F167" i="2"/>
  <c r="I167" i="2"/>
  <c r="C168" i="2" l="1"/>
  <c r="G168" i="2" l="1"/>
  <c r="D168" i="2"/>
  <c r="F168" i="2"/>
  <c r="I168" i="2"/>
  <c r="C169" i="2" l="1"/>
  <c r="G169" i="2" l="1"/>
  <c r="D169" i="2"/>
  <c r="F169" i="2"/>
  <c r="I169" i="2"/>
  <c r="C170" i="2" l="1"/>
  <c r="G170" i="2" l="1"/>
  <c r="D170" i="2"/>
  <c r="F170" i="2"/>
  <c r="I170" i="2"/>
  <c r="C171" i="2" l="1"/>
  <c r="G171" i="2" l="1"/>
  <c r="D171" i="2"/>
  <c r="F171" i="2"/>
  <c r="I171" i="2"/>
  <c r="C172" i="2" l="1"/>
  <c r="G172" i="2" l="1"/>
  <c r="D172" i="2"/>
  <c r="F172" i="2"/>
  <c r="I172" i="2"/>
  <c r="C173" i="2" l="1"/>
  <c r="G173" i="2" l="1"/>
  <c r="D173" i="2"/>
  <c r="F173" i="2"/>
  <c r="I173" i="2"/>
  <c r="C174" i="2" l="1"/>
  <c r="G174" i="2" l="1"/>
  <c r="D174" i="2"/>
  <c r="F174" i="2"/>
  <c r="I174" i="2"/>
  <c r="C175" i="2" l="1"/>
  <c r="G175" i="2" l="1"/>
  <c r="D175" i="2"/>
  <c r="F175" i="2"/>
  <c r="I175" i="2"/>
  <c r="C176" i="2" l="1"/>
  <c r="G176" i="2" l="1"/>
  <c r="D176" i="2"/>
  <c r="F176" i="2"/>
  <c r="I176" i="2"/>
  <c r="C177" i="2" l="1"/>
  <c r="G177" i="2" l="1"/>
  <c r="D177" i="2"/>
  <c r="F177" i="2"/>
  <c r="I177" i="2"/>
  <c r="C178" i="2" l="1"/>
  <c r="G178" i="2" l="1"/>
  <c r="D178" i="2"/>
  <c r="F178" i="2"/>
  <c r="I178" i="2"/>
  <c r="C179" i="2" l="1"/>
  <c r="G179" i="2" l="1"/>
  <c r="D179" i="2"/>
  <c r="F179" i="2"/>
  <c r="I179" i="2"/>
  <c r="C180" i="2" l="1"/>
  <c r="G180" i="2" l="1"/>
  <c r="D180" i="2"/>
  <c r="F180" i="2"/>
  <c r="I180" i="2"/>
  <c r="C181" i="2" l="1"/>
  <c r="G181" i="2" l="1"/>
  <c r="D181" i="2"/>
  <c r="F181" i="2"/>
  <c r="I181" i="2"/>
  <c r="C182" i="2" l="1"/>
  <c r="G182" i="2" l="1"/>
  <c r="D182" i="2"/>
  <c r="F182" i="2"/>
  <c r="I182" i="2"/>
  <c r="C183" i="2" l="1"/>
  <c r="G183" i="2" l="1"/>
  <c r="D183" i="2"/>
  <c r="F183" i="2"/>
  <c r="I183" i="2"/>
  <c r="C184" i="2" l="1"/>
  <c r="G184" i="2" l="1"/>
  <c r="D184" i="2"/>
  <c r="F184" i="2"/>
  <c r="I184" i="2"/>
  <c r="C185" i="2" l="1"/>
  <c r="G185" i="2" l="1"/>
  <c r="D185" i="2"/>
  <c r="F185" i="2"/>
  <c r="I185" i="2"/>
  <c r="C186" i="2" l="1"/>
  <c r="G186" i="2" l="1"/>
  <c r="D186" i="2"/>
  <c r="F186" i="2"/>
  <c r="I186" i="2"/>
  <c r="C187" i="2" l="1"/>
  <c r="G187" i="2" l="1"/>
  <c r="D187" i="2"/>
  <c r="F187" i="2"/>
  <c r="I187" i="2"/>
  <c r="C188" i="2" l="1"/>
  <c r="G188" i="2" l="1"/>
  <c r="D188" i="2"/>
  <c r="F188" i="2"/>
  <c r="I188" i="2"/>
  <c r="C189" i="2" l="1"/>
  <c r="G189" i="2" l="1"/>
  <c r="D189" i="2"/>
  <c r="F189" i="2"/>
  <c r="I189" i="2"/>
  <c r="C190" i="2" l="1"/>
  <c r="G190" i="2" l="1"/>
  <c r="D190" i="2"/>
  <c r="F190" i="2"/>
  <c r="I190" i="2"/>
  <c r="C191" i="2" l="1"/>
  <c r="G191" i="2" l="1"/>
  <c r="D191" i="2"/>
  <c r="F191" i="2"/>
  <c r="I191" i="2"/>
  <c r="C192" i="2" l="1"/>
  <c r="G192" i="2" l="1"/>
  <c r="D192" i="2"/>
  <c r="F192" i="2"/>
  <c r="I192" i="2"/>
  <c r="C193" i="2" l="1"/>
  <c r="G193" i="2" l="1"/>
  <c r="D193" i="2"/>
  <c r="F193" i="2"/>
  <c r="I193" i="2"/>
  <c r="C194" i="2" l="1"/>
  <c r="G194" i="2" l="1"/>
  <c r="D194" i="2"/>
  <c r="F194" i="2"/>
  <c r="I194" i="2"/>
  <c r="C195" i="2" l="1"/>
  <c r="G195" i="2" l="1"/>
  <c r="D195" i="2"/>
  <c r="F195" i="2"/>
  <c r="I195" i="2"/>
  <c r="C196" i="2" l="1"/>
  <c r="G196" i="2" l="1"/>
  <c r="D196" i="2"/>
  <c r="F196" i="2"/>
  <c r="I196" i="2"/>
  <c r="C197" i="2" l="1"/>
  <c r="G197" i="2" l="1"/>
  <c r="D197" i="2"/>
  <c r="F197" i="2"/>
  <c r="I197" i="2"/>
  <c r="C198" i="2" l="1"/>
  <c r="G198" i="2" l="1"/>
  <c r="D198" i="2"/>
  <c r="F198" i="2"/>
  <c r="I198" i="2"/>
  <c r="C199" i="2" l="1"/>
  <c r="G199" i="2" l="1"/>
  <c r="D199" i="2"/>
  <c r="F199" i="2"/>
  <c r="I199" i="2"/>
  <c r="C200" i="2" l="1"/>
  <c r="G200" i="2" l="1"/>
  <c r="D200" i="2"/>
  <c r="F200" i="2"/>
  <c r="I200" i="2"/>
  <c r="C201" i="2" l="1"/>
  <c r="G201" i="2" l="1"/>
  <c r="D201" i="2"/>
  <c r="F201" i="2"/>
  <c r="I201" i="2"/>
  <c r="C202" i="2" l="1"/>
  <c r="G202" i="2" l="1"/>
  <c r="D202" i="2"/>
  <c r="F202" i="2"/>
  <c r="I202" i="2"/>
  <c r="C203" i="2" l="1"/>
  <c r="G203" i="2" l="1"/>
  <c r="D203" i="2"/>
  <c r="F203" i="2"/>
  <c r="I203" i="2"/>
  <c r="C204" i="2" l="1"/>
  <c r="G204" i="2" l="1"/>
  <c r="D204" i="2"/>
  <c r="F204" i="2"/>
  <c r="I204" i="2"/>
  <c r="C205" i="2" l="1"/>
  <c r="G205" i="2" l="1"/>
  <c r="D205" i="2"/>
  <c r="F205" i="2"/>
  <c r="I205" i="2"/>
  <c r="C206" i="2" l="1"/>
  <c r="G206" i="2" l="1"/>
  <c r="D206" i="2"/>
  <c r="F206" i="2"/>
  <c r="I206" i="2"/>
  <c r="C207" i="2" l="1"/>
  <c r="G207" i="2" l="1"/>
  <c r="D207" i="2"/>
  <c r="F207" i="2"/>
  <c r="I207" i="2"/>
  <c r="C208" i="2" l="1"/>
  <c r="G208" i="2" l="1"/>
  <c r="D208" i="2"/>
  <c r="F208" i="2"/>
  <c r="I208" i="2"/>
  <c r="C209" i="2" l="1"/>
  <c r="G209" i="2" l="1"/>
  <c r="D209" i="2"/>
  <c r="F209" i="2"/>
  <c r="I209" i="2"/>
  <c r="C210" i="2" l="1"/>
  <c r="G210" i="2" l="1"/>
  <c r="D210" i="2"/>
  <c r="F210" i="2"/>
  <c r="I210" i="2"/>
  <c r="C211" i="2" l="1"/>
  <c r="G211" i="2" l="1"/>
  <c r="D211" i="2"/>
  <c r="F211" i="2"/>
  <c r="I211" i="2"/>
  <c r="C212" i="2" l="1"/>
  <c r="G212" i="2" l="1"/>
  <c r="D212" i="2"/>
  <c r="F212" i="2"/>
  <c r="I212" i="2"/>
  <c r="C213" i="2" l="1"/>
  <c r="G213" i="2" l="1"/>
  <c r="D213" i="2"/>
  <c r="F213" i="2"/>
  <c r="I213" i="2"/>
  <c r="C214" i="2" l="1"/>
  <c r="G214" i="2" l="1"/>
  <c r="D214" i="2"/>
  <c r="F214" i="2"/>
  <c r="I214" i="2"/>
  <c r="C215" i="2" l="1"/>
  <c r="G215" i="2" l="1"/>
  <c r="D215" i="2"/>
  <c r="F215" i="2"/>
  <c r="I215" i="2"/>
  <c r="C216" i="2" l="1"/>
  <c r="G216" i="2" l="1"/>
  <c r="D216" i="2"/>
  <c r="F216" i="2"/>
  <c r="I216" i="2"/>
  <c r="C217" i="2" l="1"/>
  <c r="G217" i="2" l="1"/>
  <c r="D217" i="2"/>
  <c r="F217" i="2"/>
  <c r="I217" i="2"/>
  <c r="C218" i="2" l="1"/>
  <c r="G218" i="2" l="1"/>
  <c r="D218" i="2"/>
  <c r="F218" i="2"/>
  <c r="I218" i="2"/>
  <c r="C219" i="2" l="1"/>
  <c r="G219" i="2" l="1"/>
  <c r="D219" i="2"/>
  <c r="F219" i="2"/>
  <c r="I219" i="2"/>
  <c r="C220" i="2" l="1"/>
  <c r="G220" i="2" l="1"/>
  <c r="D220" i="2"/>
  <c r="F220" i="2"/>
  <c r="I220" i="2"/>
  <c r="C221" i="2" l="1"/>
  <c r="G221" i="2" l="1"/>
  <c r="D221" i="2"/>
  <c r="F221" i="2"/>
  <c r="I221" i="2"/>
  <c r="C222" i="2" l="1"/>
  <c r="G222" i="2" l="1"/>
  <c r="D222" i="2"/>
  <c r="F222" i="2"/>
  <c r="I222" i="2"/>
  <c r="C223" i="2" l="1"/>
  <c r="G223" i="2" l="1"/>
  <c r="D223" i="2"/>
  <c r="F223" i="2"/>
  <c r="I223" i="2"/>
  <c r="C224" i="2" l="1"/>
  <c r="G224" i="2" l="1"/>
  <c r="D224" i="2"/>
  <c r="F224" i="2"/>
  <c r="I224" i="2"/>
  <c r="C225" i="2" l="1"/>
  <c r="G225" i="2" l="1"/>
  <c r="D225" i="2"/>
  <c r="F225" i="2"/>
  <c r="I225" i="2"/>
  <c r="C226" i="2" l="1"/>
  <c r="G226" i="2" l="1"/>
  <c r="D226" i="2"/>
  <c r="F226" i="2"/>
  <c r="I226" i="2"/>
  <c r="C227" i="2" l="1"/>
  <c r="G227" i="2" l="1"/>
  <c r="D227" i="2"/>
  <c r="F227" i="2"/>
  <c r="I227" i="2"/>
  <c r="C228" i="2" l="1"/>
  <c r="G228" i="2" l="1"/>
  <c r="D228" i="2"/>
  <c r="F228" i="2"/>
  <c r="I228" i="2"/>
  <c r="C229" i="2" l="1"/>
  <c r="G229" i="2" l="1"/>
  <c r="D229" i="2"/>
  <c r="F229" i="2"/>
  <c r="I229" i="2"/>
  <c r="C230" i="2" l="1"/>
  <c r="G230" i="2" l="1"/>
  <c r="D230" i="2"/>
  <c r="F230" i="2"/>
  <c r="I230" i="2"/>
  <c r="C231" i="2" l="1"/>
  <c r="G231" i="2" l="1"/>
  <c r="D231" i="2"/>
  <c r="F231" i="2"/>
  <c r="I231" i="2"/>
  <c r="C232" i="2" l="1"/>
  <c r="G232" i="2" l="1"/>
  <c r="D232" i="2"/>
  <c r="F232" i="2"/>
  <c r="I232" i="2"/>
  <c r="C233" i="2" l="1"/>
  <c r="G233" i="2" l="1"/>
  <c r="D233" i="2"/>
  <c r="F233" i="2"/>
  <c r="I233" i="2"/>
  <c r="C234" i="2" l="1"/>
  <c r="G234" i="2" l="1"/>
  <c r="D234" i="2"/>
  <c r="F234" i="2"/>
  <c r="I234" i="2"/>
  <c r="C235" i="2" l="1"/>
  <c r="G235" i="2" l="1"/>
  <c r="D235" i="2"/>
  <c r="F235" i="2"/>
  <c r="I235" i="2"/>
  <c r="C236" i="2" l="1"/>
  <c r="G236" i="2" l="1"/>
  <c r="D236" i="2"/>
  <c r="F236" i="2"/>
  <c r="I236" i="2"/>
  <c r="C237" i="2" l="1"/>
  <c r="G237" i="2" l="1"/>
  <c r="D237" i="2"/>
  <c r="F237" i="2"/>
  <c r="I237" i="2"/>
  <c r="C238" i="2" l="1"/>
  <c r="G238" i="2" l="1"/>
  <c r="D238" i="2"/>
  <c r="F238" i="2"/>
  <c r="I238" i="2"/>
  <c r="C239" i="2" l="1"/>
  <c r="G239" i="2" l="1"/>
  <c r="D239" i="2"/>
  <c r="F239" i="2"/>
  <c r="I239" i="2"/>
  <c r="C240" i="2" l="1"/>
  <c r="G240" i="2" l="1"/>
  <c r="D240" i="2"/>
  <c r="F240" i="2"/>
  <c r="I240" i="2"/>
  <c r="C241" i="2" l="1"/>
  <c r="G241" i="2" l="1"/>
  <c r="D241" i="2"/>
  <c r="F241" i="2"/>
  <c r="I241" i="2"/>
  <c r="C242" i="2" l="1"/>
  <c r="G242" i="2" l="1"/>
  <c r="D242" i="2"/>
  <c r="F242" i="2"/>
  <c r="I242" i="2"/>
  <c r="C243" i="2" l="1"/>
  <c r="G243" i="2" l="1"/>
  <c r="D243" i="2"/>
  <c r="F243" i="2"/>
  <c r="I243" i="2"/>
  <c r="C244" i="2" l="1"/>
  <c r="G244" i="2" l="1"/>
  <c r="D244" i="2"/>
  <c r="F244" i="2"/>
  <c r="I244" i="2"/>
  <c r="C245" i="2" l="1"/>
  <c r="G245" i="2" l="1"/>
  <c r="D245" i="2"/>
  <c r="F245" i="2"/>
  <c r="I245" i="2"/>
  <c r="C246" i="2" l="1"/>
  <c r="G246" i="2" l="1"/>
  <c r="D246" i="2"/>
  <c r="F246" i="2"/>
  <c r="I246" i="2"/>
  <c r="C247" i="2" l="1"/>
  <c r="G247" i="2" l="1"/>
  <c r="D247" i="2"/>
  <c r="F247" i="2"/>
  <c r="I247" i="2"/>
  <c r="C248" i="2" l="1"/>
  <c r="G248" i="2" l="1"/>
  <c r="D248" i="2"/>
  <c r="F248" i="2"/>
  <c r="I248" i="2"/>
  <c r="C249" i="2" l="1"/>
  <c r="G249" i="2" l="1"/>
  <c r="D249" i="2"/>
  <c r="F249" i="2"/>
  <c r="I249" i="2"/>
  <c r="C250" i="2" l="1"/>
  <c r="G250" i="2" l="1"/>
  <c r="D250" i="2"/>
  <c r="F250" i="2"/>
  <c r="I250" i="2"/>
  <c r="C251" i="2" l="1"/>
  <c r="G251" i="2" l="1"/>
  <c r="D251" i="2"/>
  <c r="F251" i="2"/>
  <c r="I251" i="2"/>
  <c r="C252" i="2" l="1"/>
  <c r="G252" i="2" l="1"/>
  <c r="D252" i="2"/>
  <c r="F252" i="2"/>
  <c r="I252" i="2"/>
  <c r="C253" i="2" l="1"/>
  <c r="G253" i="2" l="1"/>
  <c r="D253" i="2"/>
  <c r="F253" i="2"/>
  <c r="I253" i="2"/>
  <c r="C254" i="2" l="1"/>
  <c r="G254" i="2" l="1"/>
  <c r="D254" i="2"/>
  <c r="F254" i="2"/>
  <c r="I254" i="2"/>
  <c r="C255" i="2" l="1"/>
  <c r="G255" i="2" l="1"/>
  <c r="D255" i="2"/>
  <c r="F255" i="2"/>
  <c r="I255" i="2"/>
  <c r="C256" i="2" l="1"/>
  <c r="G256" i="2" l="1"/>
  <c r="D256" i="2"/>
  <c r="F256" i="2"/>
  <c r="I256" i="2"/>
  <c r="C257" i="2" l="1"/>
  <c r="G257" i="2" l="1"/>
  <c r="D257" i="2"/>
  <c r="F257" i="2"/>
  <c r="I257" i="2"/>
  <c r="C258" i="2" l="1"/>
  <c r="G258" i="2" l="1"/>
  <c r="D258" i="2"/>
  <c r="F258" i="2"/>
  <c r="I258" i="2"/>
  <c r="C259" i="2" l="1"/>
  <c r="G259" i="2" l="1"/>
  <c r="D259" i="2"/>
  <c r="F259" i="2"/>
  <c r="I259" i="2"/>
  <c r="C260" i="2" l="1"/>
  <c r="G260" i="2" l="1"/>
  <c r="D260" i="2"/>
  <c r="F260" i="2"/>
  <c r="I260" i="2"/>
  <c r="C261" i="2" l="1"/>
  <c r="G261" i="2" l="1"/>
  <c r="D261" i="2"/>
  <c r="F261" i="2"/>
  <c r="I261" i="2"/>
  <c r="C262" i="2" l="1"/>
  <c r="G262" i="2" l="1"/>
  <c r="D262" i="2"/>
  <c r="F262" i="2"/>
  <c r="I262" i="2"/>
  <c r="C263" i="2" l="1"/>
  <c r="G263" i="2" l="1"/>
  <c r="D263" i="2"/>
  <c r="F263" i="2"/>
  <c r="I263" i="2"/>
  <c r="C264" i="2" l="1"/>
  <c r="G264" i="2" l="1"/>
  <c r="D264" i="2"/>
  <c r="F264" i="2"/>
  <c r="I264" i="2"/>
  <c r="C265" i="2" l="1"/>
  <c r="G265" i="2" l="1"/>
  <c r="D265" i="2"/>
  <c r="F265" i="2"/>
  <c r="I265" i="2"/>
  <c r="C266" i="2" l="1"/>
  <c r="G266" i="2" l="1"/>
  <c r="D266" i="2"/>
  <c r="F266" i="2"/>
  <c r="I266" i="2"/>
  <c r="C267" i="2" l="1"/>
  <c r="G267" i="2" l="1"/>
  <c r="D267" i="2"/>
  <c r="F267" i="2"/>
  <c r="I267" i="2"/>
  <c r="C268" i="2" l="1"/>
  <c r="G268" i="2" l="1"/>
  <c r="D268" i="2"/>
  <c r="F268" i="2"/>
  <c r="I268" i="2"/>
  <c r="C269" i="2" l="1"/>
  <c r="G269" i="2" l="1"/>
  <c r="D269" i="2"/>
  <c r="F269" i="2"/>
  <c r="I269" i="2"/>
  <c r="C270" i="2" l="1"/>
  <c r="G270" i="2" l="1"/>
  <c r="D270" i="2"/>
  <c r="F270" i="2"/>
  <c r="I270" i="2"/>
  <c r="C271" i="2" l="1"/>
  <c r="G271" i="2" l="1"/>
  <c r="D271" i="2"/>
  <c r="F271" i="2"/>
  <c r="I271" i="2"/>
  <c r="C272" i="2" l="1"/>
  <c r="G272" i="2" l="1"/>
  <c r="D272" i="2"/>
  <c r="F272" i="2"/>
  <c r="I272" i="2"/>
  <c r="C273" i="2" l="1"/>
  <c r="G273" i="2" l="1"/>
  <c r="D273" i="2"/>
  <c r="F273" i="2"/>
  <c r="I273" i="2"/>
  <c r="C274" i="2" l="1"/>
  <c r="G274" i="2" l="1"/>
  <c r="D274" i="2"/>
  <c r="F274" i="2"/>
  <c r="I274" i="2"/>
  <c r="C275" i="2" l="1"/>
  <c r="G275" i="2" l="1"/>
  <c r="D275" i="2"/>
  <c r="F275" i="2"/>
  <c r="I275" i="2"/>
  <c r="C276" i="2" l="1"/>
  <c r="G276" i="2" l="1"/>
  <c r="D276" i="2"/>
  <c r="F276" i="2"/>
  <c r="I276" i="2"/>
  <c r="C277" i="2" l="1"/>
  <c r="G277" i="2" l="1"/>
  <c r="D277" i="2"/>
  <c r="F277" i="2"/>
  <c r="I277" i="2"/>
  <c r="C278" i="2" l="1"/>
  <c r="G278" i="2" l="1"/>
  <c r="D278" i="2"/>
  <c r="F278" i="2"/>
  <c r="I278" i="2"/>
  <c r="C279" i="2" l="1"/>
  <c r="G279" i="2" l="1"/>
  <c r="D279" i="2"/>
  <c r="F279" i="2"/>
  <c r="I279" i="2"/>
  <c r="C280" i="2" l="1"/>
  <c r="G280" i="2" l="1"/>
  <c r="D280" i="2"/>
  <c r="F280" i="2"/>
  <c r="I280" i="2"/>
  <c r="C281" i="2" l="1"/>
  <c r="G281" i="2" l="1"/>
  <c r="D281" i="2"/>
  <c r="F281" i="2"/>
  <c r="I281" i="2"/>
  <c r="C282" i="2" l="1"/>
  <c r="G282" i="2" l="1"/>
  <c r="D282" i="2"/>
  <c r="F282" i="2"/>
  <c r="I282" i="2"/>
  <c r="C283" i="2" l="1"/>
  <c r="G283" i="2" l="1"/>
  <c r="D283" i="2"/>
  <c r="F283" i="2"/>
  <c r="I283" i="2"/>
  <c r="C284" i="2" l="1"/>
  <c r="G284" i="2" l="1"/>
  <c r="D284" i="2"/>
  <c r="F284" i="2"/>
  <c r="I284" i="2"/>
  <c r="C285" i="2" l="1"/>
  <c r="G285" i="2" l="1"/>
  <c r="D285" i="2"/>
  <c r="F285" i="2"/>
  <c r="I285" i="2"/>
  <c r="C286" i="2" l="1"/>
  <c r="G286" i="2" l="1"/>
  <c r="D286" i="2"/>
  <c r="F286" i="2"/>
  <c r="I286" i="2"/>
  <c r="C287" i="2" l="1"/>
  <c r="G287" i="2" l="1"/>
  <c r="D287" i="2"/>
  <c r="F287" i="2"/>
  <c r="I287" i="2"/>
  <c r="C288" i="2" l="1"/>
  <c r="G288" i="2" l="1"/>
  <c r="D288" i="2"/>
  <c r="F288" i="2"/>
  <c r="I288" i="2"/>
  <c r="C289" i="2" l="1"/>
  <c r="G289" i="2" l="1"/>
  <c r="D289" i="2"/>
  <c r="F289" i="2"/>
  <c r="I289" i="2"/>
  <c r="C290" i="2" l="1"/>
  <c r="G290" i="2" l="1"/>
  <c r="D290" i="2"/>
  <c r="F290" i="2"/>
  <c r="I290" i="2"/>
  <c r="C291" i="2" l="1"/>
  <c r="G291" i="2" l="1"/>
  <c r="D291" i="2"/>
  <c r="F291" i="2"/>
  <c r="I291" i="2"/>
  <c r="C292" i="2" l="1"/>
  <c r="G292" i="2" l="1"/>
  <c r="D292" i="2"/>
  <c r="F292" i="2"/>
  <c r="I292" i="2"/>
  <c r="C293" i="2" l="1"/>
  <c r="G293" i="2" l="1"/>
  <c r="D293" i="2"/>
  <c r="F293" i="2"/>
  <c r="I293" i="2"/>
  <c r="C294" i="2" l="1"/>
  <c r="G294" i="2" l="1"/>
  <c r="D294" i="2"/>
  <c r="F294" i="2"/>
  <c r="I294" i="2"/>
  <c r="C295" i="2" l="1"/>
  <c r="G295" i="2" l="1"/>
  <c r="D295" i="2"/>
  <c r="F295" i="2"/>
  <c r="I295" i="2"/>
  <c r="C296" i="2" l="1"/>
  <c r="G296" i="2" l="1"/>
  <c r="D296" i="2"/>
  <c r="F296" i="2"/>
  <c r="I296" i="2"/>
  <c r="C297" i="2" l="1"/>
  <c r="G297" i="2" l="1"/>
  <c r="D297" i="2"/>
  <c r="F297" i="2"/>
  <c r="I297" i="2"/>
  <c r="C298" i="2" l="1"/>
  <c r="G298" i="2" l="1"/>
  <c r="D298" i="2"/>
  <c r="F298" i="2"/>
  <c r="I298" i="2"/>
  <c r="C299" i="2" l="1"/>
  <c r="G299" i="2" l="1"/>
  <c r="D299" i="2"/>
  <c r="F299" i="2"/>
  <c r="I299" i="2"/>
  <c r="C300" i="2" l="1"/>
  <c r="G300" i="2" l="1"/>
  <c r="D300" i="2"/>
  <c r="F300" i="2"/>
  <c r="I300" i="2"/>
  <c r="C301" i="2" l="1"/>
  <c r="G301" i="2" l="1"/>
  <c r="D301" i="2"/>
  <c r="F301" i="2"/>
  <c r="I301" i="2"/>
  <c r="C302" i="2" l="1"/>
  <c r="G302" i="2" l="1"/>
  <c r="D302" i="2"/>
  <c r="F302" i="2"/>
  <c r="I302" i="2"/>
  <c r="C303" i="2" l="1"/>
  <c r="G303" i="2" l="1"/>
  <c r="D303" i="2"/>
  <c r="F303" i="2"/>
  <c r="I303" i="2"/>
  <c r="C304" i="2" l="1"/>
  <c r="G304" i="2" l="1"/>
  <c r="D304" i="2"/>
  <c r="F304" i="2"/>
  <c r="I304" i="2"/>
  <c r="C305" i="2" l="1"/>
  <c r="G305" i="2" l="1"/>
  <c r="D305" i="2"/>
  <c r="F305" i="2"/>
  <c r="I305" i="2"/>
  <c r="C306" i="2" l="1"/>
  <c r="G306" i="2" l="1"/>
  <c r="D306" i="2"/>
  <c r="F306" i="2"/>
  <c r="I306" i="2"/>
  <c r="C307" i="2" l="1"/>
  <c r="G307" i="2" l="1"/>
  <c r="D307" i="2"/>
  <c r="F307" i="2"/>
  <c r="I307" i="2"/>
  <c r="C308" i="2" l="1"/>
  <c r="G308" i="2" l="1"/>
  <c r="D308" i="2"/>
  <c r="F308" i="2"/>
  <c r="I308" i="2"/>
  <c r="C309" i="2" l="1"/>
  <c r="G309" i="2" l="1"/>
  <c r="D309" i="2"/>
  <c r="F309" i="2"/>
  <c r="I309" i="2"/>
  <c r="C310" i="2" l="1"/>
  <c r="G310" i="2" l="1"/>
  <c r="D310" i="2"/>
  <c r="F310" i="2"/>
  <c r="I310" i="2"/>
  <c r="C311" i="2" l="1"/>
  <c r="G311" i="2" l="1"/>
  <c r="D311" i="2"/>
  <c r="F311" i="2"/>
  <c r="I311" i="2"/>
  <c r="C312" i="2" l="1"/>
  <c r="G312" i="2" l="1"/>
  <c r="D312" i="2"/>
  <c r="F312" i="2"/>
  <c r="I312" i="2"/>
  <c r="C313" i="2" l="1"/>
  <c r="G313" i="2" l="1"/>
  <c r="D313" i="2"/>
  <c r="F313" i="2"/>
  <c r="I313" i="2"/>
  <c r="C314" i="2" l="1"/>
  <c r="G314" i="2" l="1"/>
  <c r="D314" i="2"/>
  <c r="F314" i="2"/>
  <c r="I314" i="2"/>
  <c r="C315" i="2" l="1"/>
  <c r="G315" i="2" l="1"/>
  <c r="D315" i="2"/>
  <c r="F315" i="2"/>
  <c r="I315" i="2"/>
  <c r="C316" i="2" l="1"/>
  <c r="G316" i="2" l="1"/>
  <c r="D316" i="2"/>
  <c r="F316" i="2"/>
  <c r="I316" i="2"/>
  <c r="C317" i="2" l="1"/>
  <c r="G317" i="2" l="1"/>
  <c r="D317" i="2"/>
  <c r="F317" i="2"/>
  <c r="I317" i="2"/>
  <c r="C318" i="2" l="1"/>
  <c r="G318" i="2" l="1"/>
  <c r="D318" i="2"/>
  <c r="F318" i="2"/>
  <c r="I318" i="2"/>
  <c r="C319" i="2" l="1"/>
  <c r="G319" i="2" l="1"/>
  <c r="D319" i="2"/>
  <c r="F319" i="2"/>
  <c r="I319" i="2"/>
  <c r="C320" i="2" l="1"/>
  <c r="G320" i="2" l="1"/>
  <c r="D320" i="2"/>
  <c r="F320" i="2"/>
  <c r="I320" i="2"/>
  <c r="C321" i="2" l="1"/>
  <c r="G321" i="2" l="1"/>
  <c r="D321" i="2"/>
  <c r="F321" i="2"/>
  <c r="I321" i="2"/>
  <c r="C322" i="2" l="1"/>
  <c r="G322" i="2" l="1"/>
  <c r="D322" i="2"/>
  <c r="F322" i="2"/>
  <c r="I322" i="2"/>
  <c r="C323" i="2" l="1"/>
  <c r="G323" i="2" l="1"/>
  <c r="D323" i="2"/>
  <c r="F323" i="2"/>
  <c r="I323" i="2"/>
  <c r="C324" i="2" l="1"/>
  <c r="G324" i="2" l="1"/>
  <c r="D324" i="2"/>
  <c r="F324" i="2"/>
  <c r="I324" i="2"/>
  <c r="C325" i="2" l="1"/>
  <c r="G325" i="2" l="1"/>
  <c r="D325" i="2"/>
  <c r="F325" i="2"/>
  <c r="I325" i="2"/>
  <c r="C326" i="2" l="1"/>
  <c r="G326" i="2" l="1"/>
  <c r="D326" i="2"/>
  <c r="F326" i="2"/>
  <c r="I326" i="2"/>
  <c r="C327" i="2" l="1"/>
  <c r="G327" i="2" l="1"/>
  <c r="D327" i="2"/>
  <c r="F327" i="2"/>
  <c r="I327" i="2"/>
  <c r="C328" i="2" l="1"/>
  <c r="G328" i="2" l="1"/>
  <c r="D328" i="2"/>
  <c r="F328" i="2"/>
  <c r="I328" i="2"/>
  <c r="C329" i="2" l="1"/>
  <c r="G329" i="2" l="1"/>
  <c r="D329" i="2"/>
  <c r="F329" i="2"/>
  <c r="I329" i="2"/>
  <c r="C330" i="2" l="1"/>
  <c r="G330" i="2" l="1"/>
  <c r="D330" i="2"/>
  <c r="F330" i="2"/>
  <c r="I330" i="2"/>
  <c r="C331" i="2" l="1"/>
  <c r="G331" i="2" l="1"/>
  <c r="D331" i="2"/>
  <c r="F331" i="2"/>
  <c r="I331" i="2"/>
  <c r="C332" i="2" l="1"/>
  <c r="G332" i="2" l="1"/>
  <c r="D332" i="2"/>
  <c r="F332" i="2"/>
  <c r="I332" i="2"/>
  <c r="C333" i="2" l="1"/>
  <c r="G333" i="2" l="1"/>
  <c r="D333" i="2"/>
  <c r="F333" i="2"/>
  <c r="I333" i="2"/>
  <c r="C334" i="2" l="1"/>
  <c r="G334" i="2" l="1"/>
  <c r="D334" i="2"/>
  <c r="F334" i="2"/>
  <c r="I334" i="2"/>
  <c r="C335" i="2" l="1"/>
  <c r="G335" i="2" l="1"/>
  <c r="D335" i="2"/>
  <c r="F335" i="2"/>
  <c r="I335" i="2"/>
  <c r="C336" i="2" l="1"/>
  <c r="G336" i="2" l="1"/>
  <c r="D336" i="2"/>
  <c r="F336" i="2"/>
  <c r="I336" i="2"/>
  <c r="C337" i="2" l="1"/>
  <c r="G337" i="2" l="1"/>
  <c r="D337" i="2"/>
  <c r="F337" i="2"/>
  <c r="I337" i="2"/>
  <c r="C338" i="2" l="1"/>
  <c r="G338" i="2" l="1"/>
  <c r="D338" i="2"/>
  <c r="F338" i="2"/>
  <c r="I338" i="2"/>
  <c r="C339" i="2" l="1"/>
  <c r="G339" i="2" l="1"/>
  <c r="D339" i="2"/>
  <c r="F339" i="2"/>
  <c r="I339" i="2"/>
  <c r="C340" i="2" l="1"/>
  <c r="G340" i="2" l="1"/>
  <c r="D340" i="2"/>
  <c r="F340" i="2"/>
  <c r="I340" i="2"/>
  <c r="C341" i="2" l="1"/>
  <c r="G341" i="2" l="1"/>
  <c r="D341" i="2"/>
  <c r="F341" i="2"/>
  <c r="I341" i="2"/>
  <c r="C342" i="2" l="1"/>
  <c r="G342" i="2" l="1"/>
  <c r="D342" i="2"/>
  <c r="F342" i="2"/>
  <c r="I342" i="2"/>
  <c r="C343" i="2" l="1"/>
  <c r="G343" i="2" l="1"/>
  <c r="D343" i="2"/>
  <c r="F343" i="2"/>
  <c r="I343" i="2"/>
  <c r="C344" i="2" l="1"/>
  <c r="G344" i="2" l="1"/>
  <c r="D344" i="2"/>
  <c r="F344" i="2"/>
  <c r="I344" i="2"/>
  <c r="C345" i="2" l="1"/>
  <c r="G345" i="2" l="1"/>
  <c r="D345" i="2"/>
  <c r="F345" i="2"/>
  <c r="I345" i="2"/>
  <c r="C346" i="2" l="1"/>
  <c r="D346" i="2" l="1"/>
  <c r="G346" i="2"/>
  <c r="F346" i="2"/>
  <c r="I346" i="2"/>
  <c r="C347" i="2" l="1"/>
  <c r="D347" i="2" l="1"/>
  <c r="G347" i="2"/>
  <c r="F347" i="2"/>
  <c r="I347" i="2"/>
  <c r="C348" i="2" l="1"/>
  <c r="D348" i="2" l="1"/>
  <c r="G348" i="2"/>
  <c r="F348" i="2"/>
  <c r="I348" i="2"/>
  <c r="C349" i="2" l="1"/>
  <c r="D349" i="2" l="1"/>
  <c r="G349" i="2"/>
  <c r="F349" i="2"/>
  <c r="I349" i="2"/>
  <c r="C350" i="2" l="1"/>
  <c r="D350" i="2" l="1"/>
  <c r="G350" i="2"/>
  <c r="F350" i="2"/>
  <c r="I350" i="2"/>
  <c r="C351" i="2" l="1"/>
  <c r="D351" i="2" l="1"/>
  <c r="G351" i="2"/>
  <c r="F351" i="2"/>
  <c r="I351" i="2"/>
  <c r="C352" i="2" l="1"/>
  <c r="D352" i="2" l="1"/>
  <c r="G352" i="2"/>
  <c r="F352" i="2"/>
  <c r="I352" i="2"/>
  <c r="C353" i="2" l="1"/>
  <c r="D353" i="2" l="1"/>
  <c r="G353" i="2"/>
  <c r="F353" i="2"/>
  <c r="I353" i="2"/>
  <c r="C354" i="2" l="1"/>
  <c r="D354" i="2" l="1"/>
  <c r="G354" i="2"/>
  <c r="F354" i="2"/>
  <c r="I354" i="2"/>
  <c r="C355" i="2" l="1"/>
  <c r="D355" i="2" l="1"/>
  <c r="G355" i="2"/>
  <c r="F355" i="2"/>
  <c r="I355" i="2"/>
  <c r="C356" i="2" l="1"/>
  <c r="D356" i="2" l="1"/>
  <c r="G356" i="2"/>
  <c r="F356" i="2"/>
  <c r="I356" i="2"/>
  <c r="C357" i="2" l="1"/>
  <c r="D357" i="2" l="1"/>
  <c r="G357" i="2"/>
  <c r="F357" i="2"/>
  <c r="I357" i="2"/>
  <c r="C358" i="2" l="1"/>
  <c r="D358" i="2" l="1"/>
  <c r="G358" i="2"/>
  <c r="F358" i="2"/>
  <c r="I358" i="2"/>
  <c r="C359" i="2" l="1"/>
  <c r="D359" i="2" l="1"/>
  <c r="G359" i="2"/>
  <c r="F359" i="2"/>
  <c r="I359" i="2"/>
  <c r="C360" i="2" l="1"/>
  <c r="D360" i="2" l="1"/>
  <c r="G360" i="2"/>
  <c r="F360" i="2"/>
  <c r="I360" i="2"/>
  <c r="C361" i="2" l="1"/>
  <c r="D361" i="2" l="1"/>
  <c r="G361" i="2"/>
  <c r="F361" i="2"/>
  <c r="I361" i="2"/>
  <c r="C362" i="2" l="1"/>
  <c r="D362" i="2" l="1"/>
  <c r="G362" i="2"/>
  <c r="F362" i="2"/>
  <c r="I362" i="2" l="1"/>
  <c r="C363" i="2"/>
  <c r="J362" i="2"/>
  <c r="J4" i="2" l="1"/>
  <c r="J5" i="2"/>
  <c r="E5" i="2" s="1"/>
  <c r="J6" i="2"/>
  <c r="E6" i="2" s="1"/>
  <c r="H6" i="2" s="1"/>
  <c r="J7" i="2"/>
  <c r="E7" i="2" s="1"/>
  <c r="H7" i="2" s="1"/>
  <c r="J8" i="2"/>
  <c r="E8" i="2" s="1"/>
  <c r="H8" i="2" s="1"/>
  <c r="J9" i="2"/>
  <c r="E9" i="2" s="1"/>
  <c r="H9"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8" i="2"/>
  <c r="E18" i="2" s="1"/>
  <c r="H18" i="2" s="1"/>
  <c r="J19" i="2"/>
  <c r="E19" i="2" s="1"/>
  <c r="H19" i="2" s="1"/>
  <c r="J20" i="2"/>
  <c r="E20" i="2" s="1"/>
  <c r="H20" i="2" s="1"/>
  <c r="J21" i="2"/>
  <c r="E21" i="2" s="1"/>
  <c r="H21" i="2" s="1"/>
  <c r="J22" i="2"/>
  <c r="E22" i="2" s="1"/>
  <c r="H22" i="2" s="1"/>
  <c r="J23" i="2"/>
  <c r="E23" i="2" s="1"/>
  <c r="H23" i="2" s="1"/>
  <c r="J24" i="2"/>
  <c r="E24" i="2" s="1"/>
  <c r="H24" i="2" s="1"/>
  <c r="J25" i="2"/>
  <c r="E25" i="2" s="1"/>
  <c r="H25" i="2" s="1"/>
  <c r="J26" i="2"/>
  <c r="E26" i="2" s="1"/>
  <c r="H26"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0" i="2"/>
  <c r="E40" i="2" s="1"/>
  <c r="H40" i="2" s="1"/>
  <c r="J41" i="2"/>
  <c r="E41" i="2" s="1"/>
  <c r="H41" i="2" s="1"/>
  <c r="J42" i="2"/>
  <c r="E42" i="2" s="1"/>
  <c r="H42" i="2" s="1"/>
  <c r="J43" i="2"/>
  <c r="E43" i="2" s="1"/>
  <c r="H43" i="2" s="1"/>
  <c r="J44" i="2"/>
  <c r="E44" i="2" s="1"/>
  <c r="H44" i="2" s="1"/>
  <c r="J45" i="2"/>
  <c r="E45" i="2" s="1"/>
  <c r="H45" i="2" s="1"/>
  <c r="J46" i="2"/>
  <c r="E46" i="2" s="1"/>
  <c r="H46" i="2" s="1"/>
  <c r="J47" i="2"/>
  <c r="E47" i="2" s="1"/>
  <c r="H47"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4" i="2"/>
  <c r="E64" i="2" s="1"/>
  <c r="H64" i="2" s="1"/>
  <c r="J65" i="2"/>
  <c r="E65" i="2" s="1"/>
  <c r="H65" i="2" s="1"/>
  <c r="J66" i="2"/>
  <c r="E66" i="2" s="1"/>
  <c r="H66" i="2" s="1"/>
  <c r="J67" i="2"/>
  <c r="E67" i="2" s="1"/>
  <c r="H67"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7" i="2"/>
  <c r="E77" i="2" s="1"/>
  <c r="H77" i="2" s="1"/>
  <c r="J78" i="2"/>
  <c r="E78" i="2" s="1"/>
  <c r="H78" i="2" s="1"/>
  <c r="J79" i="2"/>
  <c r="E79" i="2" s="1"/>
  <c r="H79" i="2" s="1"/>
  <c r="J80" i="2"/>
  <c r="E80" i="2" s="1"/>
  <c r="H80" i="2" s="1"/>
  <c r="J81" i="2"/>
  <c r="E81" i="2" s="1"/>
  <c r="H81" i="2" s="1"/>
  <c r="J82" i="2"/>
  <c r="E82" i="2" s="1"/>
  <c r="H82" i="2" s="1"/>
  <c r="J83" i="2"/>
  <c r="E83" i="2" s="1"/>
  <c r="H83" i="2" s="1"/>
  <c r="J84" i="2"/>
  <c r="E84" i="2" s="1"/>
  <c r="H84" i="2" s="1"/>
  <c r="J85" i="2"/>
  <c r="E85" i="2" s="1"/>
  <c r="H85" i="2" s="1"/>
  <c r="J86" i="2"/>
  <c r="E86" i="2" s="1"/>
  <c r="H86" i="2" s="1"/>
  <c r="J87" i="2"/>
  <c r="E87" i="2" s="1"/>
  <c r="H87" i="2" s="1"/>
  <c r="J88" i="2"/>
  <c r="E88" i="2" s="1"/>
  <c r="H88" i="2" s="1"/>
  <c r="J89" i="2"/>
  <c r="E89" i="2" s="1"/>
  <c r="H89"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6" i="2"/>
  <c r="E116" i="2" s="1"/>
  <c r="H116" i="2" s="1"/>
  <c r="J117" i="2"/>
  <c r="E117" i="2" s="1"/>
  <c r="H117"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6" i="2"/>
  <c r="E126" i="2" s="1"/>
  <c r="H126" i="2" s="1"/>
  <c r="J127" i="2"/>
  <c r="E127" i="2" s="1"/>
  <c r="H127" i="2" s="1"/>
  <c r="J128" i="2"/>
  <c r="E128" i="2" s="1"/>
  <c r="H128" i="2" s="1"/>
  <c r="J129" i="2"/>
  <c r="E129" i="2" s="1"/>
  <c r="H129" i="2" s="1"/>
  <c r="J130" i="2"/>
  <c r="E130" i="2" s="1"/>
  <c r="H130" i="2" s="1"/>
  <c r="J131" i="2"/>
  <c r="E131" i="2" s="1"/>
  <c r="H131" i="2" s="1"/>
  <c r="J132" i="2"/>
  <c r="E132" i="2" s="1"/>
  <c r="H132" i="2" s="1"/>
  <c r="J133" i="2"/>
  <c r="E133" i="2" s="1"/>
  <c r="H133" i="2" s="1"/>
  <c r="J134" i="2"/>
  <c r="E134" i="2" s="1"/>
  <c r="H134" i="2" s="1"/>
  <c r="J135" i="2"/>
  <c r="E135" i="2" s="1"/>
  <c r="H135" i="2" s="1"/>
  <c r="J136" i="2"/>
  <c r="E136" i="2" s="1"/>
  <c r="H136" i="2" s="1"/>
  <c r="J137" i="2"/>
  <c r="E137" i="2" s="1"/>
  <c r="H137" i="2" s="1"/>
  <c r="J138" i="2"/>
  <c r="E138" i="2" s="1"/>
  <c r="H138" i="2" s="1"/>
  <c r="J139" i="2"/>
  <c r="E139" i="2" s="1"/>
  <c r="H139" i="2" s="1"/>
  <c r="J140" i="2"/>
  <c r="E140" i="2" s="1"/>
  <c r="H140" i="2" s="1"/>
  <c r="J141" i="2"/>
  <c r="E141" i="2" s="1"/>
  <c r="H141" i="2" s="1"/>
  <c r="J142" i="2"/>
  <c r="E142" i="2" s="1"/>
  <c r="H142" i="2" s="1"/>
  <c r="J143" i="2"/>
  <c r="E143" i="2" s="1"/>
  <c r="H143" i="2" s="1"/>
  <c r="J144" i="2"/>
  <c r="E144" i="2" s="1"/>
  <c r="H144" i="2" s="1"/>
  <c r="J145" i="2"/>
  <c r="E145" i="2" s="1"/>
  <c r="H145" i="2" s="1"/>
  <c r="J146" i="2"/>
  <c r="E146" i="2" s="1"/>
  <c r="H146" i="2" s="1"/>
  <c r="J147" i="2"/>
  <c r="E147" i="2" s="1"/>
  <c r="H147" i="2" s="1"/>
  <c r="J148" i="2"/>
  <c r="E148" i="2" s="1"/>
  <c r="H148" i="2" s="1"/>
  <c r="J149" i="2"/>
  <c r="E149" i="2" s="1"/>
  <c r="H149" i="2" s="1"/>
  <c r="J150" i="2"/>
  <c r="E150" i="2" s="1"/>
  <c r="H150" i="2" s="1"/>
  <c r="J151" i="2"/>
  <c r="E151" i="2" s="1"/>
  <c r="H151" i="2" s="1"/>
  <c r="J152" i="2"/>
  <c r="E152" i="2" s="1"/>
  <c r="H152" i="2" s="1"/>
  <c r="J153" i="2"/>
  <c r="E153" i="2" s="1"/>
  <c r="H153" i="2" s="1"/>
  <c r="J154" i="2"/>
  <c r="E154" i="2" s="1"/>
  <c r="H154" i="2" s="1"/>
  <c r="J155" i="2"/>
  <c r="E155" i="2" s="1"/>
  <c r="H155" i="2" s="1"/>
  <c r="J156" i="2"/>
  <c r="E156" i="2" s="1"/>
  <c r="H156" i="2" s="1"/>
  <c r="J157" i="2"/>
  <c r="E157" i="2" s="1"/>
  <c r="H157" i="2" s="1"/>
  <c r="J158" i="2"/>
  <c r="E158" i="2" s="1"/>
  <c r="H158" i="2" s="1"/>
  <c r="J159" i="2"/>
  <c r="E159" i="2" s="1"/>
  <c r="H159" i="2" s="1"/>
  <c r="J160" i="2"/>
  <c r="E160" i="2" s="1"/>
  <c r="H160" i="2" s="1"/>
  <c r="J161" i="2"/>
  <c r="E161" i="2" s="1"/>
  <c r="H161" i="2" s="1"/>
  <c r="J162" i="2"/>
  <c r="E162" i="2" s="1"/>
  <c r="H162" i="2" s="1"/>
  <c r="J163" i="2"/>
  <c r="E163" i="2" s="1"/>
  <c r="H163" i="2" s="1"/>
  <c r="J164" i="2"/>
  <c r="E164" i="2" s="1"/>
  <c r="H164" i="2" s="1"/>
  <c r="J165" i="2"/>
  <c r="E165" i="2" s="1"/>
  <c r="H165" i="2" s="1"/>
  <c r="J166" i="2"/>
  <c r="E166" i="2" s="1"/>
  <c r="H166" i="2" s="1"/>
  <c r="J167" i="2"/>
  <c r="E167" i="2" s="1"/>
  <c r="H167" i="2" s="1"/>
  <c r="J168" i="2"/>
  <c r="E168" i="2" s="1"/>
  <c r="H168" i="2" s="1"/>
  <c r="J169" i="2"/>
  <c r="E169" i="2" s="1"/>
  <c r="H169" i="2" s="1"/>
  <c r="J170" i="2"/>
  <c r="E170" i="2" s="1"/>
  <c r="H170" i="2" s="1"/>
  <c r="J171" i="2"/>
  <c r="E171" i="2" s="1"/>
  <c r="H171" i="2" s="1"/>
  <c r="J172" i="2"/>
  <c r="E172" i="2" s="1"/>
  <c r="H172" i="2" s="1"/>
  <c r="J173" i="2"/>
  <c r="E173" i="2" s="1"/>
  <c r="H173" i="2" s="1"/>
  <c r="J174" i="2"/>
  <c r="E174" i="2" s="1"/>
  <c r="H174" i="2" s="1"/>
  <c r="J175" i="2"/>
  <c r="E175" i="2" s="1"/>
  <c r="H175" i="2" s="1"/>
  <c r="J176" i="2"/>
  <c r="E176" i="2" s="1"/>
  <c r="H176" i="2" s="1"/>
  <c r="J177" i="2"/>
  <c r="E177" i="2" s="1"/>
  <c r="H177" i="2" s="1"/>
  <c r="J178" i="2"/>
  <c r="E178" i="2" s="1"/>
  <c r="H178" i="2" s="1"/>
  <c r="J179" i="2"/>
  <c r="E179" i="2" s="1"/>
  <c r="H179" i="2" s="1"/>
  <c r="J180" i="2"/>
  <c r="E180" i="2" s="1"/>
  <c r="H180" i="2" s="1"/>
  <c r="J181" i="2"/>
  <c r="E181" i="2" s="1"/>
  <c r="H181" i="2" s="1"/>
  <c r="J182" i="2"/>
  <c r="E182" i="2" s="1"/>
  <c r="H182" i="2" s="1"/>
  <c r="J183" i="2"/>
  <c r="E183" i="2" s="1"/>
  <c r="H183" i="2" s="1"/>
  <c r="J184" i="2"/>
  <c r="E184" i="2" s="1"/>
  <c r="H184" i="2" s="1"/>
  <c r="J185" i="2"/>
  <c r="E185" i="2" s="1"/>
  <c r="H185" i="2" s="1"/>
  <c r="J186" i="2"/>
  <c r="E186" i="2" s="1"/>
  <c r="H186" i="2" s="1"/>
  <c r="J187" i="2"/>
  <c r="E187" i="2" s="1"/>
  <c r="H187" i="2" s="1"/>
  <c r="J188" i="2"/>
  <c r="E188" i="2" s="1"/>
  <c r="H188" i="2" s="1"/>
  <c r="J189" i="2"/>
  <c r="E189" i="2" s="1"/>
  <c r="H189" i="2" s="1"/>
  <c r="J190" i="2"/>
  <c r="E190" i="2" s="1"/>
  <c r="H190" i="2" s="1"/>
  <c r="J191" i="2"/>
  <c r="E191" i="2" s="1"/>
  <c r="H191" i="2" s="1"/>
  <c r="J192" i="2"/>
  <c r="E192" i="2" s="1"/>
  <c r="H192" i="2" s="1"/>
  <c r="J193" i="2"/>
  <c r="E193" i="2" s="1"/>
  <c r="H193" i="2" s="1"/>
  <c r="J194" i="2"/>
  <c r="E194" i="2" s="1"/>
  <c r="H194" i="2" s="1"/>
  <c r="J195" i="2"/>
  <c r="E195" i="2" s="1"/>
  <c r="H195" i="2" s="1"/>
  <c r="J196" i="2"/>
  <c r="E196" i="2" s="1"/>
  <c r="H196" i="2" s="1"/>
  <c r="J197" i="2"/>
  <c r="E197" i="2" s="1"/>
  <c r="H197" i="2" s="1"/>
  <c r="J198" i="2"/>
  <c r="E198" i="2" s="1"/>
  <c r="H198" i="2" s="1"/>
  <c r="J199" i="2"/>
  <c r="E199" i="2" s="1"/>
  <c r="H199" i="2" s="1"/>
  <c r="J200" i="2"/>
  <c r="E200" i="2" s="1"/>
  <c r="H200" i="2" s="1"/>
  <c r="J201" i="2"/>
  <c r="E201" i="2" s="1"/>
  <c r="H201" i="2" s="1"/>
  <c r="J202" i="2"/>
  <c r="E202" i="2" s="1"/>
  <c r="H202" i="2" s="1"/>
  <c r="J203" i="2"/>
  <c r="E203" i="2" s="1"/>
  <c r="H203" i="2" s="1"/>
  <c r="J204" i="2"/>
  <c r="E204" i="2" s="1"/>
  <c r="H204" i="2" s="1"/>
  <c r="J205" i="2"/>
  <c r="E205" i="2" s="1"/>
  <c r="H205" i="2" s="1"/>
  <c r="J206" i="2"/>
  <c r="E206" i="2" s="1"/>
  <c r="H206" i="2" s="1"/>
  <c r="J207" i="2"/>
  <c r="E207" i="2" s="1"/>
  <c r="H207" i="2" s="1"/>
  <c r="J208" i="2"/>
  <c r="E208" i="2" s="1"/>
  <c r="H208" i="2" s="1"/>
  <c r="J209" i="2"/>
  <c r="E209" i="2" s="1"/>
  <c r="H209" i="2" s="1"/>
  <c r="J210" i="2"/>
  <c r="E210" i="2" s="1"/>
  <c r="H210" i="2" s="1"/>
  <c r="J211" i="2"/>
  <c r="E211" i="2" s="1"/>
  <c r="H211" i="2" s="1"/>
  <c r="J212" i="2"/>
  <c r="E212" i="2" s="1"/>
  <c r="H212" i="2" s="1"/>
  <c r="J213" i="2"/>
  <c r="E213" i="2" s="1"/>
  <c r="H213" i="2" s="1"/>
  <c r="J214" i="2"/>
  <c r="E214" i="2" s="1"/>
  <c r="H214" i="2" s="1"/>
  <c r="J215" i="2"/>
  <c r="E215" i="2" s="1"/>
  <c r="H215" i="2" s="1"/>
  <c r="J216" i="2"/>
  <c r="E216" i="2" s="1"/>
  <c r="H216" i="2" s="1"/>
  <c r="J217" i="2"/>
  <c r="E217" i="2" s="1"/>
  <c r="H217" i="2" s="1"/>
  <c r="J218" i="2"/>
  <c r="E218" i="2" s="1"/>
  <c r="H218" i="2" s="1"/>
  <c r="J219" i="2"/>
  <c r="E219" i="2" s="1"/>
  <c r="H219" i="2" s="1"/>
  <c r="J220" i="2"/>
  <c r="E220" i="2" s="1"/>
  <c r="H220" i="2" s="1"/>
  <c r="J221" i="2"/>
  <c r="E221" i="2" s="1"/>
  <c r="H221" i="2" s="1"/>
  <c r="J222" i="2"/>
  <c r="E222" i="2" s="1"/>
  <c r="H222" i="2" s="1"/>
  <c r="J223" i="2"/>
  <c r="E223" i="2" s="1"/>
  <c r="H223" i="2" s="1"/>
  <c r="J224" i="2"/>
  <c r="E224" i="2" s="1"/>
  <c r="H224" i="2" s="1"/>
  <c r="J225" i="2"/>
  <c r="E225" i="2" s="1"/>
  <c r="H225" i="2" s="1"/>
  <c r="J226" i="2"/>
  <c r="E226" i="2" s="1"/>
  <c r="H226" i="2" s="1"/>
  <c r="J227" i="2"/>
  <c r="E227" i="2" s="1"/>
  <c r="H227" i="2" s="1"/>
  <c r="J228" i="2"/>
  <c r="E228" i="2" s="1"/>
  <c r="H228" i="2" s="1"/>
  <c r="J229" i="2"/>
  <c r="E229" i="2" s="1"/>
  <c r="H229" i="2" s="1"/>
  <c r="J230" i="2"/>
  <c r="E230" i="2" s="1"/>
  <c r="H230" i="2" s="1"/>
  <c r="J231" i="2"/>
  <c r="E231" i="2" s="1"/>
  <c r="H231" i="2" s="1"/>
  <c r="J232" i="2"/>
  <c r="E232" i="2" s="1"/>
  <c r="H232"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1" i="2"/>
  <c r="E241" i="2" s="1"/>
  <c r="H241" i="2" s="1"/>
  <c r="J242" i="2"/>
  <c r="E242" i="2" s="1"/>
  <c r="H242" i="2" s="1"/>
  <c r="J243" i="2"/>
  <c r="E243" i="2" s="1"/>
  <c r="H243" i="2" s="1"/>
  <c r="J244" i="2"/>
  <c r="E244" i="2" s="1"/>
  <c r="H244" i="2" s="1"/>
  <c r="J245" i="2"/>
  <c r="E245" i="2" s="1"/>
  <c r="H245" i="2" s="1"/>
  <c r="J246" i="2"/>
  <c r="E246" i="2" s="1"/>
  <c r="H246" i="2" s="1"/>
  <c r="J247" i="2"/>
  <c r="E247" i="2" s="1"/>
  <c r="H247" i="2" s="1"/>
  <c r="J248" i="2"/>
  <c r="E248" i="2" s="1"/>
  <c r="H248" i="2" s="1"/>
  <c r="J249" i="2"/>
  <c r="E249" i="2" s="1"/>
  <c r="H249" i="2" s="1"/>
  <c r="J250" i="2"/>
  <c r="E250" i="2" s="1"/>
  <c r="H250" i="2" s="1"/>
  <c r="J251" i="2"/>
  <c r="E251" i="2" s="1"/>
  <c r="H251" i="2" s="1"/>
  <c r="J252" i="2"/>
  <c r="E252" i="2" s="1"/>
  <c r="H252" i="2" s="1"/>
  <c r="J253" i="2"/>
  <c r="E253" i="2" s="1"/>
  <c r="H253"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261" i="2"/>
  <c r="E261" i="2" s="1"/>
  <c r="H261" i="2" s="1"/>
  <c r="J262" i="2"/>
  <c r="E262" i="2" s="1"/>
  <c r="H262" i="2" s="1"/>
  <c r="J263" i="2"/>
  <c r="E263" i="2" s="1"/>
  <c r="H263" i="2" s="1"/>
  <c r="J264" i="2"/>
  <c r="E264" i="2" s="1"/>
  <c r="H264" i="2" s="1"/>
  <c r="J265" i="2"/>
  <c r="E265" i="2" s="1"/>
  <c r="H265" i="2" s="1"/>
  <c r="J266" i="2"/>
  <c r="E266" i="2" s="1"/>
  <c r="H266" i="2" s="1"/>
  <c r="J267" i="2"/>
  <c r="E267" i="2" s="1"/>
  <c r="H267" i="2" s="1"/>
  <c r="J268" i="2"/>
  <c r="E268" i="2" s="1"/>
  <c r="H268" i="2" s="1"/>
  <c r="J269" i="2"/>
  <c r="E269" i="2" s="1"/>
  <c r="H269" i="2" s="1"/>
  <c r="J270" i="2"/>
  <c r="E270" i="2" s="1"/>
  <c r="H270" i="2" s="1"/>
  <c r="J271" i="2"/>
  <c r="E271" i="2" s="1"/>
  <c r="H271" i="2" s="1"/>
  <c r="J272" i="2"/>
  <c r="E272" i="2" s="1"/>
  <c r="H272" i="2" s="1"/>
  <c r="J273" i="2"/>
  <c r="E273" i="2" s="1"/>
  <c r="H273" i="2" s="1"/>
  <c r="J274" i="2"/>
  <c r="E274" i="2" s="1"/>
  <c r="H274" i="2" s="1"/>
  <c r="J275" i="2"/>
  <c r="E275" i="2" s="1"/>
  <c r="H275" i="2" s="1"/>
  <c r="J276" i="2"/>
  <c r="E276" i="2" s="1"/>
  <c r="H276"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J285" i="2"/>
  <c r="E285" i="2" s="1"/>
  <c r="H285" i="2" s="1"/>
  <c r="J286" i="2"/>
  <c r="E286" i="2" s="1"/>
  <c r="H286" i="2" s="1"/>
  <c r="J287" i="2"/>
  <c r="E287" i="2" s="1"/>
  <c r="H287" i="2" s="1"/>
  <c r="J288" i="2"/>
  <c r="E288" i="2" s="1"/>
  <c r="H288" i="2" s="1"/>
  <c r="J289" i="2"/>
  <c r="E289" i="2" s="1"/>
  <c r="H289"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299" i="2"/>
  <c r="E299" i="2" s="1"/>
  <c r="H299" i="2" s="1"/>
  <c r="J300" i="2"/>
  <c r="E300" i="2" s="1"/>
  <c r="H300" i="2" s="1"/>
  <c r="J301" i="2"/>
  <c r="E301" i="2" s="1"/>
  <c r="H301" i="2" s="1"/>
  <c r="J302" i="2"/>
  <c r="E302" i="2" s="1"/>
  <c r="H302" i="2" s="1"/>
  <c r="J303" i="2"/>
  <c r="E303" i="2" s="1"/>
  <c r="H303" i="2" s="1"/>
  <c r="J304" i="2"/>
  <c r="E304" i="2" s="1"/>
  <c r="H304" i="2" s="1"/>
  <c r="J305" i="2"/>
  <c r="E305" i="2" s="1"/>
  <c r="H305" i="2" s="1"/>
  <c r="J306" i="2"/>
  <c r="E306" i="2" s="1"/>
  <c r="H306" i="2" s="1"/>
  <c r="J307" i="2"/>
  <c r="E307" i="2" s="1"/>
  <c r="H307" i="2" s="1"/>
  <c r="J308" i="2"/>
  <c r="E308" i="2" s="1"/>
  <c r="H308" i="2" s="1"/>
  <c r="J309" i="2"/>
  <c r="E309" i="2" s="1"/>
  <c r="H309" i="2" s="1"/>
  <c r="J310" i="2"/>
  <c r="E310" i="2" s="1"/>
  <c r="H310" i="2" s="1"/>
  <c r="J311" i="2"/>
  <c r="E311" i="2" s="1"/>
  <c r="H311" i="2" s="1"/>
  <c r="J312" i="2"/>
  <c r="E312" i="2" s="1"/>
  <c r="H312" i="2" s="1"/>
  <c r="J313" i="2"/>
  <c r="E313" i="2" s="1"/>
  <c r="H313" i="2" s="1"/>
  <c r="J314" i="2"/>
  <c r="E314" i="2" s="1"/>
  <c r="H314" i="2" s="1"/>
  <c r="J315" i="2"/>
  <c r="E315" i="2" s="1"/>
  <c r="H315" i="2" s="1"/>
  <c r="J316" i="2"/>
  <c r="E316" i="2" s="1"/>
  <c r="H316" i="2" s="1"/>
  <c r="J317" i="2"/>
  <c r="E317" i="2" s="1"/>
  <c r="H317" i="2" s="1"/>
  <c r="J318" i="2"/>
  <c r="E318" i="2" s="1"/>
  <c r="H318" i="2" s="1"/>
  <c r="J319" i="2"/>
  <c r="E319" i="2" s="1"/>
  <c r="H319" i="2" s="1"/>
  <c r="J320" i="2"/>
  <c r="E320" i="2" s="1"/>
  <c r="H320" i="2" s="1"/>
  <c r="J321" i="2"/>
  <c r="E321" i="2" s="1"/>
  <c r="H321" i="2" s="1"/>
  <c r="J322" i="2"/>
  <c r="E322" i="2" s="1"/>
  <c r="H322" i="2" s="1"/>
  <c r="J323" i="2"/>
  <c r="E323" i="2" s="1"/>
  <c r="H323" i="2" s="1"/>
  <c r="J324" i="2"/>
  <c r="E324" i="2" s="1"/>
  <c r="H324" i="2" s="1"/>
  <c r="J325" i="2"/>
  <c r="E325" i="2" s="1"/>
  <c r="H325" i="2" s="1"/>
  <c r="J326" i="2"/>
  <c r="E326" i="2" s="1"/>
  <c r="H326"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6" i="2"/>
  <c r="E356" i="2" s="1"/>
  <c r="H356" i="2" s="1"/>
  <c r="J361" i="2"/>
  <c r="E361" i="2" s="1"/>
  <c r="H361" i="2" s="1"/>
  <c r="D363" i="2"/>
  <c r="E362" i="2" s="1"/>
  <c r="H362" i="2" s="1"/>
  <c r="G363" i="2"/>
  <c r="F363" i="2"/>
  <c r="J360" i="2"/>
  <c r="E360" i="2" s="1"/>
  <c r="H360" i="2" s="1"/>
  <c r="J359" i="2"/>
  <c r="E359" i="2" s="1"/>
  <c r="H359" i="2" s="1"/>
  <c r="J358" i="2"/>
  <c r="E358" i="2" s="1"/>
  <c r="H358" i="2" s="1"/>
  <c r="J357" i="2"/>
  <c r="E357" i="2" s="1"/>
  <c r="H357" i="2" s="1"/>
  <c r="I363" i="2" l="1"/>
  <c r="J363" i="2" s="1"/>
  <c r="E363" i="2" s="1"/>
  <c r="H5" i="2"/>
  <c r="E7" i="1"/>
  <c r="E6" i="1"/>
  <c r="H363" i="2"/>
  <c r="E5" i="1" s="1"/>
</calcChain>
</file>

<file path=xl/sharedStrings.xml><?xml version="1.0" encoding="utf-8"?>
<sst xmlns="http://schemas.openxmlformats.org/spreadsheetml/2006/main" count="30" uniqueCount="30">
  <si>
    <t>ΥΠΟΛΟΓΙΣΜΟΣ</t>
  </si>
  <si>
    <t>ΣΤΕΓΑΣΤΙΚΟΥ ΔΑΝΕΙΟΥ</t>
  </si>
  <si>
    <t>ΛΕΠΤΟΜΕΡΕΙΕΣ ΔΑΝΕΙΟΥ</t>
  </si>
  <si>
    <t>Τιμή αγοράς</t>
  </si>
  <si>
    <t>Επιτόκιο</t>
  </si>
  <si>
    <t>Διάρκεια δανείου (σε μήνες)</t>
  </si>
  <si>
    <t>Ποσό δανείου</t>
  </si>
  <si>
    <t>Ημερομηνία έναρξης δανείου</t>
  </si>
  <si>
    <t>* Συνολικές μηνιαίες δόσεις = δόσεις δανείου συν το φόρο ακίνητης περιουσίας</t>
  </si>
  <si>
    <t>ΤΙΜΕΣ</t>
  </si>
  <si>
    <t>ΜΗΝΙΑΙΑ ΔΟΣΗ ΔΑΝΕΙΟΥ</t>
  </si>
  <si>
    <t>ΒΑΣΙΚΑ ΣΤΑΤΙΣΤΙΚΑ</t>
  </si>
  <si>
    <t>Μηνιαίες δόσεις δανείου</t>
  </si>
  <si>
    <t>Συνολικές μηνιαίες δόσεις*</t>
  </si>
  <si>
    <t>Σύνολο πληρωμών δανείου</t>
  </si>
  <si>
    <t>Σύνολο καταβληθέντων τόκων</t>
  </si>
  <si>
    <t>Μηνιαίο ποσό φόρου ακίνητης περιουσίας</t>
  </si>
  <si>
    <t>ΣΥΝΟΛΑ</t>
  </si>
  <si>
    <t>Προς πίνακα διαχείρισης</t>
  </si>
  <si>
    <t>ΠΙΝΑΚΑΣ</t>
  </si>
  <si>
    <t>ΔΙΑΧΕΙΡΙΣΗΣ</t>
  </si>
  <si>
    <t>#</t>
  </si>
  <si>
    <t>ημερομηνία
πληρωμής</t>
  </si>
  <si>
    <t>αρχικό
υπόλοιπο</t>
  </si>
  <si>
    <t>τόκος</t>
  </si>
  <si>
    <t>κεφάλαιο</t>
  </si>
  <si>
    <t>φόρος ακίνητης
περιουσίας</t>
  </si>
  <si>
    <t>σύνολο
πληρωμών</t>
  </si>
  <si>
    <t>υπόλοιπο
που απομένει</t>
  </si>
  <si>
    <t>#
δόσεων που απομένουν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</si>
</sst>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0.0%"/>
    <numFmt numFmtId="165" formatCode="#,##0_ ;\-#,##0\ "/>
    <numFmt numFmtId="166" formatCode="#,##0\ &quot;€&quot;"/>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s>
  <cellStyleXfs count="17">
    <xf numFmtId="0" fontId="0" fillId="0" borderId="0">
      <alignment horizontal="left" wrapText="1" indent="1"/>
    </xf>
    <xf numFmtId="0" fontId="5" fillId="3" borderId="0" applyNumberFormat="0" applyAlignment="0" applyProtection="0"/>
    <xf numFmtId="0" fontId="3" fillId="4" borderId="4" applyNumberFormat="0" applyProtection="0">
      <alignment horizontal="left" vertical="center" wrapText="1" indent="1"/>
    </xf>
    <xf numFmtId="0" fontId="3" fillId="2" borderId="0" applyNumberFormat="0" applyAlignment="0" applyProtection="0"/>
    <xf numFmtId="0" fontId="7" fillId="0" borderId="1" applyFill="0" applyBorder="0" applyProtection="0">
      <alignment horizontal="right" indent="1"/>
    </xf>
    <xf numFmtId="0" fontId="1" fillId="0" borderId="0" applyNumberFormat="0" applyFill="0" applyBorder="0" applyAlignment="0" applyProtection="0"/>
    <xf numFmtId="0" fontId="9" fillId="0" borderId="0" applyNumberFormat="0" applyFill="0" applyProtection="0">
      <alignment horizontal="right"/>
    </xf>
    <xf numFmtId="0" fontId="8" fillId="0" borderId="0" applyNumberFormat="0" applyFill="0" applyAlignment="0" applyProtection="0"/>
    <xf numFmtId="14" fontId="6" fillId="0" borderId="0" applyFont="0" applyFill="0" applyBorder="0" applyAlignment="0">
      <alignment horizontal="left" indent="1"/>
    </xf>
    <xf numFmtId="0" fontId="3" fillId="4" borderId="0" applyFont="0" applyBorder="0">
      <alignment horizontal="center" wrapText="1"/>
      <protection locked="0"/>
    </xf>
    <xf numFmtId="0" fontId="10" fillId="0" borderId="0" applyNumberFormat="0" applyFill="0" applyBorder="0" applyProtection="0">
      <alignment wrapText="1"/>
    </xf>
    <xf numFmtId="0" fontId="6" fillId="0" borderId="3" applyNumberFormat="0" applyFont="0" applyFill="0" applyAlignment="0">
      <alignment wrapText="1"/>
    </xf>
    <xf numFmtId="166" fontId="2" fillId="2" borderId="0">
      <alignment horizontal="center" vertical="center"/>
    </xf>
    <xf numFmtId="41" fontId="6" fillId="0" borderId="0" applyFont="0" applyFill="0" applyBorder="0" applyProtection="0">
      <alignment horizontal="right" indent="1"/>
    </xf>
    <xf numFmtId="165" fontId="6" fillId="0" borderId="0" applyFont="0" applyFill="0" applyBorder="0" applyProtection="0">
      <alignment horizontal="center"/>
    </xf>
    <xf numFmtId="166" fontId="6" fillId="0" borderId="0" applyFont="0" applyFill="0" applyBorder="0" applyProtection="0">
      <alignment horizontal="right"/>
    </xf>
    <xf numFmtId="164" fontId="6" fillId="0" borderId="0" applyFont="0" applyFill="0" applyBorder="0" applyProtection="0">
      <alignment horizontal="right" indent="1"/>
    </xf>
  </cellStyleXfs>
  <cellXfs count="28">
    <xf numFmtId="0" fontId="0" fillId="0" borderId="0" xfId="0">
      <alignment horizontal="left" wrapText="1" indent="1"/>
    </xf>
    <xf numFmtId="0" fontId="4" fillId="0" borderId="0" xfId="0" applyFont="1" applyProtection="1">
      <alignment horizontal="left" wrapText="1" indent="1"/>
      <protection locked="0"/>
    </xf>
    <xf numFmtId="0" fontId="4" fillId="0" borderId="0" xfId="0" applyFont="1" applyAlignment="1" applyProtection="1">
      <alignment horizontal="center"/>
      <protection locked="0"/>
    </xf>
    <xf numFmtId="0" fontId="5" fillId="5" borderId="0" xfId="1" applyFill="1" applyProtection="1">
      <protection locked="0"/>
    </xf>
    <xf numFmtId="0" fontId="0" fillId="0" borderId="0" xfId="0" applyProtection="1">
      <alignment horizontal="left" wrapText="1" indent="1"/>
      <protection locked="0"/>
    </xf>
    <xf numFmtId="0" fontId="3" fillId="2" borderId="0" xfId="3" applyAlignment="1" applyProtection="1">
      <alignment horizontal="center"/>
    </xf>
    <xf numFmtId="0" fontId="3" fillId="4" borderId="0" xfId="9">
      <alignment horizontal="center" wrapText="1"/>
      <protection locked="0"/>
    </xf>
    <xf numFmtId="0" fontId="0" fillId="0" borderId="0" xfId="0" applyFont="1" applyFill="1" applyBorder="1">
      <alignment horizontal="left" wrapText="1" indent="1"/>
    </xf>
    <xf numFmtId="0" fontId="0" fillId="0" borderId="0" xfId="0" applyAlignment="1">
      <alignment vertical="top"/>
    </xf>
    <xf numFmtId="166" fontId="2" fillId="2" borderId="0" xfId="12">
      <alignment horizontal="center" vertical="center"/>
    </xf>
    <xf numFmtId="164" fontId="0" fillId="0" borderId="0" xfId="16" applyFont="1" applyFill="1" applyBorder="1">
      <alignment horizontal="right" indent="1"/>
    </xf>
    <xf numFmtId="0" fontId="3" fillId="4" borderId="4" xfId="2">
      <alignment horizontal="left" vertical="center" wrapText="1" indent="1"/>
    </xf>
    <xf numFmtId="0" fontId="3" fillId="4" borderId="3" xfId="11" applyFont="1" applyFill="1" applyAlignment="1">
      <alignment horizontal="left" vertical="center" wrapText="1" indent="1"/>
    </xf>
    <xf numFmtId="14" fontId="7" fillId="0" borderId="0" xfId="8" applyFont="1" applyFill="1" applyBorder="1" applyAlignment="1">
      <alignment horizontal="right" indent="1"/>
    </xf>
    <xf numFmtId="14" fontId="0" fillId="0" borderId="0" xfId="8" applyFont="1" applyAlignment="1">
      <alignment horizontal="left" wrapText="1" indent="1"/>
    </xf>
    <xf numFmtId="0" fontId="5" fillId="3" borderId="0" xfId="1" applyAlignment="1">
      <alignment horizontal="left" wrapText="1" indent="1"/>
    </xf>
    <xf numFmtId="0" fontId="9" fillId="0" borderId="0" xfId="6">
      <alignment horizontal="right"/>
    </xf>
    <xf numFmtId="166" fontId="0" fillId="0" borderId="0" xfId="15" applyFont="1" applyAlignment="1">
      <alignment horizontal="right" indent="1"/>
    </xf>
    <xf numFmtId="166" fontId="0" fillId="0" borderId="0" xfId="15" applyFont="1" applyFill="1" applyBorder="1" applyAlignment="1">
      <alignment horizontal="right" indent="1"/>
    </xf>
    <xf numFmtId="165" fontId="0" fillId="0" borderId="0" xfId="13" applyNumberFormat="1" applyFont="1" applyFill="1" applyBorder="1">
      <alignment horizontal="right" indent="1"/>
    </xf>
    <xf numFmtId="165" fontId="6" fillId="0" borderId="0" xfId="14" applyAlignment="1">
      <alignment horizontal="center"/>
    </xf>
    <xf numFmtId="166" fontId="0" fillId="0" borderId="0" xfId="15" applyFont="1" applyAlignment="1">
      <alignment horizontal="right"/>
    </xf>
    <xf numFmtId="165" fontId="0" fillId="0" borderId="0" xfId="14" applyFont="1" applyAlignment="1">
      <alignment horizontal="center"/>
    </xf>
    <xf numFmtId="166" fontId="0" fillId="0" borderId="0" xfId="15" applyNumberFormat="1" applyFont="1" applyAlignment="1">
      <alignment horizontal="right"/>
    </xf>
    <xf numFmtId="0" fontId="5" fillId="3" borderId="0" xfId="1" applyAlignment="1">
      <alignment wrapText="1"/>
    </xf>
    <xf numFmtId="0" fontId="10" fillId="0" borderId="0" xfId="10">
      <alignment wrapText="1"/>
    </xf>
    <xf numFmtId="0" fontId="5" fillId="3" borderId="0" xfId="1" applyNumberFormat="1" applyBorder="1" applyAlignment="1" applyProtection="1">
      <protection locked="0"/>
    </xf>
    <xf numFmtId="0" fontId="5" fillId="3" borderId="2" xfId="1" applyNumberFormat="1" applyBorder="1" applyAlignment="1" applyProtection="1">
      <alignment horizontal="left" vertical="top"/>
      <protection locked="0"/>
    </xf>
  </cellXfs>
  <cellStyles count="17">
    <cellStyle name="Αριστερό περίγραμμα βασικών στατιστικών στοιχείων" xfId="11"/>
    <cellStyle name="Επεξηγηματικό κείμενο" xfId="10"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Επικεφαλίδα πίνακα διαχείρισης" xfId="9"/>
    <cellStyle name="Ημερομηνία" xfId="8"/>
    <cellStyle name="Κανονικό" xfId="0" builtinId="0" customBuiltin="1"/>
    <cellStyle name="Κόμμα" xfId="13" builtinId="3" customBuiltin="1"/>
    <cellStyle name="Κόμμα [0]" xfId="14" builtinId="6" customBuiltin="1"/>
    <cellStyle name="Μηνιαία δόση δανείου" xfId="12"/>
    <cellStyle name="Νομισματική μονάδα" xfId="15" builtinId="4" customBuiltin="1"/>
    <cellStyle name="Ποσοστό" xfId="16" builtinId="5" customBuiltin="1"/>
    <cellStyle name="Τίτλος" xfId="1" builtinId="15" customBuiltin="1"/>
    <cellStyle name="Υπερ-σύνδεση" xfId="6" builtinId="8" customBuiltin="1"/>
    <cellStyle name="Υπερ-σύνδεση που ακολουθήθηκε" xfId="7" builtinId="9" customBuiltin="1"/>
  </cellStyles>
  <dxfs count="27">
    <dxf>
      <font>
        <color theme="0"/>
      </font>
      <fill>
        <patternFill patternType="none">
          <bgColor auto="1"/>
        </patternFill>
      </fill>
      <border>
        <left/>
        <right/>
        <top/>
        <bottom/>
        <vertical/>
        <horizontal/>
      </border>
    </dxf>
    <dxf>
      <alignment horizontal="center" vertical="bottom" textRotation="0" wrapText="0" indent="0" justifyLastLine="0" shrinkToFit="0" readingOrder="0"/>
    </dxf>
    <dxf>
      <alignment horizontal="left" vertical="bottom" textRotation="0" wrapText="1" indent="1"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65" formatCode="#,##0_ ;\-#,##0\ "/>
      <alignment horizontal="center" vertical="bottom" textRotation="0" wrapText="0" indent="0" justifyLastLine="0" shrinkToFit="0" readingOrder="0"/>
    </dxf>
    <dxf>
      <alignment horizontal="center"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left" vertical="bottom" textRotation="0" wrapText="1" indent="1" justifyLastLine="0" shrinkToFit="0" readingOrder="0"/>
    </dxf>
    <dxf>
      <alignment horizontal="center" vertical="bottom" textRotation="0" wrapText="0" indent="0" justifyLastLine="0" shrinkToFit="0" readingOrder="0"/>
    </dxf>
    <dxf>
      <protection locked="1" hidden="0"/>
    </dxf>
    <dxf>
      <alignment horizontal="right" vertical="bottom" textRotation="0" wrapText="0" indent="1" justifyLastLine="0" shrinkToFit="0" readingOrder="0"/>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TableStyle="Υπολογισμός στεγαστικού" defaultPivotStyle="PivotStyleLight16">
    <tableStyle name="Υπολογισμός στεγαστικού" pivot="0" count="4">
      <tableStyleElement type="wholeTable" dxfId="26"/>
      <tableStyleElement type="headerRow" dxfId="25"/>
      <tableStyleElement type="lastColumn" dxfId="24"/>
      <tableStyleElement type="secondColumn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ΛεπτομέρειεςΔανείου" displayName="ΛεπτομέρειεςΔανείου" ref="B3:E8" totalsRowDxfId="22">
  <autoFilter ref="B3:E8">
    <filterColumn colId="0" hiddenButton="1"/>
    <filterColumn colId="1" hiddenButton="1"/>
    <filterColumn colId="2" hiddenButton="1"/>
    <filterColumn colId="3" hiddenButton="1"/>
  </autoFilter>
  <tableColumns count="4">
    <tableColumn id="1" name="ΛΕΠΤΟΜΕΡΕΙΕΣ ΔΑΝΕΙΟΥ" totalsRowLabel="Άθροισμα"/>
    <tableColumn id="4" name="ΤΙΜΕΣ" totalsRowFunction="count"/>
    <tableColumn id="2" name="ΒΑΣΙΚΑ ΣΤΑΤΙΣΤΙΚΑ" totalsRowDxfId="21"/>
    <tableColumn id="3" name="ΣΥΝΟΛΑ" dataDxfId="20"/>
  </tableColumns>
  <tableStyleInfo name="Υπολογισμός στεγαστικού" showFirstColumn="0" showLastColumn="1" showRowStripes="1" showColumnStripes="1"/>
  <extLst>
    <ext xmlns:x14="http://schemas.microsoft.com/office/spreadsheetml/2009/9/main" uri="{504A1905-F514-4f6f-8877-14C23A59335A}">
      <x14:table altTextSummary="Εισαγάγετε τα στοιχεία του δανείου για να δημιουργήσετε τα βασικά στατιστικά στοιχεία για τις μηνιαίες δόσεις του δανείου, τις συνολικές μηνιαίες πληρωμές, τις συνολικές πληρωμές για το δάνειο και το σύνολο των καταβληθέντων τόκων"/>
    </ext>
  </extLst>
</table>
</file>

<file path=xl/tables/table2.xml><?xml version="1.0" encoding="utf-8"?>
<table xmlns="http://schemas.openxmlformats.org/spreadsheetml/2006/main" id="1" name="Διαχείριση" displayName="Διαχείριση" ref="B3:J363" dataDxfId="19">
  <autoFilter ref="B3:J363"/>
  <tableColumns count="9">
    <tableColumn id="1" name="#" totalsRowLabel="Άθροισμα" dataDxfId="18" totalsRowDxfId="1">
      <calculatedColumnFormula>ROWS($B$4:B4)</calculatedColumnFormula>
    </tableColumn>
    <tableColumn id="2" name="ημερομηνία_x000a_πληρωμής" dataDxfId="17" totalsRowDxfId="2">
      <calculatedColumnFormula>IF(ΚαταχωρημένεςΤιμές,IF(Διαχείριση[[#This Row],['#]]&lt;=ΔιάρκειαΔανείου,IF(ROW()-ROW(Διαχείριση[[#Headers],[ημερομηνία
πληρωμής]])=1,ΈναρξηΔανείου,IF(I3&gt;0,EDATE(C3,1),"")),""),"")</calculatedColumnFormula>
    </tableColumn>
    <tableColumn id="3" name="αρχικό_x000a_υπόλοιπο" dataDxfId="16" totalsRowDxfId="3">
      <calculatedColumnFormula>IF(ROW()-ROW(Διαχείριση[[#Headers],[αρχικό
υπόλοιπο]])=1,ΠοσόΔανείου,IF(Διαχείριση[[#This Row],[ημερομηνία
πληρωμής]]="",0,INDEX(Διαχείριση[], ROW()-4,8)))</calculatedColumnFormula>
    </tableColumn>
    <tableColumn id="4" name="τόκος" dataDxfId="15" totalsRowDxfId="4">
      <calculatedColumnFormula>IF(ΚαταχωρημένεςΤιμές,IF(ROW()-ROW(Διαχείριση[[#Headers],[τόκος]])=1,-IPMT(Επιτόκιο/12,1,ΔιάρκειαΔανείου-ROWS($C$4:C4)+1,Διαχείριση[[#This Row],[αρχικό
υπόλοιπο]]),IFERROR(-IPMT(Επιτόκιο/12,1,Διαχείριση[[#This Row],['#
δόσεων που απομένουν]],D5),0)),0)</calculatedColumnFormula>
    </tableColumn>
    <tableColumn id="5" name="κεφάλαιο" dataDxfId="14" totalsRowDxfId="5">
      <calculatedColumnFormula>IFERROR(IF(AND(ΚαταχωρημένεςΤιμές,Διαχείριση[[#This Row],[ημερομηνία
πληρωμής]]&lt;&gt;""),-PPMT(Επιτόκιο/12,1,ΔιάρκειαΔανείου-ROWS($C$4:C4)+1,Διαχείριση[[#This Row],[αρχικό
υπόλοιπο]]),""),0)</calculatedColumnFormula>
    </tableColumn>
    <tableColumn id="7" name="φόρος ακίνητης_x000a_περιουσίας" dataDxfId="13" totalsRowDxfId="6">
      <calculatedColumnFormula>IF(Διαχείριση[[#This Row],[ημερομηνία
πληρωμής]]="",0,ΦόροςΑκίνητηςΠεριουσίας)</calculatedColumnFormula>
    </tableColumn>
    <tableColumn id="9" name="σύνολο_x000a_πληρωμών" dataDxfId="12" totalsRowDxfId="7">
      <calculatedColumnFormula>IF(Διαχείριση[[#This Row],[ημερομηνία
πληρωμής]]="",0,Διαχείριση[[#This Row],[τόκος]]+Διαχείριση[[#This Row],[κεφάλαιο]]+Διαχείριση[[#This Row],[φόρος ακίνητης
περιουσίας]])</calculatedColumnFormula>
    </tableColumn>
    <tableColumn id="10" name="υπόλοιπο_x000a_που απομένει" dataDxfId="11" totalsRowDxfId="8">
      <calculatedColumnFormula>IF(Διαχείριση[[#This Row],[ημερομηνία
πληρωμής]]="",0,Διαχείριση[[#This Row],[αρχικό
υπόλοιπο]]-Διαχείριση[[#This Row],[κεφάλαιο]])</calculatedColumnFormula>
    </tableColumn>
    <tableColumn id="11" name="#_x000a_δόσεων που απομένουν" totalsRowFunction="sum" dataDxfId="10" totalsRowDxfId="9">
      <calculatedColumnFormula>IF(Διαχείριση[[#This Row],[υπόλοιπο
που απομένει]]&gt;0,ΤελευταίαΓραμμή-ROW(),0)</calculatedColumnFormula>
    </tableColumn>
  </tableColumns>
  <tableStyleInfo name="Υπολογισμός στεγαστικού" showFirstColumn="0" showLastColumn="0" showRowStripes="1" showColumnStripes="0"/>
  <extLst>
    <ext xmlns:x14="http://schemas.microsoft.com/office/spreadsheetml/2009/9/main" uri="{504A1905-F514-4f6f-8877-14C23A59335A}">
      <x14:table altTextSummary="Υπολογισμοί για πληρωμές δανείου στη διάρκεια του χρόνου. Με τις επιπλέον πληρωμές θεωρείται ότι έγινε μια επιπλέον πληρωμή με το ίδιο μηνιαίο ποσό. Προσθέστε μια νέα γραμμή και εισαγάγετε ημερομηνία πληρωμής. Οι στήλες ενημερώνονται αυτόματα"/>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10"/>
  <sheetViews>
    <sheetView showGridLines="0" tabSelected="1" zoomScaleNormal="100" workbookViewId="0"/>
  </sheetViews>
  <sheetFormatPr defaultColWidth="8.85546875" defaultRowHeight="30" customHeight="1" x14ac:dyDescent="0.25"/>
  <cols>
    <col min="1" max="1" width="2.7109375" style="1" customWidth="1"/>
    <col min="2" max="2" width="35.7109375" style="2" customWidth="1"/>
    <col min="3" max="3" width="20.7109375" style="1" customWidth="1"/>
    <col min="4" max="4" width="35.7109375" style="1" customWidth="1"/>
    <col min="5" max="5" width="24.140625" customWidth="1"/>
    <col min="6" max="16384" width="8.85546875" style="1"/>
  </cols>
  <sheetData>
    <row r="1" spans="1:5" ht="30" customHeight="1" x14ac:dyDescent="0.4">
      <c r="A1"/>
      <c r="B1" s="24" t="s">
        <v>0</v>
      </c>
      <c r="C1" s="24"/>
      <c r="D1" s="5" t="s">
        <v>10</v>
      </c>
      <c r="E1" s="15"/>
    </row>
    <row r="2" spans="1:5" ht="30" customHeight="1" thickBot="1" x14ac:dyDescent="0.45">
      <c r="A2"/>
      <c r="B2" s="24" t="s">
        <v>1</v>
      </c>
      <c r="C2" s="24"/>
      <c r="D2" s="9">
        <f>E4</f>
        <v>1073.6432460242781</v>
      </c>
      <c r="E2" s="15"/>
    </row>
    <row r="3" spans="1:5" ht="35.1" customHeight="1" thickTop="1" x14ac:dyDescent="0.25">
      <c r="A3"/>
      <c r="B3" s="11" t="s">
        <v>2</v>
      </c>
      <c r="C3" s="11" t="s">
        <v>9</v>
      </c>
      <c r="D3" s="12" t="s">
        <v>11</v>
      </c>
      <c r="E3" s="11" t="s">
        <v>17</v>
      </c>
    </row>
    <row r="4" spans="1:5" ht="30" customHeight="1" x14ac:dyDescent="0.25">
      <c r="B4" s="7" t="s">
        <v>3</v>
      </c>
      <c r="C4" s="18">
        <v>300000</v>
      </c>
      <c r="D4" s="7" t="s">
        <v>12</v>
      </c>
      <c r="E4" s="17">
        <f>IFERROR(PMT(Επιτόκιο/12,ΔιάρκειαΔανείου,-ΠοσόΔανείου),0)</f>
        <v>1073.6432460242781</v>
      </c>
    </row>
    <row r="5" spans="1:5" ht="30" customHeight="1" x14ac:dyDescent="0.25">
      <c r="B5" s="7" t="s">
        <v>4</v>
      </c>
      <c r="C5" s="10">
        <v>0.05</v>
      </c>
      <c r="D5" s="7" t="s">
        <v>13</v>
      </c>
      <c r="E5" s="17">
        <f ca="1">IFERROR(IF(ΚαταχωρημένεςΤιμές,SUM(σύνολο_πληρωμών),0),0)</f>
        <v>520679.23652670986</v>
      </c>
    </row>
    <row r="6" spans="1:5" ht="30" customHeight="1" x14ac:dyDescent="0.25">
      <c r="B6" s="7" t="s">
        <v>5</v>
      </c>
      <c r="C6" s="19">
        <v>360</v>
      </c>
      <c r="D6" s="7" t="s">
        <v>14</v>
      </c>
      <c r="E6" s="17">
        <f ca="1">IFERROR(IF(ΚαταχωρημένεςΤιμές,SUM(σύνολο_πληρωμών_δανείου),0),0)</f>
        <v>385679.23652670946</v>
      </c>
    </row>
    <row r="7" spans="1:5" ht="30" customHeight="1" x14ac:dyDescent="0.25">
      <c r="B7" s="7" t="s">
        <v>6</v>
      </c>
      <c r="C7" s="18">
        <v>200000</v>
      </c>
      <c r="D7" s="7" t="s">
        <v>15</v>
      </c>
      <c r="E7" s="17">
        <f ca="1">IFERROR(IF(ΚαταχωρημένεςΤιμές,SUM(τόκος),0),0)</f>
        <v>185679.23652670963</v>
      </c>
    </row>
    <row r="8" spans="1:5" ht="30" customHeight="1" x14ac:dyDescent="0.25">
      <c r="B8" s="7" t="s">
        <v>7</v>
      </c>
      <c r="C8" s="13">
        <f ca="1">TODAY()+120</f>
        <v>43323</v>
      </c>
      <c r="D8" s="7" t="s">
        <v>16</v>
      </c>
      <c r="E8" s="17">
        <v>375</v>
      </c>
    </row>
    <row r="9" spans="1:5" customFormat="1" ht="30" customHeight="1" x14ac:dyDescent="0.25">
      <c r="B9" s="25" t="s">
        <v>8</v>
      </c>
      <c r="C9" s="25"/>
      <c r="D9" s="25"/>
      <c r="E9" s="25"/>
    </row>
    <row r="10" spans="1:5" ht="30" customHeight="1" x14ac:dyDescent="0.25">
      <c r="C10"/>
      <c r="D10"/>
      <c r="E10" s="16" t="s">
        <v>18</v>
      </c>
    </row>
  </sheetData>
  <sheetProtection insertRows="0" deleteRows="0" selectLockedCells="1"/>
  <mergeCells count="3">
    <mergeCell ref="B1:C1"/>
    <mergeCell ref="B2:C2"/>
    <mergeCell ref="B9:E9"/>
  </mergeCells>
  <dataValidations xWindow="814" yWindow="404" count="16">
    <dataValidation type="whole" errorStyle="warning" allowBlank="1" showInputMessage="1" showErrorMessage="1" error="Η μέγιστη διάρκεια ενός δανείου για αυτό το πρόγραμμα υπολογισμού είναι 360 μήνες (30 έτη). Επιλέξτε ΕΠΑΝΑΛΗΨΗ για να εισαγάγετε μια τιμή μεταξύ 1 και 360 ή ΑΚΥΡΟ για έξοδο" prompt="Πληκτρολογήστε τη διάρκεια του δανείου (σε μήνες). Οι έγκυρες τιμές είναι μεταξύ 1 και 360 (30 έτη)." sqref="C6">
      <formula1>1</formula1>
      <formula2>360</formula2>
    </dataValidation>
    <dataValidation allowBlank="1" showInputMessage="1" showErrorMessage="1" prompt="Ο &quot;Υπολογισμός στεγαστικού&quot; περιέχει τα στοιχεία του δανείου και υπολογίζει αυτόματα τα βασικά στατιστικά στοιχεία για να καθορίσει τη συνολική μηνιαία δόση του δανείου. Ένας σύνδεσμος μετάβασης στον πίνακα διαχείρισης βρίσκεται στο κελί E10" sqref="A1"/>
    <dataValidation allowBlank="1" showInputMessage="1" showErrorMessage="1" prompt="Πληκτρολογήστε την τιμή αγοράς σε αυτό το κελί." sqref="C4"/>
    <dataValidation allowBlank="1" showInputMessage="1" showErrorMessage="1" prompt="Πληκτρολογήστε το επιτόκιο σε αυτό το κελί." sqref="C5"/>
    <dataValidation allowBlank="1" showInputMessage="1" showErrorMessage="1" prompt="Πληκτρολογήστε το συνολικό ποσό του δανείου σε αυτό το κελί." sqref="C7"/>
    <dataValidation allowBlank="1" showInputMessage="1" showErrorMessage="1" prompt="Πληκτρολογήστε την ημερομηνία έναρξης του δανείου σε αυτό το κελί." sqref="C8"/>
    <dataValidation allowBlank="1" showInputMessage="1" showErrorMessage="1" prompt="Πληκτρολογήστε το μηνιαίο ποσό φόρου ακίνητης περιουσίας σε αυτό το κελί." sqref="E8"/>
    <dataValidation allowBlank="1" showInputMessage="1" showErrorMessage="1" prompt="Τα στοιχεία του δανείου που πρέπει να καταχωρίσετε βρίσκονται σε αυτή τη στήλη, κάτω από αυτή την επικεφαλίδα" sqref="B3"/>
    <dataValidation allowBlank="1" showInputMessage="1" showErrorMessage="1" prompt="Η μηνιαία δόση δανείου υπολογίζεται αυτόματα σε αυτό το κελί" sqref="D2"/>
    <dataValidation allowBlank="1" showInputMessage="1" showErrorMessage="1" prompt="Πληκτρολογήστε τις τιμές για τις λεπτομέρειες του δανείου σε αυτή τη στήλη, κάτω από αυτή την επικεφαλίδα. Πληκτρολογήστε το μηνιαίο ποσό φόρου ακίνητης περιουσίας στο κελί E8" sqref="C3"/>
    <dataValidation allowBlank="1" showInputMessage="1" showErrorMessage="1" prompt="Τα Βασικά στατιστικά στοιχεία για το δάνειο βρίσκονται σε αυτή τη στήλη, κάτω από αυτή την επικεφαλίδα. Πληκτρολογήστε το μηνιαίο ποσό φόρου ακίνητης περιουσίας στο κελί E8" sqref="D3"/>
    <dataValidation allowBlank="1" showInputMessage="1" showErrorMessage="1" prompt="Το σύνολο σε αυτή τη στήλη κάτω από αυτή την επικεφαλίδα υπολογίζεται αυτόματα. Πληκτρολογήστε το μηνιαίο ποσό φόρου ακίνητης περιουσίας στο κελί E8" sqref="E3"/>
    <dataValidation allowBlank="1" showInputMessage="1" showErrorMessage="1" prompt="Ο τίτλος αυτού του φύλλου εργασίας βρίσκεται σε αυτό και στο από κάτω κελί" sqref="B1:C1"/>
    <dataValidation allowBlank="1" showInputMessage="1" showErrorMessage="1" prompt="Η μηνιαία δόση δανείου υπολογίζεται αυτόματα παρακάτω" sqref="D1"/>
    <dataValidation allowBlank="1" showInputMessage="1" showErrorMessage="1" prompt="Αυτή η σημείωση ισχύει για τις συνολικές μηνιαίες πληρωμές στο κελί D5" sqref="B9"/>
    <dataValidation allowBlank="1" showInputMessage="1" showErrorMessage="1" prompt="Σύνδεσμος μετάβασης στο φύλλο εργασίας &quot;Πίνακας διαχείρισης&quot;" sqref="E10"/>
  </dataValidations>
  <hyperlinks>
    <hyperlink ref="E10" location="'Πίνακας διαχείρισης'!A1" tooltip="Σύνδεσμος προς τον πίνακα διαχείρισης" display="Προς πίνακα διαχείρισης"/>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4" customWidth="1"/>
    <col min="2" max="2" width="10.85546875" style="4" customWidth="1"/>
    <col min="3" max="3" width="17.140625" style="4" customWidth="1"/>
    <col min="4" max="4" width="16.28515625" style="4" customWidth="1"/>
    <col min="5" max="5" width="14.28515625" style="4" customWidth="1"/>
    <col min="6" max="6" width="16.28515625" style="4" customWidth="1"/>
    <col min="7" max="7" width="19" style="4" customWidth="1"/>
    <col min="8" max="8" width="18.42578125" style="4" customWidth="1"/>
    <col min="9" max="9" width="19.85546875" style="4" customWidth="1"/>
    <col min="10" max="10" width="17.5703125" style="4" customWidth="1"/>
    <col min="11" max="16384" width="8.85546875" style="4"/>
  </cols>
  <sheetData>
    <row r="1" spans="1:10" s="3" customFormat="1" ht="30" customHeight="1" x14ac:dyDescent="0.4">
      <c r="A1"/>
      <c r="B1" s="26" t="s">
        <v>19</v>
      </c>
      <c r="C1" s="26"/>
      <c r="D1" s="26"/>
      <c r="E1" s="26"/>
      <c r="F1" s="26"/>
      <c r="G1" s="26"/>
      <c r="H1" s="26"/>
      <c r="I1" s="26"/>
      <c r="J1" s="26"/>
    </row>
    <row r="2" spans="1:10" s="3" customFormat="1" ht="30" customHeight="1" thickBot="1" x14ac:dyDescent="0.45">
      <c r="A2" s="8"/>
      <c r="B2" s="27" t="s">
        <v>20</v>
      </c>
      <c r="C2" s="27"/>
      <c r="D2" s="27"/>
      <c r="E2" s="27"/>
      <c r="F2" s="27"/>
      <c r="G2" s="27"/>
      <c r="H2" s="27"/>
      <c r="I2" s="27"/>
      <c r="J2" s="27"/>
    </row>
    <row r="3" spans="1:10" ht="35.1" customHeight="1" thickTop="1" x14ac:dyDescent="0.25">
      <c r="B3" s="6" t="s">
        <v>21</v>
      </c>
      <c r="C3" s="6" t="s">
        <v>22</v>
      </c>
      <c r="D3" s="6" t="s">
        <v>23</v>
      </c>
      <c r="E3" s="6" t="s">
        <v>24</v>
      </c>
      <c r="F3" s="6" t="s">
        <v>25</v>
      </c>
      <c r="G3" s="6" t="s">
        <v>26</v>
      </c>
      <c r="H3" s="6" t="s">
        <v>27</v>
      </c>
      <c r="I3" s="6" t="s">
        <v>28</v>
      </c>
      <c r="J3" s="6" t="s">
        <v>29</v>
      </c>
    </row>
    <row r="4" spans="1:10" ht="15" customHeight="1" x14ac:dyDescent="0.25">
      <c r="B4" s="20">
        <f>ROWS($B$4:B4)</f>
        <v>1</v>
      </c>
      <c r="C4" s="14">
        <f ca="1">IF(ΚαταχωρημένεςΤιμές,IF(Διαχείριση[[#This Row],['#]]&lt;=ΔιάρκειαΔανείου,IF(ROW()-ROW(Διαχείριση[[#Headers],[ημερομηνία
πληρωμής]])=1,ΈναρξηΔανείου,IF(I3&gt;0,EDATE(C3,1),"")),""),"")</f>
        <v>43323</v>
      </c>
      <c r="D4" s="21">
        <f>IF(ROW()-ROW(Διαχείριση[[#Headers],[αρχικό
υπόλοιπο]])=1,ΠοσόΔανείου,IF(Διαχείριση[[#This Row],[ημερομηνία
πληρωμής]]="",0,INDEX(Διαχείριση[], ROW()-4,8)))</f>
        <v>200000</v>
      </c>
      <c r="E4" s="21">
        <f ca="1">IF(ΚαταχωρημένεςΤιμές,IF(ROW()-ROW(Διαχείριση[[#Headers],[τόκος]])=1,-IPMT(Επιτόκιο/12,1,ΔιάρκειαΔανείου-ROWS($C$4:C4)+1,Διαχείριση[[#This Row],[αρχικό
υπόλοιπο]]),IFERROR(-IPMT(Επιτόκιο/12,1,Διαχείριση[[#This Row],['#
δόσεων που απομένουν]],D5),0)),0)</f>
        <v>833.33333333333337</v>
      </c>
      <c r="F4" s="21">
        <f ca="1">IFERROR(IF(AND(ΚαταχωρημένεςΤιμές,Διαχείριση[[#This Row],[ημερομηνία
πληρωμής]]&lt;&gt;""),-PPMT(Επιτόκιο/12,1,ΔιάρκειαΔανείου-ROWS($C$4:C4)+1,Διαχείριση[[#This Row],[αρχικό
υπόλοιπο]]),""),0)</f>
        <v>240.30991269094474</v>
      </c>
      <c r="G4" s="21">
        <f ca="1">IF(Διαχείριση[[#This Row],[ημερομηνία
πληρωμής]]="",0,ΦόροςΑκίνητηςΠεριουσίας)</f>
        <v>375</v>
      </c>
      <c r="H4" s="21">
        <f ca="1">IF(Διαχείριση[[#This Row],[ημερομηνία
πληρωμής]]="",0,Διαχείριση[[#This Row],[τόκος]]+Διαχείριση[[#This Row],[κεφάλαιο]]+Διαχείριση[[#This Row],[φόρος ακίνητης
περιουσίας]])</f>
        <v>1448.6432460242781</v>
      </c>
      <c r="I4" s="21">
        <f ca="1">IF(Διαχείριση[[#This Row],[ημερομηνία
πληρωμής]]="",0,Διαχείριση[[#This Row],[αρχικό
υπόλοιπο]]-Διαχείριση[[#This Row],[κεφάλαιο]])</f>
        <v>199759.69008730905</v>
      </c>
      <c r="J4" s="22">
        <f ca="1">IF(Διαχείριση[[#This Row],[υπόλοιπο
που απομένει]]&gt;0,ΤελευταίαΓραμμή-ROW(),0)</f>
        <v>359</v>
      </c>
    </row>
    <row r="5" spans="1:10" ht="15" customHeight="1" x14ac:dyDescent="0.25">
      <c r="B5" s="20">
        <f>ROWS($B$4:B5)</f>
        <v>2</v>
      </c>
      <c r="C5" s="14">
        <f ca="1">IF(ΚαταχωρημένεςΤιμές,IF(Διαχείριση[[#This Row],['#]]&lt;=ΔιάρκειαΔανείου,IF(ROW()-ROW(Διαχείριση[[#Headers],[ημερομηνία
πληρωμής]])=1,ΈναρξηΔανείου,IF(I4&gt;0,EDATE(C4,1),"")),""),"")</f>
        <v>43354</v>
      </c>
      <c r="D5" s="21">
        <f ca="1">IF(ROW()-ROW(Διαχείριση[[#Headers],[αρχικό
υπόλοιπο]])=1,ΠοσόΔανείου,IF(Διαχείριση[[#This Row],[ημερομηνία
πληρωμής]]="",0,INDEX(Διαχείριση[], ROW()-4,8)))</f>
        <v>199759.69008730905</v>
      </c>
      <c r="E5" s="21">
        <f ca="1">IF(ΚαταχωρημένεςΤιμές,IF(ROW()-ROW(Διαχείριση[[#Headers],[τόκος]])=1,-IPMT(Επιτόκιο/12,1,ΔιάρκειαΔανείου-ROWS($C$4:C5)+1,Διαχείριση[[#This Row],[αρχικό
υπόλοιπο]]),IFERROR(-IPMT(Επιτόκιο/12,1,Διαχείριση[[#This Row],['#
δόσεων που απομένουν]],D6),0)),0)</f>
        <v>831.32657868048011</v>
      </c>
      <c r="F5" s="21">
        <f ca="1">IFERROR(IF(AND(ΚαταχωρημένεςΤιμές,Διαχείριση[[#This Row],[ημερομηνία
πληρωμής]]&lt;&gt;""),-PPMT(Επιτόκιο/12,1,ΔιάρκειαΔανείου-ROWS($C$4:C5)+1,Διαχείριση[[#This Row],[αρχικό
υπόλοιπο]]),""),0)</f>
        <v>241.3112039938236</v>
      </c>
      <c r="G5" s="21">
        <f ca="1">IF(Διαχείριση[[#This Row],[ημερομηνία
πληρωμής]]="",0,ΦόροςΑκίνητηςΠεριουσίας)</f>
        <v>375</v>
      </c>
      <c r="H5" s="21">
        <f ca="1">IF(Διαχείριση[[#This Row],[ημερομηνία
πληρωμής]]="",0,Διαχείριση[[#This Row],[τόκος]]+Διαχείριση[[#This Row],[κεφάλαιο]]+Διαχείριση[[#This Row],[φόρος ακίνητης
περιουσίας]])</f>
        <v>1447.6377826743037</v>
      </c>
      <c r="I5" s="21">
        <f ca="1">IF(Διαχείριση[[#This Row],[ημερομηνία
πληρωμής]]="",0,Διαχείριση[[#This Row],[αρχικό
υπόλοιπο]]-Διαχείριση[[#This Row],[κεφάλαιο]])</f>
        <v>199518.37888331522</v>
      </c>
      <c r="J5" s="22">
        <f ca="1">IF(Διαχείριση[[#This Row],[υπόλοιπο
που απομένει]]&gt;0,ΤελευταίαΓραμμή-ROW(),0)</f>
        <v>358</v>
      </c>
    </row>
    <row r="6" spans="1:10" ht="15" customHeight="1" x14ac:dyDescent="0.25">
      <c r="B6" s="20">
        <f>ROWS($B$4:B6)</f>
        <v>3</v>
      </c>
      <c r="C6" s="14">
        <f ca="1">IF(ΚαταχωρημένεςΤιμές,IF(Διαχείριση[[#This Row],['#]]&lt;=ΔιάρκειαΔανείου,IF(ROW()-ROW(Διαχείριση[[#Headers],[ημερομηνία
πληρωμής]])=1,ΈναρξηΔανείου,IF(I5&gt;0,EDATE(C5,1),"")),""),"")</f>
        <v>43384</v>
      </c>
      <c r="D6" s="21">
        <f ca="1">IF(ROW()-ROW(Διαχείριση[[#Headers],[αρχικό
υπόλοιπο]])=1,ΠοσόΔανείου,IF(Διαχείριση[[#This Row],[ημερομηνία
πληρωμής]]="",0,INDEX(Διαχείριση[], ROW()-4,8)))</f>
        <v>199518.37888331522</v>
      </c>
      <c r="E6" s="21">
        <f ca="1">IF(ΚαταχωρημένεςΤιμές,IF(ROW()-ROW(Διαχείριση[[#Headers],[τόκος]])=1,-IPMT(Επιτόκιο/12,1,ΔιάρκειαΔανείου-ROWS($C$4:C6)+1,Διαχείριση[[#This Row],[αρχικό
υπόλοιπο]]),IFERROR(-IPMT(Επιτόκιο/12,1,Διαχείριση[[#This Row],['#
δόσεων που απομένουν]],D7),0)),0)</f>
        <v>830.31692589988086</v>
      </c>
      <c r="F6" s="21">
        <f ca="1">IFERROR(IF(AND(ΚαταχωρημένεςΤιμές,Διαχείριση[[#This Row],[ημερομηνία
πληρωμής]]&lt;&gt;""),-PPMT(Επιτόκιο/12,1,ΔιάρκειαΔανείου-ROWS($C$4:C6)+1,Διαχείριση[[#This Row],[αρχικό
υπόλοιπο]]),""),0)</f>
        <v>242.31666734379792</v>
      </c>
      <c r="G6" s="21">
        <f ca="1">IF(Διαχείριση[[#This Row],[ημερομηνία
πληρωμής]]="",0,ΦόροςΑκίνητηςΠεριουσίας)</f>
        <v>375</v>
      </c>
      <c r="H6" s="21">
        <f ca="1">IF(Διαχείριση[[#This Row],[ημερομηνία
πληρωμής]]="",0,Διαχείριση[[#This Row],[τόκος]]+Διαχείριση[[#This Row],[κεφάλαιο]]+Διαχείριση[[#This Row],[φόρος ακίνητης
περιουσίας]])</f>
        <v>1447.6335932436787</v>
      </c>
      <c r="I6" s="21">
        <f ca="1">IF(Διαχείριση[[#This Row],[ημερομηνία
πληρωμής]]="",0,Διαχείριση[[#This Row],[αρχικό
υπόλοιπο]]-Διαχείριση[[#This Row],[κεφάλαιο]])</f>
        <v>199276.06221597141</v>
      </c>
      <c r="J6" s="22">
        <f ca="1">IF(Διαχείριση[[#This Row],[υπόλοιπο
που απομένει]]&gt;0,ΤελευταίαΓραμμή-ROW(),0)</f>
        <v>357</v>
      </c>
    </row>
    <row r="7" spans="1:10" ht="15" customHeight="1" x14ac:dyDescent="0.25">
      <c r="B7" s="20">
        <f>ROWS($B$4:B7)</f>
        <v>4</v>
      </c>
      <c r="C7" s="14">
        <f ca="1">IF(ΚαταχωρημένεςΤιμές,IF(Διαχείριση[[#This Row],['#]]&lt;=ΔιάρκειαΔανείου,IF(ROW()-ROW(Διαχείριση[[#Headers],[ημερομηνία
πληρωμής]])=1,ΈναρξηΔανείου,IF(I6&gt;0,EDATE(C6,1),"")),""),"")</f>
        <v>43415</v>
      </c>
      <c r="D7" s="21">
        <f ca="1">IF(ROW()-ROW(Διαχείριση[[#Headers],[αρχικό
υπόλοιπο]])=1,ΠοσόΔανείου,IF(Διαχείριση[[#This Row],[ημερομηνία
πληρωμής]]="",0,INDEX(Διαχείριση[], ROW()-4,8)))</f>
        <v>199276.06221597141</v>
      </c>
      <c r="E7" s="21">
        <f ca="1">IF(ΚαταχωρημένεςΤιμές,IF(ROW()-ROW(Διαχείριση[[#Headers],[τόκος]])=1,-IPMT(Επιτόκιο/12,1,ΔιάρκειαΔανείου-ROWS($C$4:C7)+1,Διαχείριση[[#This Row],[αρχικό
υπόλοιπο]]),IFERROR(-IPMT(Επιτόκιο/12,1,Διαχείριση[[#This Row],['#
δόσεων που απομένουν]],D8),0)),0)</f>
        <v>829.30306623269598</v>
      </c>
      <c r="F7" s="21">
        <f ca="1">IFERROR(IF(AND(ΚαταχωρημένεςΤιμές,Διαχείριση[[#This Row],[ημερομηνία
πληρωμής]]&lt;&gt;""),-PPMT(Επιτόκιο/12,1,ΔιάρκειαΔανείου-ROWS($C$4:C7)+1,Διαχείριση[[#This Row],[αρχικό
υπόλοιπο]]),""),0)</f>
        <v>243.32632012439709</v>
      </c>
      <c r="G7" s="21">
        <f ca="1">IF(Διαχείριση[[#This Row],[ημερομηνία
πληρωμής]]="",0,ΦόροςΑκίνητηςΠεριουσίας)</f>
        <v>375</v>
      </c>
      <c r="H7" s="21">
        <f ca="1">IF(Διαχείριση[[#This Row],[ημερομηνία
πληρωμής]]="",0,Διαχείριση[[#This Row],[τόκος]]+Διαχείριση[[#This Row],[κεφάλαιο]]+Διαχείριση[[#This Row],[φόρος ακίνητης
περιουσίας]])</f>
        <v>1447.6293863570932</v>
      </c>
      <c r="I7" s="21">
        <f ca="1">IF(Διαχείριση[[#This Row],[ημερομηνία
πληρωμής]]="",0,Διαχείριση[[#This Row],[αρχικό
υπόλοιπο]]-Διαχείριση[[#This Row],[κεφάλαιο]])</f>
        <v>199032.73589584703</v>
      </c>
      <c r="J7" s="22">
        <f ca="1">IF(Διαχείριση[[#This Row],[υπόλοιπο
που απομένει]]&gt;0,ΤελευταίαΓραμμή-ROW(),0)</f>
        <v>356</v>
      </c>
    </row>
    <row r="8" spans="1:10" ht="15" customHeight="1" x14ac:dyDescent="0.25">
      <c r="B8" s="20">
        <f>ROWS($B$4:B8)</f>
        <v>5</v>
      </c>
      <c r="C8" s="14">
        <f ca="1">IF(ΚαταχωρημένεςΤιμές,IF(Διαχείριση[[#This Row],['#]]&lt;=ΔιάρκειαΔανείου,IF(ROW()-ROW(Διαχείριση[[#Headers],[ημερομηνία
πληρωμής]])=1,ΈναρξηΔανείου,IF(I7&gt;0,EDATE(C7,1),"")),""),"")</f>
        <v>43445</v>
      </c>
      <c r="D8" s="21">
        <f ca="1">IF(ROW()-ROW(Διαχείριση[[#Headers],[αρχικό
υπόλοιπο]])=1,ΠοσόΔανείου,IF(Διαχείριση[[#This Row],[ημερομηνία
πληρωμής]]="",0,INDEX(Διαχείριση[], ROW()-4,8)))</f>
        <v>199032.73589584703</v>
      </c>
      <c r="E8" s="21">
        <f ca="1">IF(ΚαταχωρημένεςΤιμές,IF(ROW()-ROW(Διαχείριση[[#Headers],[τόκος]])=1,-IPMT(Επιτόκιο/12,1,ΔιάρκειαΔανείου-ROWS($C$4:C8)+1,Διαχείριση[[#This Row],[αρχικό
υπόλοιπο]]),IFERROR(-IPMT(Επιτόκιο/12,1,Διαχείριση[[#This Row],['#
δόσεων που απομένουν]],D9),0)),0)</f>
        <v>828.28498215023103</v>
      </c>
      <c r="F8" s="21">
        <f ca="1">IFERROR(IF(AND(ΚαταχωρημένεςΤιμές,Διαχείριση[[#This Row],[ημερομηνία
πληρωμής]]&lt;&gt;""),-PPMT(Επιτόκιο/12,1,ΔιάρκειαΔανείου-ROWS($C$4:C8)+1,Διαχείριση[[#This Row],[αρχικό
υπόλοιπο]]),""),0)</f>
        <v>244.3401797915821</v>
      </c>
      <c r="G8" s="21">
        <f ca="1">IF(Διαχείριση[[#This Row],[ημερομηνία
πληρωμής]]="",0,ΦόροςΑκίνητηςΠεριουσίας)</f>
        <v>375</v>
      </c>
      <c r="H8" s="21">
        <f ca="1">IF(Διαχείριση[[#This Row],[ημερομηνία
πληρωμής]]="",0,Διαχείριση[[#This Row],[τόκος]]+Διαχείριση[[#This Row],[κεφάλαιο]]+Διαχείριση[[#This Row],[φόρος ακίνητης
περιουσίας]])</f>
        <v>1447.6251619418131</v>
      </c>
      <c r="I8" s="21">
        <f ca="1">IF(Διαχείριση[[#This Row],[ημερομηνία
πληρωμής]]="",0,Διαχείριση[[#This Row],[αρχικό
υπόλοιπο]]-Διαχείριση[[#This Row],[κεφάλαιο]])</f>
        <v>198788.39571605544</v>
      </c>
      <c r="J8" s="22">
        <f ca="1">IF(Διαχείριση[[#This Row],[υπόλοιπο
που απομένει]]&gt;0,ΤελευταίαΓραμμή-ROW(),0)</f>
        <v>355</v>
      </c>
    </row>
    <row r="9" spans="1:10" ht="15" customHeight="1" x14ac:dyDescent="0.25">
      <c r="B9" s="20">
        <f>ROWS($B$4:B9)</f>
        <v>6</v>
      </c>
      <c r="C9" s="14">
        <f ca="1">IF(ΚαταχωρημένεςΤιμές,IF(Διαχείριση[[#This Row],['#]]&lt;=ΔιάρκειαΔανείου,IF(ROW()-ROW(Διαχείριση[[#Headers],[ημερομηνία
πληρωμής]])=1,ΈναρξηΔανείου,IF(I8&gt;0,EDATE(C8,1),"")),""),"")</f>
        <v>43476</v>
      </c>
      <c r="D9" s="21">
        <f ca="1">IF(ROW()-ROW(Διαχείριση[[#Headers],[αρχικό
υπόλοιπο]])=1,ΠοσόΔανείου,IF(Διαχείριση[[#This Row],[ημερομηνία
πληρωμής]]="",0,INDEX(Διαχείριση[], ROW()-4,8)))</f>
        <v>198788.39571605544</v>
      </c>
      <c r="E9" s="21">
        <f ca="1">IF(ΚαταχωρημένεςΤιμές,IF(ROW()-ROW(Διαχείριση[[#Headers],[τόκος]])=1,-IPMT(Επιτόκιο/12,1,ΔιάρκειαΔανείου-ROWS($C$4:C9)+1,Διαχείριση[[#This Row],[αρχικό
υπόλοιπο]]),IFERROR(-IPMT(Επιτόκιο/12,1,Διαχείριση[[#This Row],['#
δόσεων που απομένουν]],D10),0)),0)</f>
        <v>827.26265605075582</v>
      </c>
      <c r="F9" s="21">
        <f ca="1">IFERROR(IF(AND(ΚαταχωρημένεςΤιμές,Διαχείριση[[#This Row],[ημερομηνία
πληρωμής]]&lt;&gt;""),-PPMT(Επιτόκιο/12,1,ΔιάρκειαΔανείου-ROWS($C$4:C9)+1,Διαχείριση[[#This Row],[αρχικό
υπόλοιπο]]),""),0)</f>
        <v>245.358263874047</v>
      </c>
      <c r="G9" s="21">
        <f ca="1">IF(Διαχείριση[[#This Row],[ημερομηνία
πληρωμής]]="",0,ΦόροςΑκίνητηςΠεριουσίας)</f>
        <v>375</v>
      </c>
      <c r="H9" s="21">
        <f ca="1">IF(Διαχείριση[[#This Row],[ημερομηνία
πληρωμής]]="",0,Διαχείριση[[#This Row],[τόκος]]+Διαχείριση[[#This Row],[κεφάλαιο]]+Διαχείριση[[#This Row],[φόρος ακίνητης
περιουσίας]])</f>
        <v>1447.6209199248028</v>
      </c>
      <c r="I9" s="21">
        <f ca="1">IF(Διαχείριση[[#This Row],[ημερομηνία
πληρωμής]]="",0,Διαχείριση[[#This Row],[αρχικό
υπόλοιπο]]-Διαχείριση[[#This Row],[κεφάλαιο]])</f>
        <v>198543.03745218139</v>
      </c>
      <c r="J9" s="22">
        <f ca="1">IF(Διαχείριση[[#This Row],[υπόλοιπο
που απομένει]]&gt;0,ΤελευταίαΓραμμή-ROW(),0)</f>
        <v>354</v>
      </c>
    </row>
    <row r="10" spans="1:10" ht="15" customHeight="1" x14ac:dyDescent="0.25">
      <c r="B10" s="20">
        <f>ROWS($B$4:B10)</f>
        <v>7</v>
      </c>
      <c r="C10" s="14">
        <f ca="1">IF(ΚαταχωρημένεςΤιμές,IF(Διαχείριση[[#This Row],['#]]&lt;=ΔιάρκειαΔανείου,IF(ROW()-ROW(Διαχείριση[[#Headers],[ημερομηνία
πληρωμής]])=1,ΈναρξηΔανείου,IF(I9&gt;0,EDATE(C9,1),"")),""),"")</f>
        <v>43507</v>
      </c>
      <c r="D10" s="21">
        <f ca="1">IF(ROW()-ROW(Διαχείριση[[#Headers],[αρχικό
υπόλοιπο]])=1,ΠοσόΔανείου,IF(Διαχείριση[[#This Row],[ημερομηνία
πληρωμής]]="",0,INDEX(Διαχείριση[], ROW()-4,8)))</f>
        <v>198543.03745218139</v>
      </c>
      <c r="E10" s="21">
        <f ca="1">IF(ΚαταχωρημένεςΤιμές,IF(ROW()-ROW(Διαχείριση[[#Headers],[τόκος]])=1,-IPMT(Επιτόκιο/12,1,ΔιάρκειαΔανείου-ROWS($C$4:C10)+1,Διαχείριση[[#This Row],[αρχικό
υπόλοιπο]]),IFERROR(-IPMT(Επιτόκιο/12,1,Διαχείριση[[#This Row],['#
δόσεων που απομένουν]],D11),0)),0)</f>
        <v>826.23607025919944</v>
      </c>
      <c r="F10" s="21">
        <f ca="1">IFERROR(IF(AND(ΚαταχωρημένεςΤιμές,Διαχείριση[[#This Row],[ημερομηνία
πληρωμής]]&lt;&gt;""),-PPMT(Επιτόκιο/12,1,ΔιάρκειαΔανείου-ROWS($C$4:C10)+1,Διαχείριση[[#This Row],[αρχικό
υπόλοιπο]]),""),0)</f>
        <v>246.38058997352215</v>
      </c>
      <c r="G10" s="21">
        <f ca="1">IF(Διαχείριση[[#This Row],[ημερομηνία
πληρωμής]]="",0,ΦόροςΑκίνητηςΠεριουσίας)</f>
        <v>375</v>
      </c>
      <c r="H10" s="21">
        <f ca="1">IF(Διαχείριση[[#This Row],[ημερομηνία
πληρωμής]]="",0,Διαχείριση[[#This Row],[τόκος]]+Διαχείριση[[#This Row],[κεφάλαιο]]+Διαχείριση[[#This Row],[φόρος ακίνητης
περιουσίας]])</f>
        <v>1447.6166602327216</v>
      </c>
      <c r="I10" s="21">
        <f ca="1">IF(Διαχείριση[[#This Row],[ημερομηνία
πληρωμής]]="",0,Διαχείριση[[#This Row],[αρχικό
υπόλοιπο]]-Διαχείριση[[#This Row],[κεφάλαιο]])</f>
        <v>198296.65686220786</v>
      </c>
      <c r="J10" s="22">
        <f ca="1">IF(Διαχείριση[[#This Row],[υπόλοιπο
που απομένει]]&gt;0,ΤελευταίαΓραμμή-ROW(),0)</f>
        <v>353</v>
      </c>
    </row>
    <row r="11" spans="1:10" ht="15" customHeight="1" x14ac:dyDescent="0.25">
      <c r="B11" s="20">
        <f>ROWS($B$4:B11)</f>
        <v>8</v>
      </c>
      <c r="C11" s="14">
        <f ca="1">IF(ΚαταχωρημένεςΤιμές,IF(Διαχείριση[[#This Row],['#]]&lt;=ΔιάρκειαΔανείου,IF(ROW()-ROW(Διαχείριση[[#Headers],[ημερομηνία
πληρωμής]])=1,ΈναρξηΔανείου,IF(I10&gt;0,EDATE(C10,1),"")),""),"")</f>
        <v>43535</v>
      </c>
      <c r="D11" s="21">
        <f ca="1">IF(ROW()-ROW(Διαχείριση[[#Headers],[αρχικό
υπόλοιπο]])=1,ΠοσόΔανείου,IF(Διαχείριση[[#This Row],[ημερομηνία
πληρωμής]]="",0,INDEX(Διαχείριση[], ROW()-4,8)))</f>
        <v>198296.65686220786</v>
      </c>
      <c r="E11" s="21">
        <f ca="1">IF(ΚαταχωρημένεςΤιμές,IF(ROW()-ROW(Διαχείριση[[#Headers],[τόκος]])=1,-IPMT(Επιτόκιο/12,1,ΔιάρκειαΔανείου-ROWS($C$4:C11)+1,Διαχείριση[[#This Row],[αρχικό
υπόλοιπο]]),IFERROR(-IPMT(Επιτόκιο/12,1,Διαχείριση[[#This Row],['#
δόσεων που απομένουν]],D12),0)),0)</f>
        <v>825.20520702684496</v>
      </c>
      <c r="F11" s="21">
        <f ca="1">IFERROR(IF(AND(ΚαταχωρημένεςΤιμές,Διαχείριση[[#This Row],[ημερομηνία
πληρωμής]]&lt;&gt;""),-PPMT(Επιτόκιο/12,1,ΔιάρκειαΔανείου-ROWS($C$4:C11)+1,Διαχείριση[[#This Row],[αρχικό
υπόλοιπο]]),""),0)</f>
        <v>247.40717576507853</v>
      </c>
      <c r="G11" s="21">
        <f ca="1">IF(Διαχείριση[[#This Row],[ημερομηνία
πληρωμής]]="",0,ΦόροςΑκίνητηςΠεριουσίας)</f>
        <v>375</v>
      </c>
      <c r="H11" s="21">
        <f ca="1">IF(Διαχείριση[[#This Row],[ημερομηνία
πληρωμής]]="",0,Διαχείριση[[#This Row],[τόκος]]+Διαχείριση[[#This Row],[κεφάλαιο]]+Διαχείριση[[#This Row],[φόρος ακίνητης
περιουσίας]])</f>
        <v>1447.6123827919234</v>
      </c>
      <c r="I11" s="21">
        <f ca="1">IF(Διαχείριση[[#This Row],[ημερομηνία
πληρωμής]]="",0,Διαχείριση[[#This Row],[αρχικό
υπόλοιπο]]-Διαχείριση[[#This Row],[κεφάλαιο]])</f>
        <v>198049.24968644278</v>
      </c>
      <c r="J11" s="22">
        <f ca="1">IF(Διαχείριση[[#This Row],[υπόλοιπο
που απομένει]]&gt;0,ΤελευταίαΓραμμή-ROW(),0)</f>
        <v>352</v>
      </c>
    </row>
    <row r="12" spans="1:10" ht="15" customHeight="1" x14ac:dyDescent="0.25">
      <c r="B12" s="20">
        <f>ROWS($B$4:B12)</f>
        <v>9</v>
      </c>
      <c r="C12" s="14">
        <f ca="1">IF(ΚαταχωρημένεςΤιμές,IF(Διαχείριση[[#This Row],['#]]&lt;=ΔιάρκειαΔανείου,IF(ROW()-ROW(Διαχείριση[[#Headers],[ημερομηνία
πληρωμής]])=1,ΈναρξηΔανείου,IF(I11&gt;0,EDATE(C11,1),"")),""),"")</f>
        <v>43566</v>
      </c>
      <c r="D12" s="21">
        <f ca="1">IF(ROW()-ROW(Διαχείριση[[#Headers],[αρχικό
υπόλοιπο]])=1,ΠοσόΔανείου,IF(Διαχείριση[[#This Row],[ημερομηνία
πληρωμής]]="",0,INDEX(Διαχείριση[], ROW()-4,8)))</f>
        <v>198049.24968644278</v>
      </c>
      <c r="E12" s="21">
        <f ca="1">IF(ΚαταχωρημένεςΤιμές,IF(ROW()-ROW(Διαχείριση[[#Headers],[τόκος]])=1,-IPMT(Επιτόκιο/12,1,ΔιάρκειαΔανείου-ROWS($C$4:C12)+1,Διαχείριση[[#This Row],[αρχικό
υπόλοιπο]]),IFERROR(-IPMT(Επιτόκιο/12,1,Διαχείριση[[#This Row],['#
δόσεων που απομένουν]],D13),0)),0)</f>
        <v>824.17004853102219</v>
      </c>
      <c r="F12" s="21">
        <f ca="1">IFERROR(IF(AND(ΚαταχωρημένεςΤιμές,Διαχείριση[[#This Row],[ημερομηνία
πληρωμής]]&lt;&gt;""),-PPMT(Επιτόκιο/12,1,ΔιάρκειαΔανείου-ROWS($C$4:C12)+1,Διαχείριση[[#This Row],[αρχικό
υπόλοιπο]]),""),0)</f>
        <v>248.43803899743304</v>
      </c>
      <c r="G12" s="21">
        <f ca="1">IF(Διαχείριση[[#This Row],[ημερομηνία
πληρωμής]]="",0,ΦόροςΑκίνητηςΠεριουσίας)</f>
        <v>375</v>
      </c>
      <c r="H12" s="21">
        <f ca="1">IF(Διαχείριση[[#This Row],[ημερομηνία
πληρωμής]]="",0,Διαχείριση[[#This Row],[τόκος]]+Διαχείριση[[#This Row],[κεφάλαιο]]+Διαχείριση[[#This Row],[φόρος ακίνητης
περιουσίας]])</f>
        <v>1447.6080875284551</v>
      </c>
      <c r="I12" s="21">
        <f ca="1">IF(Διαχείριση[[#This Row],[ημερομηνία
πληρωμής]]="",0,Διαχείριση[[#This Row],[αρχικό
υπόλοιπο]]-Διαχείριση[[#This Row],[κεφάλαιο]])</f>
        <v>197800.81164744534</v>
      </c>
      <c r="J12" s="22">
        <f ca="1">IF(Διαχείριση[[#This Row],[υπόλοιπο
που απομένει]]&gt;0,ΤελευταίαΓραμμή-ROW(),0)</f>
        <v>351</v>
      </c>
    </row>
    <row r="13" spans="1:10" ht="15" customHeight="1" x14ac:dyDescent="0.25">
      <c r="B13" s="20">
        <f>ROWS($B$4:B13)</f>
        <v>10</v>
      </c>
      <c r="C13" s="14">
        <f ca="1">IF(ΚαταχωρημένεςΤιμές,IF(Διαχείριση[[#This Row],['#]]&lt;=ΔιάρκειαΔανείου,IF(ROW()-ROW(Διαχείριση[[#Headers],[ημερομηνία
πληρωμής]])=1,ΈναρξηΔανείου,IF(I12&gt;0,EDATE(C12,1),"")),""),"")</f>
        <v>43596</v>
      </c>
      <c r="D13" s="21">
        <f ca="1">IF(ROW()-ROW(Διαχείριση[[#Headers],[αρχικό
υπόλοιπο]])=1,ΠοσόΔανείου,IF(Διαχείριση[[#This Row],[ημερομηνία
πληρωμής]]="",0,INDEX(Διαχείριση[], ROW()-4,8)))</f>
        <v>197800.81164744534</v>
      </c>
      <c r="E13" s="21">
        <f ca="1">IF(ΚαταχωρημένεςΤιμές,IF(ROW()-ROW(Διαχείριση[[#Headers],[τόκος]])=1,-IPMT(Επιτόκιο/12,1,ΔιάρκειαΔανείου-ROWS($C$4:C13)+1,Διαχείριση[[#This Row],[αρχικό
υπόλοιπο]]),IFERROR(-IPMT(Επιτόκιο/12,1,Διαχείριση[[#This Row],['#
δόσεων που απομένουν]],D14),0)),0)</f>
        <v>823.13057687480034</v>
      </c>
      <c r="F13" s="21">
        <f ca="1">IFERROR(IF(AND(ΚαταχωρημένεςΤιμές,Διαχείριση[[#This Row],[ημερομηνία
πληρωμής]]&lt;&gt;""),-PPMT(Επιτόκιο/12,1,ΔιάρκειαΔανείου-ROWS($C$4:C13)+1,Διαχείριση[[#This Row],[αρχικό
υπόλοιπο]]),""),0)</f>
        <v>249.47319749325564</v>
      </c>
      <c r="G13" s="21">
        <f ca="1">IF(Διαχείριση[[#This Row],[ημερομηνία
πληρωμής]]="",0,ΦόροςΑκίνητηςΠεριουσίας)</f>
        <v>375</v>
      </c>
      <c r="H13" s="21">
        <f ca="1">IF(Διαχείριση[[#This Row],[ημερομηνία
πληρωμής]]="",0,Διαχείριση[[#This Row],[τόκος]]+Διαχείριση[[#This Row],[κεφάλαιο]]+Διαχείριση[[#This Row],[φόρος ακίνητης
περιουσίας]])</f>
        <v>1447.6037743680561</v>
      </c>
      <c r="I13" s="21">
        <f ca="1">IF(Διαχείριση[[#This Row],[ημερομηνία
πληρωμής]]="",0,Διαχείριση[[#This Row],[αρχικό
υπόλοιπο]]-Διαχείριση[[#This Row],[κεφάλαιο]])</f>
        <v>197551.33844995208</v>
      </c>
      <c r="J13" s="22">
        <f ca="1">IF(Διαχείριση[[#This Row],[υπόλοιπο
που απομένει]]&gt;0,ΤελευταίαΓραμμή-ROW(),0)</f>
        <v>350</v>
      </c>
    </row>
    <row r="14" spans="1:10" ht="15" customHeight="1" x14ac:dyDescent="0.25">
      <c r="B14" s="20">
        <f>ROWS($B$4:B14)</f>
        <v>11</v>
      </c>
      <c r="C14" s="14">
        <f ca="1">IF(ΚαταχωρημένεςΤιμές,IF(Διαχείριση[[#This Row],['#]]&lt;=ΔιάρκειαΔανείου,IF(ROW()-ROW(Διαχείριση[[#Headers],[ημερομηνία
πληρωμής]])=1,ΈναρξηΔανείου,IF(I13&gt;0,EDATE(C13,1),"")),""),"")</f>
        <v>43627</v>
      </c>
      <c r="D14" s="21">
        <f ca="1">IF(ROW()-ROW(Διαχείριση[[#Headers],[αρχικό
υπόλοιπο]])=1,ΠοσόΔανείου,IF(Διαχείριση[[#This Row],[ημερομηνία
πληρωμής]]="",0,INDEX(Διαχείριση[], ROW()-4,8)))</f>
        <v>197551.33844995208</v>
      </c>
      <c r="E14" s="21">
        <f ca="1">IF(ΚαταχωρημένεςΤιμές,IF(ROW()-ROW(Διαχείριση[[#Headers],[τόκος]])=1,-IPMT(Επιτόκιο/12,1,ΔιάρκειαΔανείου-ROWS($C$4:C14)+1,Διαχείριση[[#This Row],[αρχικό
υπόλοιπο]]),IFERROR(-IPMT(Επιτόκιο/12,1,Διαχείριση[[#This Row],['#
δόσεων που απομένουν]],D15),0)),0)</f>
        <v>822.08677408667756</v>
      </c>
      <c r="F14" s="21">
        <f ca="1">IFERROR(IF(AND(ΚαταχωρημένεςΤιμές,Διαχείριση[[#This Row],[ημερομηνία
πληρωμής]]&lt;&gt;""),-PPMT(Επιτόκιο/12,1,ΔιάρκειαΔανείου-ROWS($C$4:C14)+1,Διαχείριση[[#This Row],[αρχικό
υπόλοιπο]]),""),0)</f>
        <v>250.51266914947749</v>
      </c>
      <c r="G14" s="21">
        <f ca="1">IF(Διαχείριση[[#This Row],[ημερομηνία
πληρωμής]]="",0,ΦόροςΑκίνητηςΠεριουσίας)</f>
        <v>375</v>
      </c>
      <c r="H14" s="21">
        <f ca="1">IF(Διαχείριση[[#This Row],[ημερομηνία
πληρωμής]]="",0,Διαχείριση[[#This Row],[τόκος]]+Διαχείριση[[#This Row],[κεφάλαιο]]+Διαχείριση[[#This Row],[φόρος ακίνητης
περιουσίας]])</f>
        <v>1447.5994432361551</v>
      </c>
      <c r="I14" s="21">
        <f ca="1">IF(Διαχείριση[[#This Row],[ημερομηνία
πληρωμής]]="",0,Διαχείριση[[#This Row],[αρχικό
υπόλοιπο]]-Διαχείριση[[#This Row],[κεφάλαιο]])</f>
        <v>197300.82578080261</v>
      </c>
      <c r="J14" s="22">
        <f ca="1">IF(Διαχείριση[[#This Row],[υπόλοιπο
που απομένει]]&gt;0,ΤελευταίαΓραμμή-ROW(),0)</f>
        <v>349</v>
      </c>
    </row>
    <row r="15" spans="1:10" ht="15" customHeight="1" x14ac:dyDescent="0.25">
      <c r="B15" s="20">
        <f>ROWS($B$4:B15)</f>
        <v>12</v>
      </c>
      <c r="C15" s="14">
        <f ca="1">IF(ΚαταχωρημένεςΤιμές,IF(Διαχείριση[[#This Row],['#]]&lt;=ΔιάρκειαΔανείου,IF(ROW()-ROW(Διαχείριση[[#Headers],[ημερομηνία
πληρωμής]])=1,ΈναρξηΔανείου,IF(I14&gt;0,EDATE(C14,1),"")),""),"")</f>
        <v>43657</v>
      </c>
      <c r="D15" s="21">
        <f ca="1">IF(ROW()-ROW(Διαχείριση[[#Headers],[αρχικό
υπόλοιπο]])=1,ΠοσόΔανείου,IF(Διαχείριση[[#This Row],[ημερομηνία
πληρωμής]]="",0,INDEX(Διαχείριση[], ROW()-4,8)))</f>
        <v>197300.82578080261</v>
      </c>
      <c r="E15" s="21">
        <f ca="1">IF(ΚαταχωρημένεςΤιμές,IF(ROW()-ROW(Διαχείριση[[#Headers],[τόκος]])=1,-IPMT(Επιτόκιο/12,1,ΔιάρκειαΔανείου-ROWS($C$4:C15)+1,Διαχείριση[[#This Row],[αρχικό
υπόλοιπο]]),IFERROR(-IPMT(Επιτόκιο/12,1,Διαχείριση[[#This Row],['#
δόσεων που απομένουν]],D16),0)),0)</f>
        <v>821.03862212027093</v>
      </c>
      <c r="F15" s="21">
        <f ca="1">IFERROR(IF(AND(ΚαταχωρημένεςΤιμές,Διαχείριση[[#This Row],[ημερομηνία
πληρωμής]]&lt;&gt;""),-PPMT(Επιτόκιο/12,1,ΔιάρκειαΔανείου-ROWS($C$4:C15)+1,Διαχείριση[[#This Row],[αρχικό
υπόλοιπο]]),""),0)</f>
        <v>251.55647193760035</v>
      </c>
      <c r="G15" s="21">
        <f ca="1">IF(Διαχείριση[[#This Row],[ημερομηνία
πληρωμής]]="",0,ΦόροςΑκίνητηςΠεριουσίας)</f>
        <v>375</v>
      </c>
      <c r="H15" s="21">
        <f ca="1">IF(Διαχείριση[[#This Row],[ημερομηνία
πληρωμής]]="",0,Διαχείριση[[#This Row],[τόκος]]+Διαχείριση[[#This Row],[κεφάλαιο]]+Διαχείριση[[#This Row],[φόρος ακίνητης
περιουσίας]])</f>
        <v>1447.5950940578714</v>
      </c>
      <c r="I15" s="21">
        <f ca="1">IF(Διαχείριση[[#This Row],[ημερομηνία
πληρωμής]]="",0,Διαχείριση[[#This Row],[αρχικό
υπόλοιπο]]-Διαχείριση[[#This Row],[κεφάλαιο]])</f>
        <v>197049.26930886501</v>
      </c>
      <c r="J15" s="22">
        <f ca="1">IF(Διαχείριση[[#This Row],[υπόλοιπο
που απομένει]]&gt;0,ΤελευταίαΓραμμή-ROW(),0)</f>
        <v>348</v>
      </c>
    </row>
    <row r="16" spans="1:10" ht="15" customHeight="1" x14ac:dyDescent="0.25">
      <c r="B16" s="20">
        <f>ROWS($B$4:B16)</f>
        <v>13</v>
      </c>
      <c r="C16" s="14">
        <f ca="1">IF(ΚαταχωρημένεςΤιμές,IF(Διαχείριση[[#This Row],['#]]&lt;=ΔιάρκειαΔανείου,IF(ROW()-ROW(Διαχείριση[[#Headers],[ημερομηνία
πληρωμής]])=1,ΈναρξηΔανείου,IF(I15&gt;0,EDATE(C15,1),"")),""),"")</f>
        <v>43688</v>
      </c>
      <c r="D16" s="21">
        <f ca="1">IF(ROW()-ROW(Διαχείριση[[#Headers],[αρχικό
υπόλοιπο]])=1,ΠοσόΔανείου,IF(Διαχείριση[[#This Row],[ημερομηνία
πληρωμής]]="",0,INDEX(Διαχείριση[], ROW()-4,8)))</f>
        <v>197049.26930886501</v>
      </c>
      <c r="E16" s="21">
        <f ca="1">IF(ΚαταχωρημένεςΤιμές,IF(ROW()-ROW(Διαχείριση[[#Headers],[τόκος]])=1,-IPMT(Επιτόκιο/12,1,ΔιάρκειαΔανείου-ROWS($C$4:C16)+1,Διαχείριση[[#This Row],[αρχικό
υπόλοιπο]]),IFERROR(-IPMT(Επιτόκιο/12,1,Διαχείριση[[#This Row],['#
δόσεων που απομένουν]],D17),0)),0)</f>
        <v>819.98610285400412</v>
      </c>
      <c r="F16" s="21">
        <f ca="1">IFERROR(IF(AND(ΚαταχωρημένεςΤιμές,Διαχείριση[[#This Row],[ημερομηνία
πληρωμής]]&lt;&gt;""),-PPMT(Επιτόκιο/12,1,ΔιάρκειαΔανείου-ROWS($C$4:C16)+1,Διαχείριση[[#This Row],[αρχικό
υπόλοιπο]]),""),0)</f>
        <v>252.60462390400698</v>
      </c>
      <c r="G16" s="21">
        <f ca="1">IF(Διαχείριση[[#This Row],[ημερομηνία
πληρωμής]]="",0,ΦόροςΑκίνητηςΠεριουσίας)</f>
        <v>375</v>
      </c>
      <c r="H16" s="21">
        <f ca="1">IF(Διαχείριση[[#This Row],[ημερομηνία
πληρωμής]]="",0,Διαχείριση[[#This Row],[τόκος]]+Διαχείριση[[#This Row],[κεφάλαιο]]+Διαχείριση[[#This Row],[φόρος ακίνητης
περιουσίας]])</f>
        <v>1447.590726758011</v>
      </c>
      <c r="I16" s="21">
        <f ca="1">IF(Διαχείριση[[#This Row],[ημερομηνία
πληρωμής]]="",0,Διαχείριση[[#This Row],[αρχικό
υπόλοιπο]]-Διαχείριση[[#This Row],[κεφάλαιο]])</f>
        <v>196796.664684961</v>
      </c>
      <c r="J16" s="22">
        <f ca="1">IF(Διαχείριση[[#This Row],[υπόλοιπο
που απομένει]]&gt;0,ΤελευταίαΓραμμή-ROW(),0)</f>
        <v>347</v>
      </c>
    </row>
    <row r="17" spans="2:10" ht="15" customHeight="1" x14ac:dyDescent="0.25">
      <c r="B17" s="20">
        <f>ROWS($B$4:B17)</f>
        <v>14</v>
      </c>
      <c r="C17" s="14">
        <f ca="1">IF(ΚαταχωρημένεςΤιμές,IF(Διαχείριση[[#This Row],['#]]&lt;=ΔιάρκειαΔανείου,IF(ROW()-ROW(Διαχείριση[[#Headers],[ημερομηνία
πληρωμής]])=1,ΈναρξηΔανείου,IF(I16&gt;0,EDATE(C16,1),"")),""),"")</f>
        <v>43719</v>
      </c>
      <c r="D17" s="21">
        <f ca="1">IF(ROW()-ROW(Διαχείριση[[#Headers],[αρχικό
υπόλοιπο]])=1,ΠοσόΔανείου,IF(Διαχείριση[[#This Row],[ημερομηνία
πληρωμής]]="",0,INDEX(Διαχείριση[], ROW()-4,8)))</f>
        <v>196796.664684961</v>
      </c>
      <c r="E17" s="21">
        <f ca="1">IF(ΚαταχωρημένεςΤιμές,IF(ROW()-ROW(Διαχείριση[[#Headers],[τόκος]])=1,-IPMT(Επιτόκιο/12,1,ΔιάρκειαΔανείου-ROWS($C$4:C17)+1,Διαχείριση[[#This Row],[αρχικό
υπόλοιπο]]),IFERROR(-IPMT(Επιτόκιο/12,1,Διαχείριση[[#This Row],['#
δόσεων που απομένουν]],D18),0)),0)</f>
        <v>818.92919809079467</v>
      </c>
      <c r="F17" s="21">
        <f ca="1">IFERROR(IF(AND(ΚαταχωρημένεςΤιμές,Διαχείριση[[#This Row],[ημερομηνία
πληρωμής]]&lt;&gt;""),-PPMT(Επιτόκιο/12,1,ΔιάρκειαΔανείου-ROWS($C$4:C17)+1,Διαχείριση[[#This Row],[αρχικό
υπόλοιπο]]),""),0)</f>
        <v>253.65714317027371</v>
      </c>
      <c r="G17" s="21">
        <f ca="1">IF(Διαχείριση[[#This Row],[ημερομηνία
πληρωμής]]="",0,ΦόροςΑκίνητηςΠεριουσίας)</f>
        <v>375</v>
      </c>
      <c r="H17" s="21">
        <f ca="1">IF(Διαχείριση[[#This Row],[ημερομηνία
πληρωμής]]="",0,Διαχείριση[[#This Row],[τόκος]]+Διαχείριση[[#This Row],[κεφάλαιο]]+Διαχείριση[[#This Row],[φόρος ακίνητης
περιουσίας]])</f>
        <v>1447.5863412610684</v>
      </c>
      <c r="I17" s="21">
        <f ca="1">IF(Διαχείριση[[#This Row],[ημερομηνία
πληρωμής]]="",0,Διαχείριση[[#This Row],[αρχικό
υπόλοιπο]]-Διαχείριση[[#This Row],[κεφάλαιο]])</f>
        <v>196543.00754179072</v>
      </c>
      <c r="J17" s="22">
        <f ca="1">IF(Διαχείριση[[#This Row],[υπόλοιπο
που απομένει]]&gt;0,ΤελευταίαΓραμμή-ROW(),0)</f>
        <v>346</v>
      </c>
    </row>
    <row r="18" spans="2:10" ht="15" customHeight="1" x14ac:dyDescent="0.25">
      <c r="B18" s="20">
        <f>ROWS($B$4:B18)</f>
        <v>15</v>
      </c>
      <c r="C18" s="14">
        <f ca="1">IF(ΚαταχωρημένεςΤιμές,IF(Διαχείριση[[#This Row],['#]]&lt;=ΔιάρκειαΔανείου,IF(ROW()-ROW(Διαχείριση[[#Headers],[ημερομηνία
πληρωμής]])=1,ΈναρξηΔανείου,IF(I17&gt;0,EDATE(C17,1),"")),""),"")</f>
        <v>43749</v>
      </c>
      <c r="D18" s="21">
        <f ca="1">IF(ROW()-ROW(Διαχείριση[[#Headers],[αρχικό
υπόλοιπο]])=1,ΠοσόΔανείου,IF(Διαχείριση[[#This Row],[ημερομηνία
πληρωμής]]="",0,INDEX(Διαχείριση[], ROW()-4,8)))</f>
        <v>196543.00754179072</v>
      </c>
      <c r="E18" s="21">
        <f ca="1">IF(ΚαταχωρημένεςΤιμές,IF(ROW()-ROW(Διαχείριση[[#Headers],[τόκος]])=1,-IPMT(Επιτόκιο/12,1,ΔιάρκειαΔανείου-ROWS($C$4:C18)+1,Διαχείριση[[#This Row],[αρχικό
υπόλοιπο]]),IFERROR(-IPMT(Επιτόκιο/12,1,Διαχείριση[[#This Row],['#
δόσεων που απομένουν]],D19),0)),0)</f>
        <v>817.86788955773841</v>
      </c>
      <c r="F18" s="21">
        <f ca="1">IFERROR(IF(AND(ΚαταχωρημένεςΤιμές,Διαχείριση[[#This Row],[ημερομηνία
πληρωμής]]&lt;&gt;""),-PPMT(Επιτόκιο/12,1,ΔιάρκειαΔανείου-ROWS($C$4:C18)+1,Διαχείριση[[#This Row],[αρχικό
υπόλοιπο]]),""),0)</f>
        <v>254.71404793348313</v>
      </c>
      <c r="G18" s="21">
        <f ca="1">IF(Διαχείριση[[#This Row],[ημερομηνία
πληρωμής]]="",0,ΦόροςΑκίνητηςΠεριουσίας)</f>
        <v>375</v>
      </c>
      <c r="H18" s="21">
        <f ca="1">IF(Διαχείριση[[#This Row],[ημερομηνία
πληρωμής]]="",0,Διαχείριση[[#This Row],[τόκος]]+Διαχείριση[[#This Row],[κεφάλαιο]]+Διαχείριση[[#This Row],[φόρος ακίνητης
περιουσίας]])</f>
        <v>1447.5819374912217</v>
      </c>
      <c r="I18" s="21">
        <f ca="1">IF(Διαχείριση[[#This Row],[ημερομηνία
πληρωμής]]="",0,Διαχείριση[[#This Row],[αρχικό
υπόλοιπο]]-Διαχείριση[[#This Row],[κεφάλαιο]])</f>
        <v>196288.29349385723</v>
      </c>
      <c r="J18" s="22">
        <f ca="1">IF(Διαχείριση[[#This Row],[υπόλοιπο
που απομένει]]&gt;0,ΤελευταίαΓραμμή-ROW(),0)</f>
        <v>345</v>
      </c>
    </row>
    <row r="19" spans="2:10" ht="15" customHeight="1" x14ac:dyDescent="0.25">
      <c r="B19" s="20">
        <f>ROWS($B$4:B19)</f>
        <v>16</v>
      </c>
      <c r="C19" s="14">
        <f ca="1">IF(ΚαταχωρημένεςΤιμές,IF(Διαχείριση[[#This Row],['#]]&lt;=ΔιάρκειαΔανείου,IF(ROW()-ROW(Διαχείριση[[#Headers],[ημερομηνία
πληρωμής]])=1,ΈναρξηΔανείου,IF(I18&gt;0,EDATE(C18,1),"")),""),"")</f>
        <v>43780</v>
      </c>
      <c r="D19" s="21">
        <f ca="1">IF(ROW()-ROW(Διαχείριση[[#Headers],[αρχικό
υπόλοιπο]])=1,ΠοσόΔανείου,IF(Διαχείριση[[#This Row],[ημερομηνία
πληρωμής]]="",0,INDEX(Διαχείριση[], ROW()-4,8)))</f>
        <v>196288.29349385723</v>
      </c>
      <c r="E19" s="21">
        <f ca="1">IF(ΚαταχωρημένεςΤιμές,IF(ROW()-ROW(Διαχείριση[[#Headers],[τόκος]])=1,-IPMT(Επιτόκιο/12,1,ΔιάρκειαΔανείου-ROWS($C$4:C19)+1,Διαχείριση[[#This Row],[αρχικό
υπόλοιπο]]),IFERROR(-IPMT(Επιτόκιο/12,1,Διαχείριση[[#This Row],['#
δόσεων που απομένουν]],D20),0)),0)</f>
        <v>816.80215890579461</v>
      </c>
      <c r="F19" s="21">
        <f ca="1">IFERROR(IF(AND(ΚαταχωρημένεςΤιμές,Διαχείριση[[#This Row],[ημερομηνία
πληρωμής]]&lt;&gt;""),-PPMT(Επιτόκιο/12,1,ΔιάρκειαΔανείου-ROWS($C$4:C19)+1,Διαχείριση[[#This Row],[αρχικό
υπόλοιπο]]),""),0)</f>
        <v>255.77535646653936</v>
      </c>
      <c r="G19" s="21">
        <f ca="1">IF(Διαχείριση[[#This Row],[ημερομηνία
πληρωμής]]="",0,ΦόροςΑκίνητηςΠεριουσίας)</f>
        <v>375</v>
      </c>
      <c r="H19" s="21">
        <f ca="1">IF(Διαχείριση[[#This Row],[ημερομηνία
πληρωμής]]="",0,Διαχείριση[[#This Row],[τόκος]]+Διαχείριση[[#This Row],[κεφάλαιο]]+Διαχείριση[[#This Row],[φόρος ακίνητης
περιουσίας]])</f>
        <v>1447.5775153723339</v>
      </c>
      <c r="I19" s="21">
        <f ca="1">IF(Διαχείριση[[#This Row],[ημερομηνία
πληρωμής]]="",0,Διαχείριση[[#This Row],[αρχικό
υπόλοιπο]]-Διαχείριση[[#This Row],[κεφάλαιο]])</f>
        <v>196032.5181373907</v>
      </c>
      <c r="J19" s="22">
        <f ca="1">IF(Διαχείριση[[#This Row],[υπόλοιπο
που απομένει]]&gt;0,ΤελευταίαΓραμμή-ROW(),0)</f>
        <v>344</v>
      </c>
    </row>
    <row r="20" spans="2:10" ht="15" customHeight="1" x14ac:dyDescent="0.25">
      <c r="B20" s="20">
        <f>ROWS($B$4:B20)</f>
        <v>17</v>
      </c>
      <c r="C20" s="14">
        <f ca="1">IF(ΚαταχωρημένεςΤιμές,IF(Διαχείριση[[#This Row],['#]]&lt;=ΔιάρκειαΔανείου,IF(ROW()-ROW(Διαχείριση[[#Headers],[ημερομηνία
πληρωμής]])=1,ΈναρξηΔανείου,IF(I19&gt;0,EDATE(C19,1),"")),""),"")</f>
        <v>43810</v>
      </c>
      <c r="D20" s="21">
        <f ca="1">IF(ROW()-ROW(Διαχείριση[[#Headers],[αρχικό
υπόλοιπο]])=1,ΠοσόΔανείου,IF(Διαχείριση[[#This Row],[ημερομηνία
πληρωμής]]="",0,INDEX(Διαχείριση[], ROW()-4,8)))</f>
        <v>196032.5181373907</v>
      </c>
      <c r="E20" s="21">
        <f ca="1">IF(ΚαταχωρημένεςΤιμές,IF(ROW()-ROW(Διαχείριση[[#Headers],[τόκος]])=1,-IPMT(Επιτόκιο/12,1,ΔιάρκειαΔανείου-ROWS($C$4:C20)+1,Διαχείριση[[#This Row],[αρχικό
υπόλοιπο]]),IFERROR(-IPMT(Επιτόκιο/12,1,Διαχείριση[[#This Row],['#
δόσεων που απομένουν]],D21),0)),0)</f>
        <v>815.73198770946749</v>
      </c>
      <c r="F20" s="21">
        <f ca="1">IFERROR(IF(AND(ΚαταχωρημένεςΤιμές,Διαχείριση[[#This Row],[ημερομηνία
πληρωμής]]&lt;&gt;""),-PPMT(Επιτόκιο/12,1,ΔιάρκειαΔανείου-ROWS($C$4:C20)+1,Διαχείριση[[#This Row],[αρχικό
υπόλοιπο]]),""),0)</f>
        <v>256.8410871184833</v>
      </c>
      <c r="G20" s="21">
        <f ca="1">IF(Διαχείριση[[#This Row],[ημερομηνία
πληρωμής]]="",0,ΦόροςΑκίνητηςΠεριουσίας)</f>
        <v>375</v>
      </c>
      <c r="H20" s="21">
        <f ca="1">IF(Διαχείριση[[#This Row],[ημερομηνία
πληρωμής]]="",0,Διαχείριση[[#This Row],[τόκος]]+Διαχείριση[[#This Row],[κεφάλαιο]]+Διαχείριση[[#This Row],[φόρος ακίνητης
περιουσίας]])</f>
        <v>1447.5730748279507</v>
      </c>
      <c r="I20" s="21">
        <f ca="1">IF(Διαχείριση[[#This Row],[ημερομηνία
πληρωμής]]="",0,Διαχείριση[[#This Row],[αρχικό
υπόλοιπο]]-Διαχείριση[[#This Row],[κεφάλαιο]])</f>
        <v>195775.67705027221</v>
      </c>
      <c r="J20" s="22">
        <f ca="1">IF(Διαχείριση[[#This Row],[υπόλοιπο
που απομένει]]&gt;0,ΤελευταίαΓραμμή-ROW(),0)</f>
        <v>343</v>
      </c>
    </row>
    <row r="21" spans="2:10" ht="15" customHeight="1" x14ac:dyDescent="0.25">
      <c r="B21" s="20">
        <f>ROWS($B$4:B21)</f>
        <v>18</v>
      </c>
      <c r="C21" s="14">
        <f ca="1">IF(ΚαταχωρημένεςΤιμές,IF(Διαχείριση[[#This Row],['#]]&lt;=ΔιάρκειαΔανείου,IF(ROW()-ROW(Διαχείριση[[#Headers],[ημερομηνία
πληρωμής]])=1,ΈναρξηΔανείου,IF(I20&gt;0,EDATE(C20,1),"")),""),"")</f>
        <v>43841</v>
      </c>
      <c r="D21" s="21">
        <f ca="1">IF(ROW()-ROW(Διαχείριση[[#Headers],[αρχικό
υπόλοιπο]])=1,ΠοσόΔανείου,IF(Διαχείριση[[#This Row],[ημερομηνία
πληρωμής]]="",0,INDEX(Διαχείριση[], ROW()-4,8)))</f>
        <v>195775.67705027221</v>
      </c>
      <c r="E21" s="21">
        <f ca="1">IF(ΚαταχωρημένεςΤιμές,IF(ROW()-ROW(Διαχείριση[[#Headers],[τόκος]])=1,-IPMT(Επιτόκιο/12,1,ΔιάρκειαΔανείου-ROWS($C$4:C21)+1,Διαχείριση[[#This Row],[αρχικό
υπόλοιπο]]),IFERROR(-IPMT(Επιτόκιο/12,1,Διαχείριση[[#This Row],['#
δόσεων που απομένουν]],D22),0)),0)</f>
        <v>814.65735746648909</v>
      </c>
      <c r="F21" s="21">
        <f ca="1">IFERROR(IF(AND(ΚαταχωρημένεςΤιμές,Διαχείριση[[#This Row],[ημερομηνία
πληρωμής]]&lt;&gt;""),-PPMT(Επιτόκιο/12,1,ΔιάρκειαΔανείου-ROWS($C$4:C21)+1,Διαχείριση[[#This Row],[αρχικό
υπόλοιπο]]),""),0)</f>
        <v>257.91125831481031</v>
      </c>
      <c r="G21" s="21">
        <f ca="1">IF(Διαχείριση[[#This Row],[ημερομηνία
πληρωμής]]="",0,ΦόροςΑκίνητηςΠεριουσίας)</f>
        <v>375</v>
      </c>
      <c r="H21" s="21">
        <f ca="1">IF(Διαχείριση[[#This Row],[ημερομηνία
πληρωμής]]="",0,Διαχείριση[[#This Row],[τόκος]]+Διαχείριση[[#This Row],[κεφάλαιο]]+Διαχείριση[[#This Row],[φόρος ακίνητης
περιουσίας]])</f>
        <v>1447.5686157812993</v>
      </c>
      <c r="I21" s="21">
        <f ca="1">IF(Διαχείριση[[#This Row],[ημερομηνία
πληρωμής]]="",0,Διαχείριση[[#This Row],[αρχικό
υπόλοιπο]]-Διαχείριση[[#This Row],[κεφάλαιο]])</f>
        <v>195517.76579195738</v>
      </c>
      <c r="J21" s="22">
        <f ca="1">IF(Διαχείριση[[#This Row],[υπόλοιπο
που απομένει]]&gt;0,ΤελευταίαΓραμμή-ROW(),0)</f>
        <v>342</v>
      </c>
    </row>
    <row r="22" spans="2:10" ht="15" customHeight="1" x14ac:dyDescent="0.25">
      <c r="B22" s="20">
        <f>ROWS($B$4:B22)</f>
        <v>19</v>
      </c>
      <c r="C22" s="14">
        <f ca="1">IF(ΚαταχωρημένεςΤιμές,IF(Διαχείριση[[#This Row],['#]]&lt;=ΔιάρκειαΔανείου,IF(ROW()-ROW(Διαχείριση[[#Headers],[ημερομηνία
πληρωμής]])=1,ΈναρξηΔανείου,IF(I21&gt;0,EDATE(C21,1),"")),""),"")</f>
        <v>43872</v>
      </c>
      <c r="D22" s="21">
        <f ca="1">IF(ROW()-ROW(Διαχείριση[[#Headers],[αρχικό
υπόλοιπο]])=1,ΠοσόΔανείου,IF(Διαχείριση[[#This Row],[ημερομηνία
πληρωμής]]="",0,INDEX(Διαχείριση[], ROW()-4,8)))</f>
        <v>195517.76579195738</v>
      </c>
      <c r="E22" s="21">
        <f ca="1">IF(ΚαταχωρημένεςΤιμές,IF(ROW()-ROW(Διαχείριση[[#Headers],[τόκος]])=1,-IPMT(Επιτόκιο/12,1,ΔιάρκειαΔανείου-ROWS($C$4:C22)+1,Διαχείριση[[#This Row],[αρχικό
υπόλοιπο]]),IFERROR(-IPMT(Επιτόκιο/12,1,Διαχείριση[[#This Row],['#
δόσεων που απομένουν]],D23),0)),0)</f>
        <v>813.57824959749826</v>
      </c>
      <c r="F22" s="21">
        <f ca="1">IFERROR(IF(AND(ΚαταχωρημένεςΤιμές,Διαχείριση[[#This Row],[ημερομηνία
πληρωμής]]&lt;&gt;""),-PPMT(Επιτόκιο/12,1,ΔιάρκειαΔανείου-ROWS($C$4:C22)+1,Διαχείριση[[#This Row],[αρχικό
υπόλοιπο]]),""),0)</f>
        <v>258.98588855778866</v>
      </c>
      <c r="G22" s="21">
        <f ca="1">IF(Διαχείριση[[#This Row],[ημερομηνία
πληρωμής]]="",0,ΦόροςΑκίνητηςΠεριουσίας)</f>
        <v>375</v>
      </c>
      <c r="H22" s="21">
        <f ca="1">IF(Διαχείριση[[#This Row],[ημερομηνία
πληρωμής]]="",0,Διαχείριση[[#This Row],[τόκος]]+Διαχείριση[[#This Row],[κεφάλαιο]]+Διαχείριση[[#This Row],[φόρος ακίνητης
περιουσίας]])</f>
        <v>1447.5641381552869</v>
      </c>
      <c r="I22" s="21">
        <f ca="1">IF(Διαχείριση[[#This Row],[ημερομηνία
πληρωμής]]="",0,Διαχείριση[[#This Row],[αρχικό
υπόλοιπο]]-Διαχείριση[[#This Row],[κεφάλαιο]])</f>
        <v>195258.77990339958</v>
      </c>
      <c r="J22" s="22">
        <f ca="1">IF(Διαχείριση[[#This Row],[υπόλοιπο
που απομένει]]&gt;0,ΤελευταίαΓραμμή-ROW(),0)</f>
        <v>341</v>
      </c>
    </row>
    <row r="23" spans="2:10" ht="15" customHeight="1" x14ac:dyDescent="0.25">
      <c r="B23" s="20">
        <f>ROWS($B$4:B23)</f>
        <v>20</v>
      </c>
      <c r="C23" s="14">
        <f ca="1">IF(ΚαταχωρημένεςΤιμές,IF(Διαχείριση[[#This Row],['#]]&lt;=ΔιάρκειαΔανείου,IF(ROW()-ROW(Διαχείριση[[#Headers],[ημερομηνία
πληρωμής]])=1,ΈναρξηΔανείου,IF(I22&gt;0,EDATE(C22,1),"")),""),"")</f>
        <v>43901</v>
      </c>
      <c r="D23" s="21">
        <f ca="1">IF(ROW()-ROW(Διαχείριση[[#Headers],[αρχικό
υπόλοιπο]])=1,ΠοσόΔανείου,IF(Διαχείριση[[#This Row],[ημερομηνία
πληρωμής]]="",0,INDEX(Διαχείριση[], ROW()-4,8)))</f>
        <v>195258.77990339958</v>
      </c>
      <c r="E23" s="21">
        <f ca="1">IF(ΚαταχωρημένεςΤιμές,IF(ROW()-ROW(Διαχείριση[[#Headers],[τόκος]])=1,-IPMT(Επιτόκιο/12,1,ΔιάρκειαΔανείου-ROWS($C$4:C23)+1,Διαχείριση[[#This Row],[αρχικό
υπόλοιπο]]),IFERROR(-IPMT(Επιτόκιο/12,1,Διαχείριση[[#This Row],['#
δόσεων που απομένουν]],D24),0)),0)</f>
        <v>812.49464544572004</v>
      </c>
      <c r="F23" s="21">
        <f ca="1">IFERROR(IF(AND(ΚαταχωρημένεςΤιμές,Διαχείριση[[#This Row],[ημερομηνία
πληρωμής]]&lt;&gt;""),-PPMT(Επιτόκιο/12,1,ΔιάρκειαΔανείου-ROWS($C$4:C23)+1,Διαχείριση[[#This Row],[αρχικό
υπόλοιπο]]),""),0)</f>
        <v>260.06499642677937</v>
      </c>
      <c r="G23" s="21">
        <f ca="1">IF(Διαχείριση[[#This Row],[ημερομηνία
πληρωμής]]="",0,ΦόροςΑκίνητηςΠεριουσίας)</f>
        <v>375</v>
      </c>
      <c r="H23" s="21">
        <f ca="1">IF(Διαχείριση[[#This Row],[ημερομηνία
πληρωμής]]="",0,Διαχείριση[[#This Row],[τόκος]]+Διαχείριση[[#This Row],[κεφάλαιο]]+Διαχείριση[[#This Row],[φόρος ακίνητης
περιουσίας]])</f>
        <v>1447.5596418724995</v>
      </c>
      <c r="I23" s="21">
        <f ca="1">IF(Διαχείριση[[#This Row],[ημερομηνία
πληρωμής]]="",0,Διαχείριση[[#This Row],[αρχικό
υπόλοιπο]]-Διαχείριση[[#This Row],[κεφάλαιο]])</f>
        <v>194998.7149069728</v>
      </c>
      <c r="J23" s="22">
        <f ca="1">IF(Διαχείριση[[#This Row],[υπόλοιπο
που απομένει]]&gt;0,ΤελευταίαΓραμμή-ROW(),0)</f>
        <v>340</v>
      </c>
    </row>
    <row r="24" spans="2:10" ht="15" customHeight="1" x14ac:dyDescent="0.25">
      <c r="B24" s="20">
        <f>ROWS($B$4:B24)</f>
        <v>21</v>
      </c>
      <c r="C24" s="14">
        <f ca="1">IF(ΚαταχωρημένεςΤιμές,IF(Διαχείριση[[#This Row],['#]]&lt;=ΔιάρκειαΔανείου,IF(ROW()-ROW(Διαχείριση[[#Headers],[ημερομηνία
πληρωμής]])=1,ΈναρξηΔανείου,IF(I23&gt;0,EDATE(C23,1),"")),""),"")</f>
        <v>43932</v>
      </c>
      <c r="D24" s="21">
        <f ca="1">IF(ROW()-ROW(Διαχείριση[[#Headers],[αρχικό
υπόλοιπο]])=1,ΠοσόΔανείου,IF(Διαχείριση[[#This Row],[ημερομηνία
πληρωμής]]="",0,INDEX(Διαχείριση[], ROW()-4,8)))</f>
        <v>194998.7149069728</v>
      </c>
      <c r="E24" s="21">
        <f ca="1">IF(ΚαταχωρημένεςΤιμές,IF(ROW()-ROW(Διαχείριση[[#Headers],[τόκος]])=1,-IPMT(Επιτόκιο/12,1,ΔιάρκειαΔανείου-ROWS($C$4:C24)+1,Διαχείριση[[#This Row],[αρχικό
υπόλοιπο]]),IFERROR(-IPMT(Επιτόκιο/12,1,Διαχείριση[[#This Row],['#
δόσεων που απομένουν]],D25),0)),0)</f>
        <v>811.40652627664258</v>
      </c>
      <c r="F24" s="21">
        <f ca="1">IFERROR(IF(AND(ΚαταχωρημένεςΤιμές,Διαχείριση[[#This Row],[ημερομηνία
πληρωμής]]&lt;&gt;""),-PPMT(Επιτόκιο/12,1,ΔιάρκειαΔανείου-ROWS($C$4:C24)+1,Διαχείριση[[#This Row],[αρχικό
υπόλοιπο]]),""),0)</f>
        <v>261.14860057855765</v>
      </c>
      <c r="G24" s="21">
        <f ca="1">IF(Διαχείριση[[#This Row],[ημερομηνία
πληρωμής]]="",0,ΦόροςΑκίνητηςΠεριουσίας)</f>
        <v>375</v>
      </c>
      <c r="H24" s="21">
        <f ca="1">IF(Διαχείριση[[#This Row],[ημερομηνία
πληρωμής]]="",0,Διαχείριση[[#This Row],[τόκος]]+Διαχείριση[[#This Row],[κεφάλαιο]]+Διαχείριση[[#This Row],[φόρος ακίνητης
περιουσίας]])</f>
        <v>1447.5551268552003</v>
      </c>
      <c r="I24" s="21">
        <f ca="1">IF(Διαχείριση[[#This Row],[ημερομηνία
πληρωμής]]="",0,Διαχείριση[[#This Row],[αρχικό
υπόλοιπο]]-Διαχείριση[[#This Row],[κεφάλαιο]])</f>
        <v>194737.56630639423</v>
      </c>
      <c r="J24" s="22">
        <f ca="1">IF(Διαχείριση[[#This Row],[υπόλοιπο
που απομένει]]&gt;0,ΤελευταίαΓραμμή-ROW(),0)</f>
        <v>339</v>
      </c>
    </row>
    <row r="25" spans="2:10" ht="15" customHeight="1" x14ac:dyDescent="0.25">
      <c r="B25" s="20">
        <f>ROWS($B$4:B25)</f>
        <v>22</v>
      </c>
      <c r="C25" s="14">
        <f ca="1">IF(ΚαταχωρημένεςΤιμές,IF(Διαχείριση[[#This Row],['#]]&lt;=ΔιάρκειαΔανείου,IF(ROW()-ROW(Διαχείριση[[#Headers],[ημερομηνία
πληρωμής]])=1,ΈναρξηΔανείου,IF(I24&gt;0,EDATE(C24,1),"")),""),"")</f>
        <v>43962</v>
      </c>
      <c r="D25" s="21">
        <f ca="1">IF(ROW()-ROW(Διαχείριση[[#Headers],[αρχικό
υπόλοιπο]])=1,ΠοσόΔανείου,IF(Διαχείριση[[#This Row],[ημερομηνία
πληρωμής]]="",0,INDEX(Διαχείριση[], ROW()-4,8)))</f>
        <v>194737.56630639423</v>
      </c>
      <c r="E25" s="21">
        <f ca="1">IF(ΚαταχωρημένεςΤιμές,IF(ROW()-ROW(Διαχείριση[[#Headers],[τόκος]])=1,-IPMT(Επιτόκιο/12,1,ΔιάρκειαΔανείου-ROWS($C$4:C25)+1,Διαχείριση[[#This Row],[αρχικό
υπόλοιπο]]),IFERROR(-IPMT(Επιτόκιο/12,1,Διαχείριση[[#This Row],['#
δόσεων που απομένουν]],D26),0)),0)</f>
        <v>810.31387327769414</v>
      </c>
      <c r="F25" s="21">
        <f ca="1">IFERROR(IF(AND(ΚαταχωρημένεςΤιμές,Διαχείριση[[#This Row],[ημερομηνία
πληρωμής]]&lt;&gt;""),-PPMT(Επιτόκιο/12,1,ΔιάρκειαΔανείου-ROWS($C$4:C25)+1,Διαχείριση[[#This Row],[αρχικό
υπόλοιπο]]),""),0)</f>
        <v>262.23671974763494</v>
      </c>
      <c r="G25" s="21">
        <f ca="1">IF(Διαχείριση[[#This Row],[ημερομηνία
πληρωμής]]="",0,ΦόροςΑκίνητηςΠεριουσίας)</f>
        <v>375</v>
      </c>
      <c r="H25" s="21">
        <f ca="1">IF(Διαχείριση[[#This Row],[ημερομηνία
πληρωμής]]="",0,Διαχείριση[[#This Row],[τόκος]]+Διαχείριση[[#This Row],[κεφάλαιο]]+Διαχείριση[[#This Row],[φόρος ακίνητης
περιουσίας]])</f>
        <v>1447.5505930253291</v>
      </c>
      <c r="I25" s="21">
        <f ca="1">IF(Διαχείριση[[#This Row],[ημερομηνία
πληρωμής]]="",0,Διαχείριση[[#This Row],[αρχικό
υπόλοιπο]]-Διαχείριση[[#This Row],[κεφάλαιο]])</f>
        <v>194475.32958664661</v>
      </c>
      <c r="J25" s="22">
        <f ca="1">IF(Διαχείριση[[#This Row],[υπόλοιπο
που απομένει]]&gt;0,ΤελευταίαΓραμμή-ROW(),0)</f>
        <v>338</v>
      </c>
    </row>
    <row r="26" spans="2:10" ht="15" customHeight="1" x14ac:dyDescent="0.25">
      <c r="B26" s="20">
        <f>ROWS($B$4:B26)</f>
        <v>23</v>
      </c>
      <c r="C26" s="14">
        <f ca="1">IF(ΚαταχωρημένεςΤιμές,IF(Διαχείριση[[#This Row],['#]]&lt;=ΔιάρκειαΔανείου,IF(ROW()-ROW(Διαχείριση[[#Headers],[ημερομηνία
πληρωμής]])=1,ΈναρξηΔανείου,IF(I25&gt;0,EDATE(C25,1),"")),""),"")</f>
        <v>43993</v>
      </c>
      <c r="D26" s="21">
        <f ca="1">IF(ROW()-ROW(Διαχείριση[[#Headers],[αρχικό
υπόλοιπο]])=1,ΠοσόΔανείου,IF(Διαχείριση[[#This Row],[ημερομηνία
πληρωμής]]="",0,INDEX(Διαχείριση[], ROW()-4,8)))</f>
        <v>194475.32958664661</v>
      </c>
      <c r="E26" s="21">
        <f ca="1">IF(ΚαταχωρημένεςΤιμές,IF(ROW()-ROW(Διαχείριση[[#Headers],[τόκος]])=1,-IPMT(Επιτόκιο/12,1,ΔιάρκειαΔανείου-ROWS($C$4:C26)+1,Διαχείριση[[#This Row],[αρχικό
υπόλοιπο]]),IFERROR(-IPMT(Επιτόκιο/12,1,Διαχείριση[[#This Row],['#
δόσεων που απομένουν]],D27),0)),0)</f>
        <v>809.21666755791682</v>
      </c>
      <c r="F26" s="21">
        <f ca="1">IFERROR(IF(AND(ΚαταχωρημένεςΤιμές,Διαχείριση[[#This Row],[ημερομηνία
πληρωμής]]&lt;&gt;""),-PPMT(Επιτόκιο/12,1,ΔιάρκειαΔανείου-ROWS($C$4:C26)+1,Διαχείριση[[#This Row],[αρχικό
υπόλοιπο]]),""),0)</f>
        <v>263.32937274658343</v>
      </c>
      <c r="G26" s="21">
        <f ca="1">IF(Διαχείριση[[#This Row],[ημερομηνία
πληρωμής]]="",0,ΦόροςΑκίνητηςΠεριουσίας)</f>
        <v>375</v>
      </c>
      <c r="H26" s="21">
        <f ca="1">IF(Διαχείριση[[#This Row],[ημερομηνία
πληρωμής]]="",0,Διαχείριση[[#This Row],[τόκος]]+Διαχείριση[[#This Row],[κεφάλαιο]]+Διαχείριση[[#This Row],[φόρος ακίνητης
περιουσίας]])</f>
        <v>1447.5460403045004</v>
      </c>
      <c r="I26" s="21">
        <f ca="1">IF(Διαχείριση[[#This Row],[ημερομηνία
πληρωμής]]="",0,Διαχείριση[[#This Row],[αρχικό
υπόλοιπο]]-Διαχείριση[[#This Row],[κεφάλαιο]])</f>
        <v>194212.00021390003</v>
      </c>
      <c r="J26" s="22">
        <f ca="1">IF(Διαχείριση[[#This Row],[υπόλοιπο
που απομένει]]&gt;0,ΤελευταίαΓραμμή-ROW(),0)</f>
        <v>337</v>
      </c>
    </row>
    <row r="27" spans="2:10" ht="15" customHeight="1" x14ac:dyDescent="0.25">
      <c r="B27" s="20">
        <f>ROWS($B$4:B27)</f>
        <v>24</v>
      </c>
      <c r="C27" s="14">
        <f ca="1">IF(ΚαταχωρημένεςΤιμές,IF(Διαχείριση[[#This Row],['#]]&lt;=ΔιάρκειαΔανείου,IF(ROW()-ROW(Διαχείριση[[#Headers],[ημερομηνία
πληρωμής]])=1,ΈναρξηΔανείου,IF(I26&gt;0,EDATE(C26,1),"")),""),"")</f>
        <v>44023</v>
      </c>
      <c r="D27" s="21">
        <f ca="1">IF(ROW()-ROW(Διαχείριση[[#Headers],[αρχικό
υπόλοιπο]])=1,ΠοσόΔανείου,IF(Διαχείριση[[#This Row],[ημερομηνία
πληρωμής]]="",0,INDEX(Διαχείριση[], ROW()-4,8)))</f>
        <v>194212.00021390003</v>
      </c>
      <c r="E27" s="21">
        <f ca="1">IF(ΚαταχωρημένεςΤιμές,IF(ROW()-ROW(Διαχείριση[[#Headers],[τόκος]])=1,-IPMT(Επιτόκιο/12,1,ΔιάρκειαΔανείου-ROWS($C$4:C27)+1,Διαχείριση[[#This Row],[αρχικό
υπόλοιπο]]),IFERROR(-IPMT(Επιτόκιο/12,1,Διαχείριση[[#This Row],['#
δόσεων που απομένουν]],D28),0)),0)</f>
        <v>808.11489014764027</v>
      </c>
      <c r="F27" s="21">
        <f ca="1">IFERROR(IF(AND(ΚαταχωρημένεςΤιμές,Διαχείριση[[#This Row],[ημερομηνία
πληρωμής]]&lt;&gt;""),-PPMT(Επιτόκιο/12,1,ΔιάρκειαΔανείου-ROWS($C$4:C27)+1,Διαχείριση[[#This Row],[αρχικό
υπόλοιπο]]),""),0)</f>
        <v>264.42657846636087</v>
      </c>
      <c r="G27" s="21">
        <f ca="1">IF(Διαχείριση[[#This Row],[ημερομηνία
πληρωμής]]="",0,ΦόροςΑκίνητηςΠεριουσίας)</f>
        <v>375</v>
      </c>
      <c r="H27" s="21">
        <f ca="1">IF(Διαχείριση[[#This Row],[ημερομηνία
πληρωμής]]="",0,Διαχείριση[[#This Row],[τόκος]]+Διαχείριση[[#This Row],[κεφάλαιο]]+Διαχείριση[[#This Row],[φόρος ακίνητης
περιουσίας]])</f>
        <v>1447.5414686140011</v>
      </c>
      <c r="I27" s="21">
        <f ca="1">IF(Διαχείριση[[#This Row],[ημερομηνία
πληρωμής]]="",0,Διαχείριση[[#This Row],[αρχικό
υπόλοιπο]]-Διαχείριση[[#This Row],[κεφάλαιο]])</f>
        <v>193947.57363543365</v>
      </c>
      <c r="J27" s="22">
        <f ca="1">IF(Διαχείριση[[#This Row],[υπόλοιπο
που απομένει]]&gt;0,ΤελευταίαΓραμμή-ROW(),0)</f>
        <v>336</v>
      </c>
    </row>
    <row r="28" spans="2:10" ht="15" customHeight="1" x14ac:dyDescent="0.25">
      <c r="B28" s="20">
        <f>ROWS($B$4:B28)</f>
        <v>25</v>
      </c>
      <c r="C28" s="14">
        <f ca="1">IF(ΚαταχωρημένεςΤιμές,IF(Διαχείριση[[#This Row],['#]]&lt;=ΔιάρκειαΔανείου,IF(ROW()-ROW(Διαχείριση[[#Headers],[ημερομηνία
πληρωμής]])=1,ΈναρξηΔανείου,IF(I27&gt;0,EDATE(C27,1),"")),""),"")</f>
        <v>44054</v>
      </c>
      <c r="D28" s="21">
        <f ca="1">IF(ROW()-ROW(Διαχείριση[[#Headers],[αρχικό
υπόλοιπο]])=1,ΠοσόΔανείου,IF(Διαχείριση[[#This Row],[ημερομηνία
πληρωμής]]="",0,INDEX(Διαχείριση[], ROW()-4,8)))</f>
        <v>193947.57363543365</v>
      </c>
      <c r="E28" s="21">
        <f ca="1">IF(ΚαταχωρημένεςΤιμές,IF(ROW()-ROW(Διαχείριση[[#Headers],[τόκος]])=1,-IPMT(Επιτόκιο/12,1,ΔιάρκειαΔανείου-ROWS($C$4:C28)+1,Διαχείριση[[#This Row],[αρχικό
υπόλοιπο]]),IFERROR(-IPMT(Επιτόκιο/12,1,Διαχείριση[[#This Row],['#
δόσεων που απομένουν]],D29),0)),0)</f>
        <v>807.00852199815427</v>
      </c>
      <c r="F28" s="21">
        <f ca="1">IFERROR(IF(AND(ΚαταχωρημένεςΤιμές,Διαχείριση[[#This Row],[ημερομηνία
πληρωμής]]&lt;&gt;""),-PPMT(Επιτόκιο/12,1,ΔιάρκειαΔανείου-ROWS($C$4:C28)+1,Διαχείριση[[#This Row],[αρχικό
υπόλοιπο]]),""),0)</f>
        <v>265.52835587663742</v>
      </c>
      <c r="G28" s="21">
        <f ca="1">IF(Διαχείριση[[#This Row],[ημερομηνία
πληρωμής]]="",0,ΦόροςΑκίνητηςΠεριουσίας)</f>
        <v>375</v>
      </c>
      <c r="H28" s="21">
        <f ca="1">IF(Διαχείριση[[#This Row],[ημερομηνία
πληρωμής]]="",0,Διαχείριση[[#This Row],[τόκος]]+Διαχείριση[[#This Row],[κεφάλαιο]]+Διαχείριση[[#This Row],[φόρος ακίνητης
περιουσίας]])</f>
        <v>1447.5368778747916</v>
      </c>
      <c r="I28" s="21">
        <f ca="1">IF(Διαχείριση[[#This Row],[ημερομηνία
πληρωμής]]="",0,Διαχείριση[[#This Row],[αρχικό
υπόλοιπο]]-Διαχείριση[[#This Row],[κεφάλαιο]])</f>
        <v>193682.04527955703</v>
      </c>
      <c r="J28" s="22">
        <f ca="1">IF(Διαχείριση[[#This Row],[υπόλοιπο
που απομένει]]&gt;0,ΤελευταίαΓραμμή-ROW(),0)</f>
        <v>335</v>
      </c>
    </row>
    <row r="29" spans="2:10" ht="15" customHeight="1" x14ac:dyDescent="0.25">
      <c r="B29" s="20">
        <f>ROWS($B$4:B29)</f>
        <v>26</v>
      </c>
      <c r="C29" s="14">
        <f ca="1">IF(ΚαταχωρημένεςΤιμές,IF(Διαχείριση[[#This Row],['#]]&lt;=ΔιάρκειαΔανείου,IF(ROW()-ROW(Διαχείριση[[#Headers],[ημερομηνία
πληρωμής]])=1,ΈναρξηΔανείου,IF(I28&gt;0,EDATE(C28,1),"")),""),"")</f>
        <v>44085</v>
      </c>
      <c r="D29" s="21">
        <f ca="1">IF(ROW()-ROW(Διαχείριση[[#Headers],[αρχικό
υπόλοιπο]])=1,ΠοσόΔανείου,IF(Διαχείριση[[#This Row],[ημερομηνία
πληρωμής]]="",0,INDEX(Διαχείριση[], ROW()-4,8)))</f>
        <v>193682.04527955703</v>
      </c>
      <c r="E29" s="21">
        <f ca="1">IF(ΚαταχωρημένεςΤιμές,IF(ROW()-ROW(Διαχείριση[[#Headers],[τόκος]])=1,-IPMT(Επιτόκιο/12,1,ΔιάρκειαΔανείου-ROWS($C$4:C29)+1,Διαχείριση[[#This Row],[αρχικό
υπόλοιπο]]),IFERROR(-IPMT(Επιτόκιο/12,1,Διαχείριση[[#This Row],['#
δόσεων που απομένουν]],D30),0)),0)</f>
        <v>805.89754398137882</v>
      </c>
      <c r="F29" s="21">
        <f ca="1">IFERROR(IF(AND(ΚαταχωρημένεςΤιμές,Διαχείριση[[#This Row],[ημερομηνία
πληρωμής]]&lt;&gt;""),-PPMT(Επιτόκιο/12,1,ΔιάρκειαΔανείου-ROWS($C$4:C29)+1,Διαχείριση[[#This Row],[αρχικό
υπόλοιπο]]),""),0)</f>
        <v>266.63472402612337</v>
      </c>
      <c r="G29" s="21">
        <f ca="1">IF(Διαχείριση[[#This Row],[ημερομηνία
πληρωμής]]="",0,ΦόροςΑκίνητηςΠεριουσίας)</f>
        <v>375</v>
      </c>
      <c r="H29" s="21">
        <f ca="1">IF(Διαχείριση[[#This Row],[ημερομηνία
πληρωμής]]="",0,Διαχείριση[[#This Row],[τόκος]]+Διαχείριση[[#This Row],[κεφάλαιο]]+Διαχείριση[[#This Row],[φόρος ακίνητης
περιουσίας]])</f>
        <v>1447.5322680075021</v>
      </c>
      <c r="I29" s="21">
        <f ca="1">IF(Διαχείριση[[#This Row],[ημερομηνία
πληρωμής]]="",0,Διαχείριση[[#This Row],[αρχικό
υπόλοιπο]]-Διαχείριση[[#This Row],[κεφάλαιο]])</f>
        <v>193415.41055553092</v>
      </c>
      <c r="J29" s="22">
        <f ca="1">IF(Διαχείριση[[#This Row],[υπόλοιπο
που απομένει]]&gt;0,ΤελευταίαΓραμμή-ROW(),0)</f>
        <v>334</v>
      </c>
    </row>
    <row r="30" spans="2:10" ht="15" customHeight="1" x14ac:dyDescent="0.25">
      <c r="B30" s="20">
        <f>ROWS($B$4:B30)</f>
        <v>27</v>
      </c>
      <c r="C30" s="14">
        <f ca="1">IF(ΚαταχωρημένεςΤιμές,IF(Διαχείριση[[#This Row],['#]]&lt;=ΔιάρκειαΔανείου,IF(ROW()-ROW(Διαχείριση[[#Headers],[ημερομηνία
πληρωμής]])=1,ΈναρξηΔανείου,IF(I29&gt;0,EDATE(C29,1),"")),""),"")</f>
        <v>44115</v>
      </c>
      <c r="D30" s="21">
        <f ca="1">IF(ROW()-ROW(Διαχείριση[[#Headers],[αρχικό
υπόλοιπο]])=1,ΠοσόΔανείου,IF(Διαχείριση[[#This Row],[ημερομηνία
πληρωμής]]="",0,INDEX(Διαχείριση[], ROW()-4,8)))</f>
        <v>193415.41055553092</v>
      </c>
      <c r="E30" s="21">
        <f ca="1">IF(ΚαταχωρημένεςΤιμές,IF(ROW()-ROW(Διαχείριση[[#Headers],[τόκος]])=1,-IPMT(Επιτόκιο/12,1,ΔιάρκειαΔανείου-ROWS($C$4:C30)+1,Διαχείριση[[#This Row],[αρχικό
υπόλοιπο]]),IFERROR(-IPMT(Επιτόκιο/12,1,Διαχείριση[[#This Row],['#
δόσεων που απομένουν]],D31),0)),0)</f>
        <v>804.78193688953343</v>
      </c>
      <c r="F30" s="21">
        <f ca="1">IFERROR(IF(AND(ΚαταχωρημένεςΤιμές,Διαχείριση[[#This Row],[ημερομηνία
πληρωμής]]&lt;&gt;""),-PPMT(Επιτόκιο/12,1,ΔιάρκειαΔανείου-ROWS($C$4:C30)+1,Διαχείριση[[#This Row],[αρχικό
υπόλοιπο]]),""),0)</f>
        <v>267.74570204289893</v>
      </c>
      <c r="G30" s="21">
        <f ca="1">IF(Διαχείριση[[#This Row],[ημερομηνία
πληρωμής]]="",0,ΦόροςΑκίνητηςΠεριουσίας)</f>
        <v>375</v>
      </c>
      <c r="H30" s="21">
        <f ca="1">IF(Διαχείριση[[#This Row],[ημερομηνία
πληρωμής]]="",0,Διαχείριση[[#This Row],[τόκος]]+Διαχείριση[[#This Row],[κεφάλαιο]]+Διαχείριση[[#This Row],[φόρος ακίνητης
περιουσίας]])</f>
        <v>1447.5276389324324</v>
      </c>
      <c r="I30" s="21">
        <f ca="1">IF(Διαχείριση[[#This Row],[ημερομηνία
πληρωμής]]="",0,Διαχείριση[[#This Row],[αρχικό
υπόλοιπο]]-Διαχείριση[[#This Row],[κεφάλαιο]])</f>
        <v>193147.66485348804</v>
      </c>
      <c r="J30" s="22">
        <f ca="1">IF(Διαχείριση[[#This Row],[υπόλοιπο
που απομένει]]&gt;0,ΤελευταίαΓραμμή-ROW(),0)</f>
        <v>333</v>
      </c>
    </row>
    <row r="31" spans="2:10" ht="15" customHeight="1" x14ac:dyDescent="0.25">
      <c r="B31" s="20">
        <f>ROWS($B$4:B31)</f>
        <v>28</v>
      </c>
      <c r="C31" s="14">
        <f ca="1">IF(ΚαταχωρημένεςΤιμές,IF(Διαχείριση[[#This Row],['#]]&lt;=ΔιάρκειαΔανείου,IF(ROW()-ROW(Διαχείριση[[#Headers],[ημερομηνία
πληρωμής]])=1,ΈναρξηΔανείου,IF(I30&gt;0,EDATE(C30,1),"")),""),"")</f>
        <v>44146</v>
      </c>
      <c r="D31" s="21">
        <f ca="1">IF(ROW()-ROW(Διαχείριση[[#Headers],[αρχικό
υπόλοιπο]])=1,ΠοσόΔανείου,IF(Διαχείριση[[#This Row],[ημερομηνία
πληρωμής]]="",0,INDEX(Διαχείριση[], ROW()-4,8)))</f>
        <v>193147.66485348804</v>
      </c>
      <c r="E31" s="21">
        <f ca="1">IF(ΚαταχωρημένεςΤιμές,IF(ROW()-ROW(Διαχείριση[[#Headers],[τόκος]])=1,-IPMT(Επιτόκιο/12,1,ΔιάρκειαΔανείου-ROWS($C$4:C31)+1,Διαχείριση[[#This Row],[αρχικό
υπόλοιπο]]),IFERROR(-IPMT(Επιτόκιο/12,1,Διαχείριση[[#This Row],['#
δόσεων που απομένουν]],D32),0)),0)</f>
        <v>803.66168143480536</v>
      </c>
      <c r="F31" s="21">
        <f ca="1">IFERROR(IF(AND(ΚαταχωρημένεςΤιμές,Διαχείριση[[#This Row],[ημερομηνία
πληρωμής]]&lt;&gt;""),-PPMT(Επιτόκιο/12,1,ΔιάρκειαΔανείου-ROWS($C$4:C31)+1,Διαχείριση[[#This Row],[αρχικό
υπόλοιπο]]),""),0)</f>
        <v>268.86130913474426</v>
      </c>
      <c r="G31" s="21">
        <f ca="1">IF(Διαχείριση[[#This Row],[ημερομηνία
πληρωμής]]="",0,ΦόροςΑκίνητηςΠεριουσίας)</f>
        <v>375</v>
      </c>
      <c r="H31" s="21">
        <f ca="1">IF(Διαχείριση[[#This Row],[ημερομηνία
πληρωμής]]="",0,Διαχείριση[[#This Row],[τόκος]]+Διαχείριση[[#This Row],[κεφάλαιο]]+Διαχείριση[[#This Row],[φόρος ακίνητης
περιουσίας]])</f>
        <v>1447.5229905695496</v>
      </c>
      <c r="I31" s="21">
        <f ca="1">IF(Διαχείριση[[#This Row],[ημερομηνία
πληρωμής]]="",0,Διαχείριση[[#This Row],[αρχικό
υπόλοιπο]]-Διαχείριση[[#This Row],[κεφάλαιο]])</f>
        <v>192878.80354435329</v>
      </c>
      <c r="J31" s="22">
        <f ca="1">IF(Διαχείριση[[#This Row],[υπόλοιπο
που απομένει]]&gt;0,ΤελευταίαΓραμμή-ROW(),0)</f>
        <v>332</v>
      </c>
    </row>
    <row r="32" spans="2:10" ht="15" customHeight="1" x14ac:dyDescent="0.25">
      <c r="B32" s="20">
        <f>ROWS($B$4:B32)</f>
        <v>29</v>
      </c>
      <c r="C32" s="14">
        <f ca="1">IF(ΚαταχωρημένεςΤιμές,IF(Διαχείριση[[#This Row],['#]]&lt;=ΔιάρκειαΔανείου,IF(ROW()-ROW(Διαχείριση[[#Headers],[ημερομηνία
πληρωμής]])=1,ΈναρξηΔανείου,IF(I31&gt;0,EDATE(C31,1),"")),""),"")</f>
        <v>44176</v>
      </c>
      <c r="D32" s="21">
        <f ca="1">IF(ROW()-ROW(Διαχείριση[[#Headers],[αρχικό
υπόλοιπο]])=1,ΠοσόΔανείου,IF(Διαχείριση[[#This Row],[ημερομηνία
πληρωμής]]="",0,INDEX(Διαχείριση[], ROW()-4,8)))</f>
        <v>192878.80354435329</v>
      </c>
      <c r="E32" s="21">
        <f ca="1">IF(ΚαταχωρημένεςΤιμές,IF(ROW()-ROW(Διαχείριση[[#Headers],[τόκος]])=1,-IPMT(Επιτόκιο/12,1,ΔιάρκειαΔανείου-ROWS($C$4:C32)+1,Διαχείριση[[#This Row],[αρχικό
υπόλοιπο]]),IFERROR(-IPMT(Επιτόκιο/12,1,Διαχείριση[[#This Row],['#
δόσεων που απομένουν]],D33),0)),0)</f>
        <v>802.53675824901586</v>
      </c>
      <c r="F32" s="21">
        <f ca="1">IFERROR(IF(AND(ΚαταχωρημένεςΤιμές,Διαχείριση[[#This Row],[ημερομηνία
πληρωμής]]&lt;&gt;""),-PPMT(Επιτόκιο/12,1,ΔιάρκειαΔανείου-ROWS($C$4:C32)+1,Διαχείριση[[#This Row],[αρχικό
υπόλοιπο]]),""),0)</f>
        <v>269.98156458947238</v>
      </c>
      <c r="G32" s="21">
        <f ca="1">IF(Διαχείριση[[#This Row],[ημερομηνία
πληρωμής]]="",0,ΦόροςΑκίνητηςΠεριουσίας)</f>
        <v>375</v>
      </c>
      <c r="H32" s="21">
        <f ca="1">IF(Διαχείριση[[#This Row],[ημερομηνία
πληρωμής]]="",0,Διαχείριση[[#This Row],[τόκος]]+Διαχείριση[[#This Row],[κεφάλαιο]]+Διαχείριση[[#This Row],[φόρος ακίνητης
περιουσίας]])</f>
        <v>1447.5183228384883</v>
      </c>
      <c r="I32" s="21">
        <f ca="1">IF(Διαχείριση[[#This Row],[ημερομηνία
πληρωμής]]="",0,Διαχείριση[[#This Row],[αρχικό
υπόλοιπο]]-Διαχείριση[[#This Row],[κεφάλαιο]])</f>
        <v>192608.8219797638</v>
      </c>
      <c r="J32" s="22">
        <f ca="1">IF(Διαχείριση[[#This Row],[υπόλοιπο
που απομένει]]&gt;0,ΤελευταίαΓραμμή-ROW(),0)</f>
        <v>331</v>
      </c>
    </row>
    <row r="33" spans="2:10" ht="15" customHeight="1" x14ac:dyDescent="0.25">
      <c r="B33" s="20">
        <f>ROWS($B$4:B33)</f>
        <v>30</v>
      </c>
      <c r="C33" s="14">
        <f ca="1">IF(ΚαταχωρημένεςΤιμές,IF(Διαχείριση[[#This Row],['#]]&lt;=ΔιάρκειαΔανείου,IF(ROW()-ROW(Διαχείριση[[#Headers],[ημερομηνία
πληρωμής]])=1,ΈναρξηΔανείου,IF(I32&gt;0,EDATE(C32,1),"")),""),"")</f>
        <v>44207</v>
      </c>
      <c r="D33" s="21">
        <f ca="1">IF(ROW()-ROW(Διαχείριση[[#Headers],[αρχικό
υπόλοιπο]])=1,ΠοσόΔανείου,IF(Διαχείριση[[#This Row],[ημερομηνία
πληρωμής]]="",0,INDEX(Διαχείριση[], ROW()-4,8)))</f>
        <v>192608.8219797638</v>
      </c>
      <c r="E33" s="21">
        <f ca="1">IF(ΚαταχωρημένεςΤιμές,IF(ROW()-ROW(Διαχείριση[[#Headers],[τόκος]])=1,-IPMT(Επιτόκιο/12,1,ΔιάρκειαΔανείου-ROWS($C$4:C33)+1,Διαχείριση[[#This Row],[αρχικό
υπόλοιπο]]),IFERROR(-IPMT(Επιτόκιο/12,1,Διαχείριση[[#This Row],['#
δόσεων που απομένουν]],D34),0)),0)</f>
        <v>801.40714788328557</v>
      </c>
      <c r="F33" s="21">
        <f ca="1">IFERROR(IF(AND(ΚαταχωρημένεςΤιμές,Διαχείριση[[#This Row],[ημερομηνία
πληρωμής]]&lt;&gt;""),-PPMT(Επιτόκιο/12,1,ΔιάρκειαΔανείου-ROWS($C$4:C33)+1,Διαχείριση[[#This Row],[αρχικό
υπόλοιπο]]),""),0)</f>
        <v>271.10648777526194</v>
      </c>
      <c r="G33" s="21">
        <f ca="1">IF(Διαχείριση[[#This Row],[ημερομηνία
πληρωμής]]="",0,ΦόροςΑκίνητηςΠεριουσίας)</f>
        <v>375</v>
      </c>
      <c r="H33" s="21">
        <f ca="1">IF(Διαχείριση[[#This Row],[ημερομηνία
πληρωμής]]="",0,Διαχείριση[[#This Row],[τόκος]]+Διαχείριση[[#This Row],[κεφάλαιο]]+Διαχείριση[[#This Row],[φόρος ακίνητης
περιουσίας]])</f>
        <v>1447.5136356585476</v>
      </c>
      <c r="I33" s="21">
        <f ca="1">IF(Διαχείριση[[#This Row],[ημερομηνία
πληρωμής]]="",0,Διαχείριση[[#This Row],[αρχικό
υπόλοιπο]]-Διαχείριση[[#This Row],[κεφάλαιο]])</f>
        <v>192337.71549198855</v>
      </c>
      <c r="J33" s="22">
        <f ca="1">IF(Διαχείριση[[#This Row],[υπόλοιπο
που απομένει]]&gt;0,ΤελευταίαΓραμμή-ROW(),0)</f>
        <v>330</v>
      </c>
    </row>
    <row r="34" spans="2:10" ht="15" customHeight="1" x14ac:dyDescent="0.25">
      <c r="B34" s="20">
        <f>ROWS($B$4:B34)</f>
        <v>31</v>
      </c>
      <c r="C34" s="14">
        <f ca="1">IF(ΚαταχωρημένεςΤιμές,IF(Διαχείριση[[#This Row],['#]]&lt;=ΔιάρκειαΔανείου,IF(ROW()-ROW(Διαχείριση[[#Headers],[ημερομηνία
πληρωμής]])=1,ΈναρξηΔανείου,IF(I33&gt;0,EDATE(C33,1),"")),""),"")</f>
        <v>44238</v>
      </c>
      <c r="D34" s="21">
        <f ca="1">IF(ROW()-ROW(Διαχείριση[[#Headers],[αρχικό
υπόλοιπο]])=1,ΠοσόΔανείου,IF(Διαχείριση[[#This Row],[ημερομηνία
πληρωμής]]="",0,INDEX(Διαχείριση[], ROW()-4,8)))</f>
        <v>192337.71549198855</v>
      </c>
      <c r="E34" s="21">
        <f ca="1">IF(ΚαταχωρημένεςΤιμές,IF(ROW()-ROW(Διαχείριση[[#Headers],[τόκος]])=1,-IPMT(Επιτόκιο/12,1,ΔιάρκειαΔανείου-ROWS($C$4:C34)+1,Διαχείριση[[#This Row],[αρχικό
υπόλοιπο]]),IFERROR(-IPMT(Επιτόκιο/12,1,Διαχείριση[[#This Row],['#
δόσεων που απομένουν]],D35),0)),0)</f>
        <v>800.27283080769814</v>
      </c>
      <c r="F34" s="21">
        <f ca="1">IFERROR(IF(AND(ΚαταχωρημένεςΤιμές,Διαχείριση[[#This Row],[ημερομηνία
πληρωμής]]&lt;&gt;""),-PPMT(Επιτόκιο/12,1,ΔιάρκειαΔανείου-ROWS($C$4:C34)+1,Διαχείριση[[#This Row],[αρχικό
υπόλοιπο]]),""),0)</f>
        <v>272.23609814099217</v>
      </c>
      <c r="G34" s="21">
        <f ca="1">IF(Διαχείριση[[#This Row],[ημερομηνία
πληρωμής]]="",0,ΦόροςΑκίνητηςΠεριουσίας)</f>
        <v>375</v>
      </c>
      <c r="H34" s="21">
        <f ca="1">IF(Διαχείριση[[#This Row],[ημερομηνία
πληρωμής]]="",0,Διαχείριση[[#This Row],[τόκος]]+Διαχείριση[[#This Row],[κεφάλαιο]]+Διαχείριση[[#This Row],[φόρος ακίνητης
περιουσίας]])</f>
        <v>1447.5089289486903</v>
      </c>
      <c r="I34" s="21">
        <f ca="1">IF(Διαχείριση[[#This Row],[ημερομηνία
πληρωμής]]="",0,Διαχείριση[[#This Row],[αρχικό
υπόλοιπο]]-Διαχείριση[[#This Row],[κεφάλαιο]])</f>
        <v>192065.47939384755</v>
      </c>
      <c r="J34" s="22">
        <f ca="1">IF(Διαχείριση[[#This Row],[υπόλοιπο
που απομένει]]&gt;0,ΤελευταίαΓραμμή-ROW(),0)</f>
        <v>329</v>
      </c>
    </row>
    <row r="35" spans="2:10" ht="15" customHeight="1" x14ac:dyDescent="0.25">
      <c r="B35" s="20">
        <f>ROWS($B$4:B35)</f>
        <v>32</v>
      </c>
      <c r="C35" s="14">
        <f ca="1">IF(ΚαταχωρημένεςΤιμές,IF(Διαχείριση[[#This Row],['#]]&lt;=ΔιάρκειαΔανείου,IF(ROW()-ROW(Διαχείριση[[#Headers],[ημερομηνία
πληρωμής]])=1,ΈναρξηΔανείου,IF(I34&gt;0,EDATE(C34,1),"")),""),"")</f>
        <v>44266</v>
      </c>
      <c r="D35" s="21">
        <f ca="1">IF(ROW()-ROW(Διαχείριση[[#Headers],[αρχικό
υπόλοιπο]])=1,ΠοσόΔανείου,IF(Διαχείριση[[#This Row],[ημερομηνία
πληρωμής]]="",0,INDEX(Διαχείριση[], ROW()-4,8)))</f>
        <v>192065.47939384755</v>
      </c>
      <c r="E35" s="21">
        <f ca="1">IF(ΚαταχωρημένεςΤιμές,IF(ROW()-ROW(Διαχείριση[[#Headers],[τόκος]])=1,-IPMT(Επιτόκιο/12,1,ΔιάρκειαΔανείου-ROWS($C$4:C35)+1,Διαχείριση[[#This Row],[αρχικό
υπόλοιπο]]),IFERROR(-IPMT(Επιτόκιο/12,1,Διαχείριση[[#This Row],['#
δόσεων που απομένουν]],D36),0)),0)</f>
        <v>799.13378741096244</v>
      </c>
      <c r="F35" s="21">
        <f ca="1">IFERROR(IF(AND(ΚαταχωρημένεςΤιμές,Διαχείριση[[#This Row],[ημερομηνία
πληρωμής]]&lt;&gt;""),-PPMT(Επιτόκιο/12,1,ΔιάρκειαΔανείου-ROWS($C$4:C35)+1,Διαχείριση[[#This Row],[αρχικό
υπόλοιπο]]),""),0)</f>
        <v>273.3704152165796</v>
      </c>
      <c r="G35" s="21">
        <f ca="1">IF(Διαχείριση[[#This Row],[ημερομηνία
πληρωμής]]="",0,ΦόροςΑκίνητηςΠεριουσίας)</f>
        <v>375</v>
      </c>
      <c r="H35" s="21">
        <f ca="1">IF(Διαχείριση[[#This Row],[ημερομηνία
πληρωμής]]="",0,Διαχείριση[[#This Row],[τόκος]]+Διαχείριση[[#This Row],[κεφάλαιο]]+Διαχείριση[[#This Row],[φόρος ακίνητης
περιουσίας]])</f>
        <v>1447.5042026275421</v>
      </c>
      <c r="I35" s="21">
        <f ca="1">IF(Διαχείριση[[#This Row],[ημερομηνία
πληρωμής]]="",0,Διαχείριση[[#This Row],[αρχικό
υπόλοιπο]]-Διαχείριση[[#This Row],[κεφάλαιο]])</f>
        <v>191792.10897863097</v>
      </c>
      <c r="J35" s="22">
        <f ca="1">IF(Διαχείριση[[#This Row],[υπόλοιπο
που απομένει]]&gt;0,ΤελευταίαΓραμμή-ROW(),0)</f>
        <v>328</v>
      </c>
    </row>
    <row r="36" spans="2:10" ht="15" customHeight="1" x14ac:dyDescent="0.25">
      <c r="B36" s="20">
        <f>ROWS($B$4:B36)</f>
        <v>33</v>
      </c>
      <c r="C36" s="14">
        <f ca="1">IF(ΚαταχωρημένεςΤιμές,IF(Διαχείριση[[#This Row],['#]]&lt;=ΔιάρκειαΔανείου,IF(ROW()-ROW(Διαχείριση[[#Headers],[ημερομηνία
πληρωμής]])=1,ΈναρξηΔανείου,IF(I35&gt;0,EDATE(C35,1),"")),""),"")</f>
        <v>44297</v>
      </c>
      <c r="D36" s="21">
        <f ca="1">IF(ROW()-ROW(Διαχείριση[[#Headers],[αρχικό
υπόλοιπο]])=1,ΠοσόΔανείου,IF(Διαχείριση[[#This Row],[ημερομηνία
πληρωμής]]="",0,INDEX(Διαχείριση[], ROW()-4,8)))</f>
        <v>191792.10897863097</v>
      </c>
      <c r="E36" s="21">
        <f ca="1">IF(ΚαταχωρημένεςΤιμές,IF(ROW()-ROW(Διαχείριση[[#Headers],[τόκος]])=1,-IPMT(Επιτόκιο/12,1,ΔιάρκειαΔανείου-ROWS($C$4:C36)+1,Διαχείριση[[#This Row],[αρχικό
υπόλοιπο]]),IFERROR(-IPMT(Επιτόκιο/12,1,Διαχείριση[[#This Row],['#
δόσεων που απομένουν]],D37),0)),0)</f>
        <v>797.98999800007357</v>
      </c>
      <c r="F36" s="21">
        <f ca="1">IFERROR(IF(AND(ΚαταχωρημένεςΤιμές,Διαχείριση[[#This Row],[ημερομηνία
πληρωμής]]&lt;&gt;""),-PPMT(Επιτόκιο/12,1,ΔιάρκειαΔανείου-ROWS($C$4:C36)+1,Διαχείριση[[#This Row],[αρχικό
υπόλοιπο]]),""),0)</f>
        <v>274.50945861331536</v>
      </c>
      <c r="G36" s="21">
        <f ca="1">IF(Διαχείριση[[#This Row],[ημερομηνία
πληρωμής]]="",0,ΦόροςΑκίνητηςΠεριουσίας)</f>
        <v>375</v>
      </c>
      <c r="H36" s="21">
        <f ca="1">IF(Διαχείριση[[#This Row],[ημερομηνία
πληρωμής]]="",0,Διαχείριση[[#This Row],[τόκος]]+Διαχείριση[[#This Row],[κεφάλαιο]]+Διαχείριση[[#This Row],[φόρος ακίνητης
περιουσίας]])</f>
        <v>1447.4994566133889</v>
      </c>
      <c r="I36" s="21">
        <f ca="1">IF(Διαχείριση[[#This Row],[ημερομηνία
πληρωμής]]="",0,Διαχείριση[[#This Row],[αρχικό
υπόλοιπο]]-Διαχείριση[[#This Row],[κεφάλαιο]])</f>
        <v>191517.59952001765</v>
      </c>
      <c r="J36" s="22">
        <f ca="1">IF(Διαχείριση[[#This Row],[υπόλοιπο
που απομένει]]&gt;0,ΤελευταίαΓραμμή-ROW(),0)</f>
        <v>327</v>
      </c>
    </row>
    <row r="37" spans="2:10" ht="15" customHeight="1" x14ac:dyDescent="0.25">
      <c r="B37" s="20">
        <f>ROWS($B$4:B37)</f>
        <v>34</v>
      </c>
      <c r="C37" s="14">
        <f ca="1">IF(ΚαταχωρημένεςΤιμές,IF(Διαχείριση[[#This Row],['#]]&lt;=ΔιάρκειαΔανείου,IF(ROW()-ROW(Διαχείριση[[#Headers],[ημερομηνία
πληρωμής]])=1,ΈναρξηΔανείου,IF(I36&gt;0,EDATE(C36,1),"")),""),"")</f>
        <v>44327</v>
      </c>
      <c r="D37" s="21">
        <f ca="1">IF(ROW()-ROW(Διαχείριση[[#Headers],[αρχικό
υπόλοιπο]])=1,ΠοσόΔανείου,IF(Διαχείριση[[#This Row],[ημερομηνία
πληρωμής]]="",0,INDEX(Διαχείριση[], ROW()-4,8)))</f>
        <v>191517.59952001765</v>
      </c>
      <c r="E37" s="21">
        <f ca="1">IF(ΚαταχωρημένεςΤιμές,IF(ROW()-ROW(Διαχείριση[[#Headers],[τόκος]])=1,-IPMT(Επιτόκιο/12,1,ΔιάρκειαΔανείου-ROWS($C$4:C37)+1,Διαχείριση[[#This Row],[αρχικό
υπόλοιπο]]),IFERROR(-IPMT(Επιτόκιο/12,1,Διαχείριση[[#This Row],['#
δόσεων που απομένουν]],D38),0)),0)</f>
        <v>796.8414427999727</v>
      </c>
      <c r="F37" s="21">
        <f ca="1">IFERROR(IF(AND(ΚαταχωρημένεςΤιμές,Διαχείριση[[#This Row],[ημερομηνία
πληρωμής]]&lt;&gt;""),-PPMT(Επιτόκιο/12,1,ΔιάρκειαΔανείου-ROWS($C$4:C37)+1,Διαχείριση[[#This Row],[αρχικό
υπόλοιπο]]),""),0)</f>
        <v>275.65324802420417</v>
      </c>
      <c r="G37" s="21">
        <f ca="1">IF(Διαχείριση[[#This Row],[ημερομηνία
πληρωμής]]="",0,ΦόροςΑκίνητηςΠεριουσίας)</f>
        <v>375</v>
      </c>
      <c r="H37" s="21">
        <f ca="1">IF(Διαχείριση[[#This Row],[ημερομηνία
πληρωμής]]="",0,Διαχείριση[[#This Row],[τόκος]]+Διαχείριση[[#This Row],[κεφάλαιο]]+Διαχείριση[[#This Row],[φόρος ακίνητης
περιουσίας]])</f>
        <v>1447.4946908241768</v>
      </c>
      <c r="I37" s="21">
        <f ca="1">IF(Διαχείριση[[#This Row],[ημερομηνία
πληρωμής]]="",0,Διαχείριση[[#This Row],[αρχικό
υπόλοιπο]]-Διαχείριση[[#This Row],[κεφάλαιο]])</f>
        <v>191241.94627199345</v>
      </c>
      <c r="J37" s="22">
        <f ca="1">IF(Διαχείριση[[#This Row],[υπόλοιπο
που απομένει]]&gt;0,ΤελευταίαΓραμμή-ROW(),0)</f>
        <v>326</v>
      </c>
    </row>
    <row r="38" spans="2:10" ht="15" customHeight="1" x14ac:dyDescent="0.25">
      <c r="B38" s="20">
        <f>ROWS($B$4:B38)</f>
        <v>35</v>
      </c>
      <c r="C38" s="14">
        <f ca="1">IF(ΚαταχωρημένεςΤιμές,IF(Διαχείριση[[#This Row],['#]]&lt;=ΔιάρκειαΔανείου,IF(ROW()-ROW(Διαχείριση[[#Headers],[ημερομηνία
πληρωμής]])=1,ΈναρξηΔανείου,IF(I37&gt;0,EDATE(C37,1),"")),""),"")</f>
        <v>44358</v>
      </c>
      <c r="D38" s="21">
        <f ca="1">IF(ROW()-ROW(Διαχείριση[[#Headers],[αρχικό
υπόλοιπο]])=1,ΠοσόΔανείου,IF(Διαχείριση[[#This Row],[ημερομηνία
πληρωμής]]="",0,INDEX(Διαχείριση[], ROW()-4,8)))</f>
        <v>191241.94627199345</v>
      </c>
      <c r="E38" s="21">
        <f ca="1">IF(ΚαταχωρημένεςΤιμές,IF(ROW()-ROW(Διαχείριση[[#Headers],[τόκος]])=1,-IPMT(Επιτόκιο/12,1,ΔιάρκειαΔανείου-ROWS($C$4:C38)+1,Διαχείριση[[#This Row],[αρχικό
υπόλοιπο]]),IFERROR(-IPMT(Επιτόκιο/12,1,Διαχείριση[[#This Row],['#
δόσεων που απομένουν]],D39),0)),0)</f>
        <v>795.68810195320475</v>
      </c>
      <c r="F38" s="21">
        <f ca="1">IFERROR(IF(AND(ΚαταχωρημένεςΤιμές,Διαχείριση[[#This Row],[ημερομηνία
πληρωμής]]&lt;&gt;""),-PPMT(Επιτόκιο/12,1,ΔιάρκειαΔανείου-ROWS($C$4:C38)+1,Διαχείριση[[#This Row],[αρχικό
υπόλοιπο]]),""),0)</f>
        <v>276.8018032243051</v>
      </c>
      <c r="G38" s="21">
        <f ca="1">IF(Διαχείριση[[#This Row],[ημερομηνία
πληρωμής]]="",0,ΦόροςΑκίνητηςΠεριουσίας)</f>
        <v>375</v>
      </c>
      <c r="H38" s="21">
        <f ca="1">IF(Διαχείριση[[#This Row],[ημερομηνία
πληρωμής]]="",0,Διαχείριση[[#This Row],[τόκος]]+Διαχείριση[[#This Row],[κεφάλαιο]]+Διαχείριση[[#This Row],[φόρος ακίνητης
περιουσίας]])</f>
        <v>1447.4899051775099</v>
      </c>
      <c r="I38" s="21">
        <f ca="1">IF(Διαχείριση[[#This Row],[ημερομηνία
πληρωμής]]="",0,Διαχείριση[[#This Row],[αρχικό
υπόλοιπο]]-Διαχείριση[[#This Row],[κεφάλαιο]])</f>
        <v>190965.14446876914</v>
      </c>
      <c r="J38" s="22">
        <f ca="1">IF(Διαχείριση[[#This Row],[υπόλοιπο
που απομένει]]&gt;0,ΤελευταίαΓραμμή-ROW(),0)</f>
        <v>325</v>
      </c>
    </row>
    <row r="39" spans="2:10" ht="15" customHeight="1" x14ac:dyDescent="0.25">
      <c r="B39" s="20">
        <f>ROWS($B$4:B39)</f>
        <v>36</v>
      </c>
      <c r="C39" s="14">
        <f ca="1">IF(ΚαταχωρημένεςΤιμές,IF(Διαχείριση[[#This Row],['#]]&lt;=ΔιάρκειαΔανείου,IF(ROW()-ROW(Διαχείριση[[#Headers],[ημερομηνία
πληρωμής]])=1,ΈναρξηΔανείου,IF(I38&gt;0,EDATE(C38,1),"")),""),"")</f>
        <v>44388</v>
      </c>
      <c r="D39" s="21">
        <f ca="1">IF(ROW()-ROW(Διαχείριση[[#Headers],[αρχικό
υπόλοιπο]])=1,ΠοσόΔανείου,IF(Διαχείριση[[#This Row],[ημερομηνία
πληρωμής]]="",0,INDEX(Διαχείριση[], ROW()-4,8)))</f>
        <v>190965.14446876914</v>
      </c>
      <c r="E39" s="21">
        <f ca="1">IF(ΚαταχωρημένεςΤιμές,IF(ROW()-ROW(Διαχείριση[[#Headers],[τόκος]])=1,-IPMT(Επιτόκιο/12,1,ΔιάρκειαΔανείου-ROWS($C$4:C39)+1,Διαχείριση[[#This Row],[αρχικό
υπόλοιπο]]),IFERROR(-IPMT(Επιτόκιο/12,1,Διαχείριση[[#This Row],['#
δόσεων που απομένουν]],D40),0)),0)</f>
        <v>794.5299555195752</v>
      </c>
      <c r="F39" s="21">
        <f ca="1">IFERROR(IF(AND(ΚαταχωρημένεςΤιμές,Διαχείριση[[#This Row],[ημερομηνία
πληρωμής]]&lt;&gt;""),-PPMT(Επιτόκιο/12,1,ΔιάρκειαΔανείου-ROWS($C$4:C39)+1,Διαχείριση[[#This Row],[αρχικό
υπόλοιπο]]),""),0)</f>
        <v>277.95514407107299</v>
      </c>
      <c r="G39" s="21">
        <f ca="1">IF(Διαχείριση[[#This Row],[ημερομηνία
πληρωμής]]="",0,ΦόροςΑκίνητηςΠεριουσίας)</f>
        <v>375</v>
      </c>
      <c r="H39" s="21">
        <f ca="1">IF(Διαχείριση[[#This Row],[ημερομηνία
πληρωμής]]="",0,Διαχείριση[[#This Row],[τόκος]]+Διαχείριση[[#This Row],[κεφάλαιο]]+Διαχείριση[[#This Row],[φόρος ακίνητης
περιουσίας]])</f>
        <v>1447.4850995906481</v>
      </c>
      <c r="I39" s="21">
        <f ca="1">IF(Διαχείριση[[#This Row],[ημερομηνία
πληρωμής]]="",0,Διαχείριση[[#This Row],[αρχικό
υπόλοιπο]]-Διαχείριση[[#This Row],[κεφάλαιο]])</f>
        <v>190687.18932469806</v>
      </c>
      <c r="J39" s="22">
        <f ca="1">IF(Διαχείριση[[#This Row],[υπόλοιπο
που απομένει]]&gt;0,ΤελευταίαΓραμμή-ROW(),0)</f>
        <v>324</v>
      </c>
    </row>
    <row r="40" spans="2:10" ht="15" customHeight="1" x14ac:dyDescent="0.25">
      <c r="B40" s="20">
        <f>ROWS($B$4:B40)</f>
        <v>37</v>
      </c>
      <c r="C40" s="14">
        <f ca="1">IF(ΚαταχωρημένεςΤιμές,IF(Διαχείριση[[#This Row],['#]]&lt;=ΔιάρκειαΔανείου,IF(ROW()-ROW(Διαχείριση[[#Headers],[ημερομηνία
πληρωμής]])=1,ΈναρξηΔανείου,IF(I39&gt;0,EDATE(C39,1),"")),""),"")</f>
        <v>44419</v>
      </c>
      <c r="D40" s="21">
        <f ca="1">IF(ROW()-ROW(Διαχείριση[[#Headers],[αρχικό
υπόλοιπο]])=1,ΠοσόΔανείου,IF(Διαχείριση[[#This Row],[ημερομηνία
πληρωμής]]="",0,INDEX(Διαχείριση[], ROW()-4,8)))</f>
        <v>190687.18932469806</v>
      </c>
      <c r="E40" s="21">
        <f ca="1">IF(ΚαταχωρημένεςΤιμές,IF(ROW()-ROW(Διαχείριση[[#Headers],[τόκος]])=1,-IPMT(Επιτόκιο/12,1,ΔιάρκειαΔανείου-ROWS($C$4:C40)+1,Διαχείριση[[#This Row],[αρχικό
υπόλοιπο]]),IFERROR(-IPMT(Επιτόκιο/12,1,Διαχείριση[[#This Row],['#
δόσεων που απομένουν]],D41),0)),0)</f>
        <v>793.36698347580568</v>
      </c>
      <c r="F40" s="21">
        <f ca="1">IFERROR(IF(AND(ΚαταχωρημένεςΤιμές,Διαχείριση[[#This Row],[ημερομηνία
πληρωμής]]&lt;&gt;""),-PPMT(Επιτόκιο/12,1,ΔιάρκειαΔανείου-ROWS($C$4:C40)+1,Διαχείριση[[#This Row],[αρχικό
υπόλοιπο]]),""),0)</f>
        <v>279.11329050470238</v>
      </c>
      <c r="G40" s="21">
        <f ca="1">IF(Διαχείριση[[#This Row],[ημερομηνία
πληρωμής]]="",0,ΦόροςΑκίνητηςΠεριουσίας)</f>
        <v>375</v>
      </c>
      <c r="H40" s="21">
        <f ca="1">IF(Διαχείριση[[#This Row],[ημερομηνία
πληρωμής]]="",0,Διαχείριση[[#This Row],[τόκος]]+Διαχείριση[[#This Row],[κεφάλαιο]]+Διαχείριση[[#This Row],[φόρος ακίνητης
περιουσίας]])</f>
        <v>1447.4802739805082</v>
      </c>
      <c r="I40" s="21">
        <f ca="1">IF(Διαχείριση[[#This Row],[ημερομηνία
πληρωμής]]="",0,Διαχείριση[[#This Row],[αρχικό
υπόλοιπο]]-Διαχείριση[[#This Row],[κεφάλαιο]])</f>
        <v>190408.07603419336</v>
      </c>
      <c r="J40" s="22">
        <f ca="1">IF(Διαχείριση[[#This Row],[υπόλοιπο
που απομένει]]&gt;0,ΤελευταίαΓραμμή-ROW(),0)</f>
        <v>323</v>
      </c>
    </row>
    <row r="41" spans="2:10" ht="15" customHeight="1" x14ac:dyDescent="0.25">
      <c r="B41" s="20">
        <f>ROWS($B$4:B41)</f>
        <v>38</v>
      </c>
      <c r="C41" s="14">
        <f ca="1">IF(ΚαταχωρημένεςΤιμές,IF(Διαχείριση[[#This Row],['#]]&lt;=ΔιάρκειαΔανείου,IF(ROW()-ROW(Διαχείριση[[#Headers],[ημερομηνία
πληρωμής]])=1,ΈναρξηΔανείου,IF(I40&gt;0,EDATE(C40,1),"")),""),"")</f>
        <v>44450</v>
      </c>
      <c r="D41" s="21">
        <f ca="1">IF(ROW()-ROW(Διαχείριση[[#Headers],[αρχικό
υπόλοιπο]])=1,ΠοσόΔανείου,IF(Διαχείριση[[#This Row],[ημερομηνία
πληρωμής]]="",0,INDEX(Διαχείριση[], ROW()-4,8)))</f>
        <v>190408.07603419336</v>
      </c>
      <c r="E41" s="21">
        <f ca="1">IF(ΚαταχωρημένεςΤιμές,IF(ROW()-ROW(Διαχείριση[[#Headers],[τόκος]])=1,-IPMT(Επιτόκιο/12,1,ΔιάρκειαΔανείου-ROWS($C$4:C41)+1,Διαχείριση[[#This Row],[αρχικό
υπόλοιπο]]),IFERROR(-IPMT(Επιτόκιο/12,1,Διαχείριση[[#This Row],['#
δόσεων που απομένουν]],D42),0)),0)</f>
        <v>792.19916571518706</v>
      </c>
      <c r="F41" s="21">
        <f ca="1">IFERROR(IF(AND(ΚαταχωρημένεςΤιμές,Διαχείριση[[#This Row],[ημερομηνία
πληρωμής]]&lt;&gt;""),-PPMT(Επιτόκιο/12,1,ΔιάρκειαΔανείου-ROWS($C$4:C41)+1,Διαχείριση[[#This Row],[αρχικό
υπόλοιπο]]),""),0)</f>
        <v>280.27626254847206</v>
      </c>
      <c r="G41" s="21">
        <f ca="1">IF(Διαχείριση[[#This Row],[ημερομηνία
πληρωμής]]="",0,ΦόροςΑκίνητηςΠεριουσίας)</f>
        <v>375</v>
      </c>
      <c r="H41" s="21">
        <f ca="1">IF(Διαχείριση[[#This Row],[ημερομηνία
πληρωμής]]="",0,Διαχείριση[[#This Row],[τόκος]]+Διαχείριση[[#This Row],[κεφάλαιο]]+Διαχείριση[[#This Row],[φόρος ακίνητης
περιουσίας]])</f>
        <v>1447.4754282636591</v>
      </c>
      <c r="I41" s="21">
        <f ca="1">IF(Διαχείριση[[#This Row],[ημερομηνία
πληρωμής]]="",0,Διαχείριση[[#This Row],[αρχικό
υπόλοιπο]]-Διαχείριση[[#This Row],[κεφάλαιο]])</f>
        <v>190127.7997716449</v>
      </c>
      <c r="J41" s="22">
        <f ca="1">IF(Διαχείριση[[#This Row],[υπόλοιπο
που απομένει]]&gt;0,ΤελευταίαΓραμμή-ROW(),0)</f>
        <v>322</v>
      </c>
    </row>
    <row r="42" spans="2:10" ht="15" customHeight="1" x14ac:dyDescent="0.25">
      <c r="B42" s="20">
        <f>ROWS($B$4:B42)</f>
        <v>39</v>
      </c>
      <c r="C42" s="14">
        <f ca="1">IF(ΚαταχωρημένεςΤιμές,IF(Διαχείριση[[#This Row],['#]]&lt;=ΔιάρκειαΔανείου,IF(ROW()-ROW(Διαχείριση[[#Headers],[ημερομηνία
πληρωμής]])=1,ΈναρξηΔανείου,IF(I41&gt;0,EDATE(C41,1),"")),""),"")</f>
        <v>44480</v>
      </c>
      <c r="D42" s="21">
        <f ca="1">IF(ROW()-ROW(Διαχείριση[[#Headers],[αρχικό
υπόλοιπο]])=1,ΠοσόΔανείου,IF(Διαχείριση[[#This Row],[ημερομηνία
πληρωμής]]="",0,INDEX(Διαχείριση[], ROW()-4,8)))</f>
        <v>190127.7997716449</v>
      </c>
      <c r="E42" s="21">
        <f ca="1">IF(ΚαταχωρημένεςΤιμές,IF(ROW()-ROW(Διαχείριση[[#Headers],[τόκος]])=1,-IPMT(Επιτόκιο/12,1,ΔιάρκειαΔανείου-ROWS($C$4:C42)+1,Διαχείριση[[#This Row],[αρχικό
υπόλοιπο]]),IFERROR(-IPMT(Επιτόκιο/12,1,Διαχείριση[[#This Row],['#
δόσεων που απομένουν]],D43),0)),0)</f>
        <v>791.02648204723255</v>
      </c>
      <c r="F42" s="21">
        <f ca="1">IFERROR(IF(AND(ΚαταχωρημένεςΤιμές,Διαχείριση[[#This Row],[ημερομηνία
πληρωμής]]&lt;&gt;""),-PPMT(Επιτόκιο/12,1,ΔιάρκειαΔανείου-ROWS($C$4:C42)+1,Διαχείριση[[#This Row],[αρχικό
υπόλοιπο]]),""),0)</f>
        <v>281.44408030909062</v>
      </c>
      <c r="G42" s="21">
        <f ca="1">IF(Διαχείριση[[#This Row],[ημερομηνία
πληρωμής]]="",0,ΦόροςΑκίνητηςΠεριουσίας)</f>
        <v>375</v>
      </c>
      <c r="H42" s="21">
        <f ca="1">IF(Διαχείριση[[#This Row],[ημερομηνία
πληρωμής]]="",0,Διαχείριση[[#This Row],[τόκος]]+Διαχείριση[[#This Row],[κεφάλαιο]]+Διαχείριση[[#This Row],[φόρος ακίνητης
περιουσίας]])</f>
        <v>1447.4705623563232</v>
      </c>
      <c r="I42" s="21">
        <f ca="1">IF(Διαχείριση[[#This Row],[ημερομηνία
πληρωμής]]="",0,Διαχείριση[[#This Row],[αρχικό
υπόλοιπο]]-Διαχείριση[[#This Row],[κεφάλαιο]])</f>
        <v>189846.3556913358</v>
      </c>
      <c r="J42" s="22">
        <f ca="1">IF(Διαχείριση[[#This Row],[υπόλοιπο
που απομένει]]&gt;0,ΤελευταίαΓραμμή-ROW(),0)</f>
        <v>321</v>
      </c>
    </row>
    <row r="43" spans="2:10" ht="15" customHeight="1" x14ac:dyDescent="0.25">
      <c r="B43" s="20">
        <f>ROWS($B$4:B43)</f>
        <v>40</v>
      </c>
      <c r="C43" s="14">
        <f ca="1">IF(ΚαταχωρημένεςΤιμές,IF(Διαχείριση[[#This Row],['#]]&lt;=ΔιάρκειαΔανείου,IF(ROW()-ROW(Διαχείριση[[#Headers],[ημερομηνία
πληρωμής]])=1,ΈναρξηΔανείου,IF(I42&gt;0,EDATE(C42,1),"")),""),"")</f>
        <v>44511</v>
      </c>
      <c r="D43" s="21">
        <f ca="1">IF(ROW()-ROW(Διαχείριση[[#Headers],[αρχικό
υπόλοιπο]])=1,ΠοσόΔανείου,IF(Διαχείριση[[#This Row],[ημερομηνία
πληρωμής]]="",0,INDEX(Διαχείριση[], ROW()-4,8)))</f>
        <v>189846.3556913358</v>
      </c>
      <c r="E43" s="21">
        <f ca="1">IF(ΚαταχωρημένεςΤιμές,IF(ROW()-ROW(Διαχείριση[[#Headers],[τόκος]])=1,-IPMT(Επιτόκιο/12,1,ΔιάρκειαΔανείου-ROWS($C$4:C43)+1,Διαχείριση[[#This Row],[αρχικό
υπόλοιπο]]),IFERROR(-IPMT(Επιτόκιο/12,1,Διαχείριση[[#This Row],['#
δόσεων που απομένουν]],D44),0)),0)</f>
        <v>789.84891219732822</v>
      </c>
      <c r="F43" s="21">
        <f ca="1">IFERROR(IF(AND(ΚαταχωρημένεςΤιμές,Διαχείριση[[#This Row],[ημερομηνία
πληρωμής]]&lt;&gt;""),-PPMT(Επιτόκιο/12,1,ΔιάρκειαΔανείου-ROWS($C$4:C43)+1,Διαχείριση[[#This Row],[αρχικό
υπόλοιπο]]),""),0)</f>
        <v>282.61676397704514</v>
      </c>
      <c r="G43" s="21">
        <f ca="1">IF(Διαχείριση[[#This Row],[ημερομηνία
πληρωμής]]="",0,ΦόροςΑκίνητηςΠεριουσίας)</f>
        <v>375</v>
      </c>
      <c r="H43" s="21">
        <f ca="1">IF(Διαχείριση[[#This Row],[ημερομηνία
πληρωμής]]="",0,Διαχείριση[[#This Row],[τόκος]]+Διαχείριση[[#This Row],[κεφάλαιο]]+Διαχείριση[[#This Row],[φόρος ακίνητης
περιουσίας]])</f>
        <v>1447.4656761743734</v>
      </c>
      <c r="I43" s="21">
        <f ca="1">IF(Διαχείριση[[#This Row],[ημερομηνία
πληρωμής]]="",0,Διαχείριση[[#This Row],[αρχικό
υπόλοιπο]]-Διαχείριση[[#This Row],[κεφάλαιο]])</f>
        <v>189563.73892735876</v>
      </c>
      <c r="J43" s="22">
        <f ca="1">IF(Διαχείριση[[#This Row],[υπόλοιπο
που απομένει]]&gt;0,ΤελευταίαΓραμμή-ROW(),0)</f>
        <v>320</v>
      </c>
    </row>
    <row r="44" spans="2:10" ht="15" customHeight="1" x14ac:dyDescent="0.25">
      <c r="B44" s="20">
        <f>ROWS($B$4:B44)</f>
        <v>41</v>
      </c>
      <c r="C44" s="14">
        <f ca="1">IF(ΚαταχωρημένεςΤιμές,IF(Διαχείριση[[#This Row],['#]]&lt;=ΔιάρκειαΔανείου,IF(ROW()-ROW(Διαχείριση[[#Headers],[ημερομηνία
πληρωμής]])=1,ΈναρξηΔανείου,IF(I43&gt;0,EDATE(C43,1),"")),""),"")</f>
        <v>44541</v>
      </c>
      <c r="D44" s="21">
        <f ca="1">IF(ROW()-ROW(Διαχείριση[[#Headers],[αρχικό
υπόλοιπο]])=1,ΠοσόΔανείου,IF(Διαχείριση[[#This Row],[ημερομηνία
πληρωμής]]="",0,INDEX(Διαχείριση[], ROW()-4,8)))</f>
        <v>189563.73892735876</v>
      </c>
      <c r="E44" s="21">
        <f ca="1">IF(ΚαταχωρημένεςΤιμές,IF(ROW()-ROW(Διαχείριση[[#Headers],[τόκος]])=1,-IPMT(Επιτόκιο/12,1,ΔιάρκειαΔανείου-ROWS($C$4:C44)+1,Διαχείριση[[#This Row],[αρχικό
υπόλοιπο]]),IFERROR(-IPMT(Επιτόκιο/12,1,Διαχείριση[[#This Row],['#
δόσεων που απομένουν]],D45),0)),0)</f>
        <v>788.66643580638254</v>
      </c>
      <c r="F44" s="21">
        <f ca="1">IFERROR(IF(AND(ΚαταχωρημένεςΤιμές,Διαχείριση[[#This Row],[ημερομηνία
πληρωμής]]&lt;&gt;""),-PPMT(Επιτόκιο/12,1,ΔιάρκειαΔανείου-ROWS($C$4:C44)+1,Διαχείριση[[#This Row],[αρχικό
υπόλοιπο]]),""),0)</f>
        <v>283.79433382694958</v>
      </c>
      <c r="G44" s="21">
        <f ca="1">IF(Διαχείριση[[#This Row],[ημερομηνία
πληρωμής]]="",0,ΦόροςΑκίνητηςΠεριουσίας)</f>
        <v>375</v>
      </c>
      <c r="H44" s="21">
        <f ca="1">IF(Διαχείριση[[#This Row],[ημερομηνία
πληρωμής]]="",0,Διαχείριση[[#This Row],[τόκος]]+Διαχείριση[[#This Row],[κεφάλαιο]]+Διαχείριση[[#This Row],[φόρος ακίνητης
περιουσίας]])</f>
        <v>1447.4607696333321</v>
      </c>
      <c r="I44" s="21">
        <f ca="1">IF(Διαχείριση[[#This Row],[ημερομηνία
πληρωμής]]="",0,Διαχείριση[[#This Row],[αρχικό
υπόλοιπο]]-Διαχείριση[[#This Row],[κεφάλαιο]])</f>
        <v>189279.94459353181</v>
      </c>
      <c r="J44" s="22">
        <f ca="1">IF(Διαχείριση[[#This Row],[υπόλοιπο
που απομένει]]&gt;0,ΤελευταίαΓραμμή-ROW(),0)</f>
        <v>319</v>
      </c>
    </row>
    <row r="45" spans="2:10" ht="15" customHeight="1" x14ac:dyDescent="0.25">
      <c r="B45" s="20">
        <f>ROWS($B$4:B45)</f>
        <v>42</v>
      </c>
      <c r="C45" s="14">
        <f ca="1">IF(ΚαταχωρημένεςΤιμές,IF(Διαχείριση[[#This Row],['#]]&lt;=ΔιάρκειαΔανείου,IF(ROW()-ROW(Διαχείριση[[#Headers],[ημερομηνία
πληρωμής]])=1,ΈναρξηΔανείου,IF(I44&gt;0,EDATE(C44,1),"")),""),"")</f>
        <v>44572</v>
      </c>
      <c r="D45" s="21">
        <f ca="1">IF(ROW()-ROW(Διαχείριση[[#Headers],[αρχικό
υπόλοιπο]])=1,ΠοσόΔανείου,IF(Διαχείριση[[#This Row],[ημερομηνία
πληρωμής]]="",0,INDEX(Διαχείριση[], ROW()-4,8)))</f>
        <v>189279.94459353181</v>
      </c>
      <c r="E45" s="21">
        <f ca="1">IF(ΚαταχωρημένεςΤιμές,IF(ROW()-ROW(Διαχείριση[[#Headers],[τόκος]])=1,-IPMT(Επιτόκιο/12,1,ΔιάρκειαΔανείου-ROWS($C$4:C45)+1,Διαχείριση[[#This Row],[αρχικό
υπόλοιπο]]),IFERROR(-IPMT(Επιτόκιο/12,1,Διαχείριση[[#This Row],['#
δόσεων που απομένουν]],D46),0)),0)</f>
        <v>787.4790324304746</v>
      </c>
      <c r="F45" s="21">
        <f ca="1">IFERROR(IF(AND(ΚαταχωρημένεςΤιμές,Διαχείριση[[#This Row],[ημερομηνία
πληρωμής]]&lt;&gt;""),-PPMT(Επιτόκιο/12,1,ΔιάρκειαΔανείου-ROWS($C$4:C45)+1,Διαχείριση[[#This Row],[αρχικό
υπόλοιπο]]),""),0)</f>
        <v>284.97681021789521</v>
      </c>
      <c r="G45" s="21">
        <f ca="1">IF(Διαχείριση[[#This Row],[ημερομηνία
πληρωμής]]="",0,ΦόροςΑκίνητηςΠεριουσίας)</f>
        <v>375</v>
      </c>
      <c r="H45" s="21">
        <f ca="1">IF(Διαχείριση[[#This Row],[ημερομηνία
πληρωμής]]="",0,Διαχείριση[[#This Row],[τόκος]]+Διαχείριση[[#This Row],[κεφάλαιο]]+Διαχείριση[[#This Row],[φόρος ακίνητης
περιουσίας]])</f>
        <v>1447.4558426483698</v>
      </c>
      <c r="I45" s="21">
        <f ca="1">IF(Διαχείριση[[#This Row],[ημερομηνία
πληρωμής]]="",0,Διαχείριση[[#This Row],[αρχικό
υπόλοιπο]]-Διαχείριση[[#This Row],[κεφάλαιο]])</f>
        <v>188994.96778331391</v>
      </c>
      <c r="J45" s="22">
        <f ca="1">IF(Διαχείριση[[#This Row],[υπόλοιπο
που απομένει]]&gt;0,ΤελευταίαΓραμμή-ROW(),0)</f>
        <v>318</v>
      </c>
    </row>
    <row r="46" spans="2:10" ht="15" customHeight="1" x14ac:dyDescent="0.25">
      <c r="B46" s="20">
        <f>ROWS($B$4:B46)</f>
        <v>43</v>
      </c>
      <c r="C46" s="14">
        <f ca="1">IF(ΚαταχωρημένεςΤιμές,IF(Διαχείριση[[#This Row],['#]]&lt;=ΔιάρκειαΔανείου,IF(ROW()-ROW(Διαχείριση[[#Headers],[ημερομηνία
πληρωμής]])=1,ΈναρξηΔανείου,IF(I45&gt;0,EDATE(C45,1),"")),""),"")</f>
        <v>44603</v>
      </c>
      <c r="D46" s="21">
        <f ca="1">IF(ROW()-ROW(Διαχείριση[[#Headers],[αρχικό
υπόλοιπο]])=1,ΠοσόΔανείου,IF(Διαχείριση[[#This Row],[ημερομηνία
πληρωμής]]="",0,INDEX(Διαχείριση[], ROW()-4,8)))</f>
        <v>188994.96778331391</v>
      </c>
      <c r="E46" s="21">
        <f ca="1">IF(ΚαταχωρημένεςΤιμές,IF(ROW()-ROW(Διαχείριση[[#Headers],[τόκος]])=1,-IPMT(Επιτόκιο/12,1,ΔιάρκειαΔανείου-ROWS($C$4:C46)+1,Διαχείριση[[#This Row],[αρχικό
υπόλοιπο]]),IFERROR(-IPMT(Επιτόκιο/12,1,Διαχείριση[[#This Row],['#
δόσεων που απομένουν]],D47),0)),0)</f>
        <v>786.28668154050035</v>
      </c>
      <c r="F46" s="21">
        <f ca="1">IFERROR(IF(AND(ΚαταχωρημένεςΤιμές,Διαχείριση[[#This Row],[ημερομηνία
πληρωμής]]&lt;&gt;""),-PPMT(Επιτόκιο/12,1,ΔιάρκειαΔανείου-ROWS($C$4:C46)+1,Διαχείριση[[#This Row],[αρχικό
υπόλοιπο]]),""),0)</f>
        <v>286.16421359380314</v>
      </c>
      <c r="G46" s="21">
        <f ca="1">IF(Διαχείριση[[#This Row],[ημερομηνία
πληρωμής]]="",0,ΦόροςΑκίνητηςΠεριουσίας)</f>
        <v>375</v>
      </c>
      <c r="H46" s="21">
        <f ca="1">IF(Διαχείριση[[#This Row],[ημερομηνία
πληρωμής]]="",0,Διαχείριση[[#This Row],[τόκος]]+Διαχείριση[[#This Row],[κεφάλαιο]]+Διαχείριση[[#This Row],[φόρος ακίνητης
περιουσίας]])</f>
        <v>1447.4508951343034</v>
      </c>
      <c r="I46" s="21">
        <f ca="1">IF(Διαχείριση[[#This Row],[ημερομηνία
πληρωμής]]="",0,Διαχείριση[[#This Row],[αρχικό
υπόλοιπο]]-Διαχείριση[[#This Row],[κεφάλαιο]])</f>
        <v>188708.8035697201</v>
      </c>
      <c r="J46" s="22">
        <f ca="1">IF(Διαχείριση[[#This Row],[υπόλοιπο
που απομένει]]&gt;0,ΤελευταίαΓραμμή-ROW(),0)</f>
        <v>317</v>
      </c>
    </row>
    <row r="47" spans="2:10" ht="15" customHeight="1" x14ac:dyDescent="0.25">
      <c r="B47" s="20">
        <f>ROWS($B$4:B47)</f>
        <v>44</v>
      </c>
      <c r="C47" s="14">
        <f ca="1">IF(ΚαταχωρημένεςΤιμές,IF(Διαχείριση[[#This Row],['#]]&lt;=ΔιάρκειαΔανείου,IF(ROW()-ROW(Διαχείριση[[#Headers],[ημερομηνία
πληρωμής]])=1,ΈναρξηΔανείου,IF(I46&gt;0,EDATE(C46,1),"")),""),"")</f>
        <v>44631</v>
      </c>
      <c r="D47" s="21">
        <f ca="1">IF(ROW()-ROW(Διαχείριση[[#Headers],[αρχικό
υπόλοιπο]])=1,ΠοσόΔανείου,IF(Διαχείριση[[#This Row],[ημερομηνία
πληρωμής]]="",0,INDEX(Διαχείριση[], ROW()-4,8)))</f>
        <v>188708.8035697201</v>
      </c>
      <c r="E47" s="21">
        <f ca="1">IF(ΚαταχωρημένεςΤιμές,IF(ROW()-ROW(Διαχείριση[[#Headers],[τόκος]])=1,-IPMT(Επιτόκιο/12,1,ΔιάρκειαΔανείου-ROWS($C$4:C47)+1,Διαχείριση[[#This Row],[αρχικό
υπόλοιπο]]),IFERROR(-IPMT(Επιτόκιο/12,1,Διαχείριση[[#This Row],['#
δόσεων που απομένουν]],D48),0)),0)</f>
        <v>785.08936252181797</v>
      </c>
      <c r="F47" s="21">
        <f ca="1">IFERROR(IF(AND(ΚαταχωρημένεςΤιμές,Διαχείριση[[#This Row],[ημερομηνία
πληρωμής]]&lt;&gt;""),-PPMT(Επιτόκιο/12,1,ΔιάρκειαΔανείου-ROWS($C$4:C47)+1,Διαχείριση[[#This Row],[αρχικό
υπόλοιπο]]),""),0)</f>
        <v>287.35656448377722</v>
      </c>
      <c r="G47" s="21">
        <f ca="1">IF(Διαχείριση[[#This Row],[ημερομηνία
πληρωμής]]="",0,ΦόροςΑκίνητηςΠεριουσίας)</f>
        <v>375</v>
      </c>
      <c r="H47" s="21">
        <f ca="1">IF(Διαχείριση[[#This Row],[ημερομηνία
πληρωμής]]="",0,Διαχείριση[[#This Row],[τόκος]]+Διαχείριση[[#This Row],[κεφάλαιο]]+Διαχείριση[[#This Row],[φόρος ακίνητης
περιουσίας]])</f>
        <v>1447.4459270055952</v>
      </c>
      <c r="I47" s="21">
        <f ca="1">IF(Διαχείριση[[#This Row],[ημερομηνία
πληρωμής]]="",0,Διαχείριση[[#This Row],[αρχικό
υπόλοιπο]]-Διαχείριση[[#This Row],[κεφάλαιο]])</f>
        <v>188421.44700523632</v>
      </c>
      <c r="J47" s="22">
        <f ca="1">IF(Διαχείριση[[#This Row],[υπόλοιπο
που απομένει]]&gt;0,ΤελευταίαΓραμμή-ROW(),0)</f>
        <v>316</v>
      </c>
    </row>
    <row r="48" spans="2:10" ht="15" customHeight="1" x14ac:dyDescent="0.25">
      <c r="B48" s="20">
        <f>ROWS($B$4:B48)</f>
        <v>45</v>
      </c>
      <c r="C48" s="14">
        <f ca="1">IF(ΚαταχωρημένεςΤιμές,IF(Διαχείριση[[#This Row],['#]]&lt;=ΔιάρκειαΔανείου,IF(ROW()-ROW(Διαχείριση[[#Headers],[ημερομηνία
πληρωμής]])=1,ΈναρξηΔανείου,IF(I47&gt;0,EDATE(C47,1),"")),""),"")</f>
        <v>44662</v>
      </c>
      <c r="D48" s="21">
        <f ca="1">IF(ROW()-ROW(Διαχείριση[[#Headers],[αρχικό
υπόλοιπο]])=1,ΠοσόΔανείου,IF(Διαχείριση[[#This Row],[ημερομηνία
πληρωμής]]="",0,INDEX(Διαχείριση[], ROW()-4,8)))</f>
        <v>188421.44700523632</v>
      </c>
      <c r="E48" s="21">
        <f ca="1">IF(ΚαταχωρημένεςΤιμές,IF(ROW()-ROW(Διαχείριση[[#Headers],[τόκος]])=1,-IPMT(Επιτόκιο/12,1,ΔιάρκειαΔανείου-ROWS($C$4:C48)+1,Διαχείριση[[#This Row],[αρχικό
υπόλοιπο]]),IFERROR(-IPMT(Επιτόκιο/12,1,Διαχείριση[[#This Row],['#
δόσεων που απομένουν]],D49),0)),0)</f>
        <v>783.88705467389104</v>
      </c>
      <c r="F48" s="21">
        <f ca="1">IFERROR(IF(AND(ΚαταχωρημένεςΤιμές,Διαχείριση[[#This Row],[ημερομηνία
πληρωμής]]&lt;&gt;""),-PPMT(Επιτόκιο/12,1,ΔιάρκειαΔανείου-ROWS($C$4:C48)+1,Διαχείριση[[#This Row],[αρχικό
υπόλοιπο]]),""),0)</f>
        <v>288.55388350245971</v>
      </c>
      <c r="G48" s="21">
        <f ca="1">IF(Διαχείριση[[#This Row],[ημερομηνία
πληρωμής]]="",0,ΦόροςΑκίνητηςΠεριουσίας)</f>
        <v>375</v>
      </c>
      <c r="H48" s="21">
        <f ca="1">IF(Διαχείριση[[#This Row],[ημερομηνία
πληρωμής]]="",0,Διαχείριση[[#This Row],[τόκος]]+Διαχείριση[[#This Row],[κεφάλαιο]]+Διαχείριση[[#This Row],[φόρος ακίνητης
περιουσίας]])</f>
        <v>1447.4409381763508</v>
      </c>
      <c r="I48" s="21">
        <f ca="1">IF(Διαχείριση[[#This Row],[ημερομηνία
πληρωμής]]="",0,Διαχείριση[[#This Row],[αρχικό
υπόλοιπο]]-Διαχείριση[[#This Row],[κεφάλαιο]])</f>
        <v>188132.89312173385</v>
      </c>
      <c r="J48" s="22">
        <f ca="1">IF(Διαχείριση[[#This Row],[υπόλοιπο
που απομένει]]&gt;0,ΤελευταίαΓραμμή-ROW(),0)</f>
        <v>315</v>
      </c>
    </row>
    <row r="49" spans="2:10" ht="15" customHeight="1" x14ac:dyDescent="0.25">
      <c r="B49" s="20">
        <f>ROWS($B$4:B49)</f>
        <v>46</v>
      </c>
      <c r="C49" s="14">
        <f ca="1">IF(ΚαταχωρημένεςΤιμές,IF(Διαχείριση[[#This Row],['#]]&lt;=ΔιάρκειαΔανείου,IF(ROW()-ROW(Διαχείριση[[#Headers],[ημερομηνία
πληρωμής]])=1,ΈναρξηΔανείου,IF(I48&gt;0,EDATE(C48,1),"")),""),"")</f>
        <v>44692</v>
      </c>
      <c r="D49" s="21">
        <f ca="1">IF(ROW()-ROW(Διαχείριση[[#Headers],[αρχικό
υπόλοιπο]])=1,ΠοσόΔανείου,IF(Διαχείριση[[#This Row],[ημερομηνία
πληρωμής]]="",0,INDEX(Διαχείριση[], ROW()-4,8)))</f>
        <v>188132.89312173385</v>
      </c>
      <c r="E49" s="21">
        <f ca="1">IF(ΚαταχωρημένεςΤιμές,IF(ROW()-ROW(Διαχείριση[[#Headers],[τόκος]])=1,-IPMT(Επιτόκιο/12,1,ΔιάρκειαΔανείου-ROWS($C$4:C49)+1,Διαχείριση[[#This Row],[αρχικό
υπόλοιπο]]),IFERROR(-IPMT(Επιτόκιο/12,1,Διαχείριση[[#This Row],['#
δόσεων που απομένουν]],D50),0)),0)</f>
        <v>782.6797372099312</v>
      </c>
      <c r="F49" s="21">
        <f ca="1">IFERROR(IF(AND(ΚαταχωρημένεςΤιμές,Διαχείριση[[#This Row],[ημερομηνία
πληρωμής]]&lt;&gt;""),-PPMT(Επιτόκιο/12,1,ΔιάρκειαΔανείου-ROWS($C$4:C49)+1,Διαχείριση[[#This Row],[αρχικό
υπόλοιπο]]),""),0)</f>
        <v>289.75619135038653</v>
      </c>
      <c r="G49" s="21">
        <f ca="1">IF(Διαχείριση[[#This Row],[ημερομηνία
πληρωμής]]="",0,ΦόροςΑκίνητηςΠεριουσίας)</f>
        <v>375</v>
      </c>
      <c r="H49" s="21">
        <f ca="1">IF(Διαχείριση[[#This Row],[ημερομηνία
πληρωμής]]="",0,Διαχείριση[[#This Row],[τόκος]]+Διαχείριση[[#This Row],[κεφάλαιο]]+Διαχείριση[[#This Row],[φόρος ακίνητης
περιουσίας]])</f>
        <v>1447.4359285603177</v>
      </c>
      <c r="I49" s="21">
        <f ca="1">IF(Διαχείριση[[#This Row],[ημερομηνία
πληρωμής]]="",0,Διαχείριση[[#This Row],[αρχικό
υπόλοιπο]]-Διαχείριση[[#This Row],[κεφάλαιο]])</f>
        <v>187843.13693038348</v>
      </c>
      <c r="J49" s="22">
        <f ca="1">IF(Διαχείριση[[#This Row],[υπόλοιπο
που απομένει]]&gt;0,ΤελευταίαΓραμμή-ROW(),0)</f>
        <v>314</v>
      </c>
    </row>
    <row r="50" spans="2:10" ht="15" customHeight="1" x14ac:dyDescent="0.25">
      <c r="B50" s="20">
        <f>ROWS($B$4:B50)</f>
        <v>47</v>
      </c>
      <c r="C50" s="14">
        <f ca="1">IF(ΚαταχωρημένεςΤιμές,IF(Διαχείριση[[#This Row],['#]]&lt;=ΔιάρκειαΔανείου,IF(ROW()-ROW(Διαχείριση[[#Headers],[ημερομηνία
πληρωμής]])=1,ΈναρξηΔανείου,IF(I49&gt;0,EDATE(C49,1),"")),""),"")</f>
        <v>44723</v>
      </c>
      <c r="D50" s="21">
        <f ca="1">IF(ROW()-ROW(Διαχείριση[[#Headers],[αρχικό
υπόλοιπο]])=1,ΠοσόΔανείου,IF(Διαχείριση[[#This Row],[ημερομηνία
πληρωμής]]="",0,INDEX(Διαχείριση[], ROW()-4,8)))</f>
        <v>187843.13693038348</v>
      </c>
      <c r="E50" s="21">
        <f ca="1">IF(ΚαταχωρημένεςΤιμές,IF(ROW()-ROW(Διαχείριση[[#Headers],[τόκος]])=1,-IPMT(Επιτόκιο/12,1,ΔιάρκειαΔανείου-ROWS($C$4:C50)+1,Διαχείριση[[#This Row],[αρχικό
υπόλοιπο]]),IFERROR(-IPMT(Επιτόκιο/12,1,Διαχείριση[[#This Row],['#
δόσεων που απομένουν]],D51),0)),0)</f>
        <v>781.46738925653813</v>
      </c>
      <c r="F50" s="21">
        <f ca="1">IFERROR(IF(AND(ΚαταχωρημένεςΤιμές,Διαχείριση[[#This Row],[ημερομηνία
πληρωμής]]&lt;&gt;""),-PPMT(Επιτόκιο/12,1,ΔιάρκειαΔανείου-ROWS($C$4:C50)+1,Διαχείριση[[#This Row],[αρχικό
υπόλοιπο]]),""),0)</f>
        <v>290.96350881434654</v>
      </c>
      <c r="G50" s="21">
        <f ca="1">IF(Διαχείριση[[#This Row],[ημερομηνία
πληρωμής]]="",0,ΦόροςΑκίνητηςΠεριουσίας)</f>
        <v>375</v>
      </c>
      <c r="H50" s="21">
        <f ca="1">IF(Διαχείριση[[#This Row],[ημερομηνία
πληρωμής]]="",0,Διαχείριση[[#This Row],[τόκος]]+Διαχείριση[[#This Row],[κεφάλαιο]]+Διαχείριση[[#This Row],[φόρος ακίνητης
περιουσίας]])</f>
        <v>1447.4308980708847</v>
      </c>
      <c r="I50" s="21">
        <f ca="1">IF(Διαχείριση[[#This Row],[ημερομηνία
πληρωμής]]="",0,Διαχείριση[[#This Row],[αρχικό
υπόλοιπο]]-Διαχείριση[[#This Row],[κεφάλαιο]])</f>
        <v>187552.17342156914</v>
      </c>
      <c r="J50" s="22">
        <f ca="1">IF(Διαχείριση[[#This Row],[υπόλοιπο
που απομένει]]&gt;0,ΤελευταίαΓραμμή-ROW(),0)</f>
        <v>313</v>
      </c>
    </row>
    <row r="51" spans="2:10" ht="15" customHeight="1" x14ac:dyDescent="0.25">
      <c r="B51" s="20">
        <f>ROWS($B$4:B51)</f>
        <v>48</v>
      </c>
      <c r="C51" s="14">
        <f ca="1">IF(ΚαταχωρημένεςΤιμές,IF(Διαχείριση[[#This Row],['#]]&lt;=ΔιάρκειαΔανείου,IF(ROW()-ROW(Διαχείριση[[#Headers],[ημερομηνία
πληρωμής]])=1,ΈναρξηΔανείου,IF(I50&gt;0,EDATE(C50,1),"")),""),"")</f>
        <v>44753</v>
      </c>
      <c r="D51" s="21">
        <f ca="1">IF(ROW()-ROW(Διαχείριση[[#Headers],[αρχικό
υπόλοιπο]])=1,ΠοσόΔανείου,IF(Διαχείριση[[#This Row],[ημερομηνία
πληρωμής]]="",0,INDEX(Διαχείριση[], ROW()-4,8)))</f>
        <v>187552.17342156914</v>
      </c>
      <c r="E51" s="21">
        <f ca="1">IF(ΚαταχωρημένεςΤιμές,IF(ROW()-ROW(Διαχείριση[[#Headers],[τόκος]])=1,-IPMT(Επιτόκιο/12,1,ΔιάρκειαΔανείου-ROWS($C$4:C51)+1,Διαχείριση[[#This Row],[αρχικό
υπόλοιπο]]),IFERROR(-IPMT(Επιτόκιο/12,1,Διαχείριση[[#This Row],['#
δόσεων που απομένουν]],D52),0)),0)</f>
        <v>780.24998985333912</v>
      </c>
      <c r="F51" s="21">
        <f ca="1">IFERROR(IF(AND(ΚαταχωρημένεςΤιμές,Διαχείριση[[#This Row],[ημερομηνία
πληρωμής]]&lt;&gt;""),-PPMT(Επιτόκιο/12,1,ΔιάρκειαΔανείου-ROWS($C$4:C51)+1,Διαχείριση[[#This Row],[αρχικό
υπόλοιπο]]),""),0)</f>
        <v>292.17585676773962</v>
      </c>
      <c r="G51" s="21">
        <f ca="1">IF(Διαχείριση[[#This Row],[ημερομηνία
πληρωμής]]="",0,ΦόροςΑκίνητηςΠεριουσίας)</f>
        <v>375</v>
      </c>
      <c r="H51" s="21">
        <f ca="1">IF(Διαχείριση[[#This Row],[ημερομηνία
πληρωμής]]="",0,Διαχείριση[[#This Row],[τόκος]]+Διαχείριση[[#This Row],[κεφάλαιο]]+Διαχείριση[[#This Row],[φόρος ακίνητης
περιουσίας]])</f>
        <v>1447.4258466210788</v>
      </c>
      <c r="I51" s="21">
        <f ca="1">IF(Διαχείριση[[#This Row],[ημερομηνία
πληρωμής]]="",0,Διαχείριση[[#This Row],[αρχικό
υπόλοιπο]]-Διαχείριση[[#This Row],[κεφάλαιο]])</f>
        <v>187259.99756480139</v>
      </c>
      <c r="J51" s="22">
        <f ca="1">IF(Διαχείριση[[#This Row],[υπόλοιπο
που απομένει]]&gt;0,ΤελευταίαΓραμμή-ROW(),0)</f>
        <v>312</v>
      </c>
    </row>
    <row r="52" spans="2:10" ht="15" customHeight="1" x14ac:dyDescent="0.25">
      <c r="B52" s="20">
        <f>ROWS($B$4:B52)</f>
        <v>49</v>
      </c>
      <c r="C52" s="14">
        <f ca="1">IF(ΚαταχωρημένεςΤιμές,IF(Διαχείριση[[#This Row],['#]]&lt;=ΔιάρκειαΔανείου,IF(ROW()-ROW(Διαχείριση[[#Headers],[ημερομηνία
πληρωμής]])=1,ΈναρξηΔανείου,IF(I51&gt;0,EDATE(C51,1),"")),""),"")</f>
        <v>44784</v>
      </c>
      <c r="D52" s="21">
        <f ca="1">IF(ROW()-ROW(Διαχείριση[[#Headers],[αρχικό
υπόλοιπο]])=1,ΠοσόΔανείου,IF(Διαχείριση[[#This Row],[ημερομηνία
πληρωμής]]="",0,INDEX(Διαχείριση[], ROW()-4,8)))</f>
        <v>187259.99756480139</v>
      </c>
      <c r="E52" s="21">
        <f ca="1">IF(ΚαταχωρημένεςΤιμές,IF(ROW()-ROW(Διαχείριση[[#Headers],[τόκος]])=1,-IPMT(Επιτόκιο/12,1,ΔιάρκειαΔανείου-ROWS($C$4:C52)+1,Διαχείριση[[#This Row],[αρχικό
υπόλοιπο]]),IFERROR(-IPMT(Επιτόκιο/12,1,Διαχείριση[[#This Row],['#
δόσεων που απομένουν]],D53),0)),0)</f>
        <v>779.02751795262691</v>
      </c>
      <c r="F52" s="21">
        <f ca="1">IFERROR(IF(AND(ΚαταχωρημένεςΤιμές,Διαχείριση[[#This Row],[ημερομηνία
πληρωμής]]&lt;&gt;""),-PPMT(Επιτόκιο/12,1,ΔιάρκειαΔανείου-ROWS($C$4:C52)+1,Διαχείριση[[#This Row],[αρχικό
υπόλοιπο]]),""),0)</f>
        <v>293.39325617093863</v>
      </c>
      <c r="G52" s="21">
        <f ca="1">IF(Διαχείριση[[#This Row],[ημερομηνία
πληρωμής]]="",0,ΦόροςΑκίνητηςΠεριουσίας)</f>
        <v>375</v>
      </c>
      <c r="H52" s="21">
        <f ca="1">IF(Διαχείριση[[#This Row],[ημερομηνία
πληρωμής]]="",0,Διαχείριση[[#This Row],[τόκος]]+Διαχείριση[[#This Row],[κεφάλαιο]]+Διαχείριση[[#This Row],[φόρος ακίνητης
περιουσίας]])</f>
        <v>1447.4207741235655</v>
      </c>
      <c r="I52" s="21">
        <f ca="1">IF(Διαχείριση[[#This Row],[ημερομηνία
πληρωμής]]="",0,Διαχείριση[[#This Row],[αρχικό
υπόλοιπο]]-Διαχείριση[[#This Row],[κεφάλαιο]])</f>
        <v>186966.60430863046</v>
      </c>
      <c r="J52" s="22">
        <f ca="1">IF(Διαχείριση[[#This Row],[υπόλοιπο
που απομένει]]&gt;0,ΤελευταίαΓραμμή-ROW(),0)</f>
        <v>311</v>
      </c>
    </row>
    <row r="53" spans="2:10" ht="15" customHeight="1" x14ac:dyDescent="0.25">
      <c r="B53" s="20">
        <f>ROWS($B$4:B53)</f>
        <v>50</v>
      </c>
      <c r="C53" s="14">
        <f ca="1">IF(ΚαταχωρημένεςΤιμές,IF(Διαχείριση[[#This Row],['#]]&lt;=ΔιάρκειαΔανείου,IF(ROW()-ROW(Διαχείριση[[#Headers],[ημερομηνία
πληρωμής]])=1,ΈναρξηΔανείου,IF(I52&gt;0,EDATE(C52,1),"")),""),"")</f>
        <v>44815</v>
      </c>
      <c r="D53" s="21">
        <f ca="1">IF(ROW()-ROW(Διαχείριση[[#Headers],[αρχικό
υπόλοιπο]])=1,ΠοσόΔανείου,IF(Διαχείριση[[#This Row],[ημερομηνία
πληρωμής]]="",0,INDEX(Διαχείριση[], ROW()-4,8)))</f>
        <v>186966.60430863046</v>
      </c>
      <c r="E53" s="21">
        <f ca="1">IF(ΚαταχωρημένεςΤιμές,IF(ROW()-ROW(Διαχείριση[[#Headers],[τόκος]])=1,-IPMT(Επιτόκιο/12,1,ΔιάρκειαΔανείου-ROWS($C$4:C53)+1,Διαχείριση[[#This Row],[αρχικό
υπόλοιπο]]),IFERROR(-IPMT(Επιτόκιο/12,1,Διαχείριση[[#This Row],['#
δόσεων που απομένουν]],D54),0)),0)</f>
        <v>777.79995241899496</v>
      </c>
      <c r="F53" s="21">
        <f ca="1">IFERROR(IF(AND(ΚαταχωρημένεςΤιμές,Διαχείριση[[#This Row],[ημερομηνία
πληρωμής]]&lt;&gt;""),-PPMT(Επιτόκιο/12,1,ΔιάρκειαΔανείου-ROWS($C$4:C53)+1,Διαχείριση[[#This Row],[αρχικό
υπόλοιπο]]),""),0)</f>
        <v>294.61572807165072</v>
      </c>
      <c r="G53" s="21">
        <f ca="1">IF(Διαχείριση[[#This Row],[ημερομηνία
πληρωμής]]="",0,ΦόροςΑκίνητηςΠεριουσίας)</f>
        <v>375</v>
      </c>
      <c r="H53" s="21">
        <f ca="1">IF(Διαχείριση[[#This Row],[ημερομηνία
πληρωμής]]="",0,Διαχείριση[[#This Row],[τόκος]]+Διαχείριση[[#This Row],[κεφάλαιο]]+Διαχείριση[[#This Row],[φόρος ακίνητης
περιουσίας]])</f>
        <v>1447.4156804906456</v>
      </c>
      <c r="I53" s="21">
        <f ca="1">IF(Διαχείριση[[#This Row],[ημερομηνία
πληρωμής]]="",0,Διαχείριση[[#This Row],[αρχικό
υπόλοιπο]]-Διαχείριση[[#This Row],[κεφάλαιο]])</f>
        <v>186671.9885805588</v>
      </c>
      <c r="J53" s="22">
        <f ca="1">IF(Διαχείριση[[#This Row],[υπόλοιπο
που απομένει]]&gt;0,ΤελευταίαΓραμμή-ROW(),0)</f>
        <v>310</v>
      </c>
    </row>
    <row r="54" spans="2:10" ht="15" customHeight="1" x14ac:dyDescent="0.25">
      <c r="B54" s="20">
        <f>ROWS($B$4:B54)</f>
        <v>51</v>
      </c>
      <c r="C54" s="14">
        <f ca="1">IF(ΚαταχωρημένεςΤιμές,IF(Διαχείριση[[#This Row],['#]]&lt;=ΔιάρκειαΔανείου,IF(ROW()-ROW(Διαχείριση[[#Headers],[ημερομηνία
πληρωμής]])=1,ΈναρξηΔανείου,IF(I53&gt;0,EDATE(C53,1),"")),""),"")</f>
        <v>44845</v>
      </c>
      <c r="D54" s="21">
        <f ca="1">IF(ROW()-ROW(Διαχείριση[[#Headers],[αρχικό
υπόλοιπο]])=1,ΠοσόΔανείου,IF(Διαχείριση[[#This Row],[ημερομηνία
πληρωμής]]="",0,INDEX(Διαχείριση[], ROW()-4,8)))</f>
        <v>186671.9885805588</v>
      </c>
      <c r="E54" s="21">
        <f ca="1">IF(ΚαταχωρημένεςΤιμές,IF(ROW()-ROW(Διαχείριση[[#Headers],[τόκος]])=1,-IPMT(Επιτόκιο/12,1,ΔιάρκειαΔανείου-ROWS($C$4:C54)+1,Διαχείριση[[#This Row],[αρχικό
υπόλοιπο]]),IFERROR(-IPMT(Επιτόκιο/12,1,Διαχείριση[[#This Row],['#
δόσεων που απομένουν]],D55),0)),0)</f>
        <v>776.56727202897298</v>
      </c>
      <c r="F54" s="21">
        <f ca="1">IFERROR(IF(AND(ΚαταχωρημένεςΤιμές,Διαχείριση[[#This Row],[ημερομηνία
πληρωμής]]&lt;&gt;""),-PPMT(Επιτόκιο/12,1,ΔιάρκειαΔανείου-ROWS($C$4:C54)+1,Διαχείριση[[#This Row],[αρχικό
υπόλοιπο]]),""),0)</f>
        <v>295.84329360528261</v>
      </c>
      <c r="G54" s="21">
        <f ca="1">IF(Διαχείριση[[#This Row],[ημερομηνία
πληρωμής]]="",0,ΦόροςΑκίνητηςΠεριουσίας)</f>
        <v>375</v>
      </c>
      <c r="H54" s="21">
        <f ca="1">IF(Διαχείριση[[#This Row],[ημερομηνία
πληρωμής]]="",0,Διαχείριση[[#This Row],[τόκος]]+Διαχείριση[[#This Row],[κεφάλαιο]]+Διαχείριση[[#This Row],[φόρος ακίνητης
περιουσίας]])</f>
        <v>1447.4105656342556</v>
      </c>
      <c r="I54" s="21">
        <f ca="1">IF(Διαχείριση[[#This Row],[ημερομηνία
πληρωμής]]="",0,Διαχείριση[[#This Row],[αρχικό
υπόλοιπο]]-Διαχείριση[[#This Row],[κεφάλαιο]])</f>
        <v>186376.14528695351</v>
      </c>
      <c r="J54" s="22">
        <f ca="1">IF(Διαχείριση[[#This Row],[υπόλοιπο
που απομένει]]&gt;0,ΤελευταίαΓραμμή-ROW(),0)</f>
        <v>309</v>
      </c>
    </row>
    <row r="55" spans="2:10" ht="15" customHeight="1" x14ac:dyDescent="0.25">
      <c r="B55" s="20">
        <f>ROWS($B$4:B55)</f>
        <v>52</v>
      </c>
      <c r="C55" s="14">
        <f ca="1">IF(ΚαταχωρημένεςΤιμές,IF(Διαχείριση[[#This Row],['#]]&lt;=ΔιάρκειαΔανείου,IF(ROW()-ROW(Διαχείριση[[#Headers],[ημερομηνία
πληρωμής]])=1,ΈναρξηΔανείου,IF(I54&gt;0,EDATE(C54,1),"")),""),"")</f>
        <v>44876</v>
      </c>
      <c r="D55" s="21">
        <f ca="1">IF(ROW()-ROW(Διαχείριση[[#Headers],[αρχικό
υπόλοιπο]])=1,ΠοσόΔανείου,IF(Διαχείριση[[#This Row],[ημερομηνία
πληρωμής]]="",0,INDEX(Διαχείριση[], ROW()-4,8)))</f>
        <v>186376.14528695351</v>
      </c>
      <c r="E55" s="21">
        <f ca="1">IF(ΚαταχωρημένεςΤιμές,IF(ROW()-ROW(Διαχείριση[[#Headers],[τόκος]])=1,-IPMT(Επιτόκιο/12,1,ΔιάρκειαΔανείου-ROWS($C$4:C55)+1,Διαχείριση[[#This Row],[αρχικό
υπόλοιπο]]),IFERROR(-IPMT(Επιτόκιο/12,1,Διαχείριση[[#This Row],['#
δόσεων που απομένουν]],D56),0)),0)</f>
        <v>775.32945547065924</v>
      </c>
      <c r="F55" s="21">
        <f ca="1">IFERROR(IF(AND(ΚαταχωρημένεςΤιμές,Διαχείριση[[#This Row],[ημερομηνία
πληρωμής]]&lt;&gt;""),-PPMT(Επιτόκιο/12,1,ΔιάρκειαΔανείου-ROWS($C$4:C55)+1,Διαχείριση[[#This Row],[αρχικό
υπόλοιπο]]),""),0)</f>
        <v>297.07597399530465</v>
      </c>
      <c r="G55" s="21">
        <f ca="1">IF(Διαχείριση[[#This Row],[ημερομηνία
πληρωμής]]="",0,ΦόροςΑκίνητηςΠεριουσίας)</f>
        <v>375</v>
      </c>
      <c r="H55" s="21">
        <f ca="1">IF(Διαχείριση[[#This Row],[ημερομηνία
πληρωμής]]="",0,Διαχείριση[[#This Row],[τόκος]]+Διαχείριση[[#This Row],[κεφάλαιο]]+Διαχείριση[[#This Row],[φόρος ακίνητης
περιουσίας]])</f>
        <v>1447.4054294659638</v>
      </c>
      <c r="I55" s="21">
        <f ca="1">IF(Διαχείριση[[#This Row],[ημερομηνία
πληρωμής]]="",0,Διαχείριση[[#This Row],[αρχικό
υπόλοιπο]]-Διαχείριση[[#This Row],[κεφάλαιο]])</f>
        <v>186079.06931295822</v>
      </c>
      <c r="J55" s="22">
        <f ca="1">IF(Διαχείριση[[#This Row],[υπόλοιπο
που απομένει]]&gt;0,ΤελευταίαΓραμμή-ROW(),0)</f>
        <v>308</v>
      </c>
    </row>
    <row r="56" spans="2:10" ht="15" customHeight="1" x14ac:dyDescent="0.25">
      <c r="B56" s="20">
        <f>ROWS($B$4:B56)</f>
        <v>53</v>
      </c>
      <c r="C56" s="14">
        <f ca="1">IF(ΚαταχωρημένεςΤιμές,IF(Διαχείριση[[#This Row],['#]]&lt;=ΔιάρκειαΔανείου,IF(ROW()-ROW(Διαχείριση[[#Headers],[ημερομηνία
πληρωμής]])=1,ΈναρξηΔανείου,IF(I55&gt;0,EDATE(C55,1),"")),""),"")</f>
        <v>44906</v>
      </c>
      <c r="D56" s="21">
        <f ca="1">IF(ROW()-ROW(Διαχείριση[[#Headers],[αρχικό
υπόλοιπο]])=1,ΠοσόΔανείου,IF(Διαχείριση[[#This Row],[ημερομηνία
πληρωμής]]="",0,INDEX(Διαχείριση[], ROW()-4,8)))</f>
        <v>186079.06931295822</v>
      </c>
      <c r="E56" s="21">
        <f ca="1">IF(ΚαταχωρημένεςΤιμές,IF(ROW()-ROW(Διαχείριση[[#Headers],[τόκος]])=1,-IPMT(Επιτόκιο/12,1,ΔιάρκειαΔανείου-ROWS($C$4:C56)+1,Διαχείριση[[#This Row],[αρχικό
υπόλοιπο]]),IFERROR(-IPMT(Επιτόκιο/12,1,Διαχείριση[[#This Row],['#
δόσεων που απομένουν]],D57),0)),0)</f>
        <v>774.08648134335249</v>
      </c>
      <c r="F56" s="21">
        <f ca="1">IFERROR(IF(AND(ΚαταχωρημένεςΤιμές,Διαχείριση[[#This Row],[ημερομηνία
πληρωμής]]&lt;&gt;""),-PPMT(Επιτόκιο/12,1,ΔιάρκειαΔανείου-ROWS($C$4:C56)+1,Διαχείριση[[#This Row],[αρχικό
υπόλοιπο]]),""),0)</f>
        <v>298.31379055361845</v>
      </c>
      <c r="G56" s="21">
        <f ca="1">IF(Διαχείριση[[#This Row],[ημερομηνία
πληρωμής]]="",0,ΦόροςΑκίνητηςΠεριουσίας)</f>
        <v>375</v>
      </c>
      <c r="H56" s="21">
        <f ca="1">IF(Διαχείριση[[#This Row],[ημερομηνία
πληρωμής]]="",0,Διαχείριση[[#This Row],[τόκος]]+Διαχείριση[[#This Row],[κεφάλαιο]]+Διαχείριση[[#This Row],[φόρος ακίνητης
περιουσίας]])</f>
        <v>1447.4002718969709</v>
      </c>
      <c r="I56" s="21">
        <f ca="1">IF(Διαχείριση[[#This Row],[ημερομηνία
πληρωμής]]="",0,Διαχείριση[[#This Row],[αρχικό
υπόλοιπο]]-Διαχείριση[[#This Row],[κεφάλαιο]])</f>
        <v>185780.75552240459</v>
      </c>
      <c r="J56" s="22">
        <f ca="1">IF(Διαχείριση[[#This Row],[υπόλοιπο
που απομένει]]&gt;0,ΤελευταίαΓραμμή-ROW(),0)</f>
        <v>307</v>
      </c>
    </row>
    <row r="57" spans="2:10" ht="15" customHeight="1" x14ac:dyDescent="0.25">
      <c r="B57" s="20">
        <f>ROWS($B$4:B57)</f>
        <v>54</v>
      </c>
      <c r="C57" s="14">
        <f ca="1">IF(ΚαταχωρημένεςΤιμές,IF(Διαχείριση[[#This Row],['#]]&lt;=ΔιάρκειαΔανείου,IF(ROW()-ROW(Διαχείριση[[#Headers],[ημερομηνία
πληρωμής]])=1,ΈναρξηΔανείου,IF(I56&gt;0,EDATE(C56,1),"")),""),"")</f>
        <v>44937</v>
      </c>
      <c r="D57" s="21">
        <f ca="1">IF(ROW()-ROW(Διαχείριση[[#Headers],[αρχικό
υπόλοιπο]])=1,ΠοσόΔανείου,IF(Διαχείριση[[#This Row],[ημερομηνία
πληρωμής]]="",0,INDEX(Διαχείριση[], ROW()-4,8)))</f>
        <v>185780.75552240459</v>
      </c>
      <c r="E57" s="21">
        <f ca="1">IF(ΚαταχωρημένεςΤιμές,IF(ROW()-ROW(Διαχείριση[[#Headers],[τόκος]])=1,-IPMT(Επιτόκιο/12,1,ΔιάρκειαΔανείου-ROWS($C$4:C57)+1,Διαχείριση[[#This Row],[αρχικό
υπόλοιπο]]),IFERROR(-IPMT(Επιτόκιο/12,1,Διαχείριση[[#This Row],['#
δόσεων που απομένουν]],D58),0)),0)</f>
        <v>772.83832815718199</v>
      </c>
      <c r="F57" s="21">
        <f ca="1">IFERROR(IF(AND(ΚαταχωρημένεςΤιμές,Διαχείριση[[#This Row],[ημερομηνία
πληρωμής]]&lt;&gt;""),-PPMT(Επιτόκιο/12,1,ΔιάρκειαΔανείου-ROWS($C$4:C57)+1,Διαχείριση[[#This Row],[αρχικό
υπόλοιπο]]),""),0)</f>
        <v>299.55676468092526</v>
      </c>
      <c r="G57" s="21">
        <f ca="1">IF(Διαχείριση[[#This Row],[ημερομηνία
πληρωμής]]="",0,ΦόροςΑκίνητηςΠεριουσίας)</f>
        <v>375</v>
      </c>
      <c r="H57" s="21">
        <f ca="1">IF(Διαχείριση[[#This Row],[ημερομηνία
πληρωμής]]="",0,Διαχείριση[[#This Row],[τόκος]]+Διαχείριση[[#This Row],[κεφάλαιο]]+Διαχείριση[[#This Row],[φόρος ακίνητης
περιουσίας]])</f>
        <v>1447.3950928381073</v>
      </c>
      <c r="I57" s="21">
        <f ca="1">IF(Διαχείριση[[#This Row],[ημερομηνία
πληρωμής]]="",0,Διαχείριση[[#This Row],[αρχικό
υπόλοιπο]]-Διαχείριση[[#This Row],[κεφάλαιο]])</f>
        <v>185481.19875772367</v>
      </c>
      <c r="J57" s="22">
        <f ca="1">IF(Διαχείριση[[#This Row],[υπόλοιπο
που απομένει]]&gt;0,ΤελευταίαΓραμμή-ROW(),0)</f>
        <v>306</v>
      </c>
    </row>
    <row r="58" spans="2:10" ht="15" customHeight="1" x14ac:dyDescent="0.25">
      <c r="B58" s="20">
        <f>ROWS($B$4:B58)</f>
        <v>55</v>
      </c>
      <c r="C58" s="14">
        <f ca="1">IF(ΚαταχωρημένεςΤιμές,IF(Διαχείριση[[#This Row],['#]]&lt;=ΔιάρκειαΔανείου,IF(ROW()-ROW(Διαχείριση[[#Headers],[ημερομηνία
πληρωμής]])=1,ΈναρξηΔανείου,IF(I57&gt;0,EDATE(C57,1),"")),""),"")</f>
        <v>44968</v>
      </c>
      <c r="D58" s="21">
        <f ca="1">IF(ROW()-ROW(Διαχείριση[[#Headers],[αρχικό
υπόλοιπο]])=1,ΠοσόΔανείου,IF(Διαχείριση[[#This Row],[ημερομηνία
πληρωμής]]="",0,INDEX(Διαχείριση[], ROW()-4,8)))</f>
        <v>185481.19875772367</v>
      </c>
      <c r="E58" s="21">
        <f ca="1">IF(ΚαταχωρημένεςΤιμές,IF(ROW()-ROW(Διαχείριση[[#Headers],[τόκος]])=1,-IPMT(Επιτόκιο/12,1,ΔιάρκειαΔανείου-ROWS($C$4:C58)+1,Διαχείριση[[#This Row],[αρχικό
υπόλοιπο]]),IFERROR(-IPMT(Επιτόκιο/12,1,Διαχείριση[[#This Row],['#
δόσεων που απομένουν]],D59),0)),0)</f>
        <v>771.58497433273578</v>
      </c>
      <c r="F58" s="21">
        <f ca="1">IFERROR(IF(AND(ΚαταχωρημένεςΤιμές,Διαχείριση[[#This Row],[ημερομηνία
πληρωμής]]&lt;&gt;""),-PPMT(Επιτόκιο/12,1,ΔιάρκειαΔανείου-ROWS($C$4:C58)+1,Διαχείριση[[#This Row],[αρχικό
υπόλοιπο]]),""),0)</f>
        <v>300.80491786709564</v>
      </c>
      <c r="G58" s="21">
        <f ca="1">IF(Διαχείριση[[#This Row],[ημερομηνία
πληρωμής]]="",0,ΦόροςΑκίνητηςΠεριουσίας)</f>
        <v>375</v>
      </c>
      <c r="H58" s="21">
        <f ca="1">IF(Διαχείριση[[#This Row],[ημερομηνία
πληρωμής]]="",0,Διαχείριση[[#This Row],[τόκος]]+Διαχείριση[[#This Row],[κεφάλαιο]]+Διαχείριση[[#This Row],[φόρος ακίνητης
περιουσίας]])</f>
        <v>1447.3898921998314</v>
      </c>
      <c r="I58" s="21">
        <f ca="1">IF(Διαχείριση[[#This Row],[ημερομηνία
πληρωμής]]="",0,Διαχείριση[[#This Row],[αρχικό
υπόλοιπο]]-Διαχείριση[[#This Row],[κεφάλαιο]])</f>
        <v>185180.39383985658</v>
      </c>
      <c r="J58" s="22">
        <f ca="1">IF(Διαχείριση[[#This Row],[υπόλοιπο
που απομένει]]&gt;0,ΤελευταίαΓραμμή-ROW(),0)</f>
        <v>305</v>
      </c>
    </row>
    <row r="59" spans="2:10" ht="15" customHeight="1" x14ac:dyDescent="0.25">
      <c r="B59" s="20">
        <f>ROWS($B$4:B59)</f>
        <v>56</v>
      </c>
      <c r="C59" s="14">
        <f ca="1">IF(ΚαταχωρημένεςΤιμές,IF(Διαχείριση[[#This Row],['#]]&lt;=ΔιάρκειαΔανείου,IF(ROW()-ROW(Διαχείριση[[#Headers],[ημερομηνία
πληρωμής]])=1,ΈναρξηΔανείου,IF(I58&gt;0,EDATE(C58,1),"")),""),"")</f>
        <v>44996</v>
      </c>
      <c r="D59" s="21">
        <f ca="1">IF(ROW()-ROW(Διαχείριση[[#Headers],[αρχικό
υπόλοιπο]])=1,ΠοσόΔανείου,IF(Διαχείριση[[#This Row],[ημερομηνία
πληρωμής]]="",0,INDEX(Διαχείριση[], ROW()-4,8)))</f>
        <v>185180.39383985658</v>
      </c>
      <c r="E59" s="21">
        <f ca="1">IF(ΚαταχωρημένεςΤιμές,IF(ROW()-ROW(Διαχείριση[[#Headers],[τόκος]])=1,-IPMT(Επιτόκιο/12,1,ΔιάρκειαΔανείου-ROWS($C$4:C59)+1,Διαχείριση[[#This Row],[αρχικό
υπόλοιπο]]),IFERROR(-IPMT(Επιτόκιο/12,1,Διαχείριση[[#This Row],['#
δόσεων που απομένουν]],D60),0)),0)</f>
        <v>770.32639820068766</v>
      </c>
      <c r="F59" s="21">
        <f ca="1">IFERROR(IF(AND(ΚαταχωρημένεςΤιμές,Διαχείριση[[#This Row],[ημερομηνία
πληρωμής]]&lt;&gt;""),-PPMT(Επιτόκιο/12,1,ΔιάρκειαΔανείου-ROWS($C$4:C59)+1,Διαχείριση[[#This Row],[αρχικό
υπόλοιπο]]),""),0)</f>
        <v>302.0582716915419</v>
      </c>
      <c r="G59" s="21">
        <f ca="1">IF(Διαχείριση[[#This Row],[ημερομηνία
πληρωμής]]="",0,ΦόροςΑκίνητηςΠεριουσίας)</f>
        <v>375</v>
      </c>
      <c r="H59" s="21">
        <f ca="1">IF(Διαχείριση[[#This Row],[ημερομηνία
πληρωμής]]="",0,Διαχείριση[[#This Row],[τόκος]]+Διαχείριση[[#This Row],[κεφάλαιο]]+Διαχείριση[[#This Row],[φόρος ακίνητης
περιουσίας]])</f>
        <v>1447.3846698922296</v>
      </c>
      <c r="I59" s="21">
        <f ca="1">IF(Διαχείριση[[#This Row],[ημερομηνία
πληρωμής]]="",0,Διαχείριση[[#This Row],[αρχικό
υπόλοιπο]]-Διαχείριση[[#This Row],[κεφάλαιο]])</f>
        <v>184878.33556816503</v>
      </c>
      <c r="J59" s="22">
        <f ca="1">IF(Διαχείριση[[#This Row],[υπόλοιπο
που απομένει]]&gt;0,ΤελευταίαΓραμμή-ROW(),0)</f>
        <v>304</v>
      </c>
    </row>
    <row r="60" spans="2:10" ht="15" customHeight="1" x14ac:dyDescent="0.25">
      <c r="B60" s="20">
        <f>ROWS($B$4:B60)</f>
        <v>57</v>
      </c>
      <c r="C60" s="14">
        <f ca="1">IF(ΚαταχωρημένεςΤιμές,IF(Διαχείριση[[#This Row],['#]]&lt;=ΔιάρκειαΔανείου,IF(ROW()-ROW(Διαχείριση[[#Headers],[ημερομηνία
πληρωμής]])=1,ΈναρξηΔανείου,IF(I59&gt;0,EDATE(C59,1),"")),""),"")</f>
        <v>45027</v>
      </c>
      <c r="D60" s="21">
        <f ca="1">IF(ROW()-ROW(Διαχείριση[[#Headers],[αρχικό
υπόλοιπο]])=1,ΠοσόΔανείου,IF(Διαχείριση[[#This Row],[ημερομηνία
πληρωμής]]="",0,INDEX(Διαχείριση[], ROW()-4,8)))</f>
        <v>184878.33556816503</v>
      </c>
      <c r="E60" s="21">
        <f ca="1">IF(ΚαταχωρημένεςΤιμές,IF(ROW()-ROW(Διαχείριση[[#Headers],[τόκος]])=1,-IPMT(Επιτόκιο/12,1,ΔιάρκειαΔανείου-ROWS($C$4:C60)+1,Διαχείριση[[#This Row],[αρχικό
υπόλοιπο]]),IFERROR(-IPMT(Επιτόκιο/12,1,Διαχείριση[[#This Row],['#
δόσεων που απομένουν]],D61),0)),0)</f>
        <v>769.06257800142271</v>
      </c>
      <c r="F60" s="21">
        <f ca="1">IFERROR(IF(AND(ΚαταχωρημένεςΤιμές,Διαχείριση[[#This Row],[ημερομηνία
πληρωμής]]&lt;&gt;""),-PPMT(Επιτόκιο/12,1,ΔιάρκειαΔανείου-ROWS($C$4:C60)+1,Διαχείριση[[#This Row],[αρχικό
υπόλοιπο]]),""),0)</f>
        <v>303.31684782359002</v>
      </c>
      <c r="G60" s="21">
        <f ca="1">IF(Διαχείριση[[#This Row],[ημερομηνία
πληρωμής]]="",0,ΦόροςΑκίνητηςΠεριουσίας)</f>
        <v>375</v>
      </c>
      <c r="H60" s="21">
        <f ca="1">IF(Διαχείριση[[#This Row],[ημερομηνία
πληρωμής]]="",0,Διαχείριση[[#This Row],[τόκος]]+Διαχείριση[[#This Row],[κεφάλαιο]]+Διαχείριση[[#This Row],[φόρος ακίνητης
περιουσίας]])</f>
        <v>1447.3794258250127</v>
      </c>
      <c r="I60" s="21">
        <f ca="1">IF(Διαχείριση[[#This Row],[ημερομηνία
πληρωμής]]="",0,Διαχείριση[[#This Row],[αρχικό
υπόλοιπο]]-Διαχείριση[[#This Row],[κεφάλαιο]])</f>
        <v>184575.01872034144</v>
      </c>
      <c r="J60" s="22">
        <f ca="1">IF(Διαχείριση[[#This Row],[υπόλοιπο
που απομένει]]&gt;0,ΤελευταίαΓραμμή-ROW(),0)</f>
        <v>303</v>
      </c>
    </row>
    <row r="61" spans="2:10" ht="15" customHeight="1" x14ac:dyDescent="0.25">
      <c r="B61" s="20">
        <f>ROWS($B$4:B61)</f>
        <v>58</v>
      </c>
      <c r="C61" s="14">
        <f ca="1">IF(ΚαταχωρημένεςΤιμές,IF(Διαχείριση[[#This Row],['#]]&lt;=ΔιάρκειαΔανείου,IF(ROW()-ROW(Διαχείριση[[#Headers],[ημερομηνία
πληρωμής]])=1,ΈναρξηΔανείου,IF(I60&gt;0,EDATE(C60,1),"")),""),"")</f>
        <v>45057</v>
      </c>
      <c r="D61" s="21">
        <f ca="1">IF(ROW()-ROW(Διαχείριση[[#Headers],[αρχικό
υπόλοιπο]])=1,ΠοσόΔανείου,IF(Διαχείριση[[#This Row],[ημερομηνία
πληρωμής]]="",0,INDEX(Διαχείριση[], ROW()-4,8)))</f>
        <v>184575.01872034144</v>
      </c>
      <c r="E61" s="21">
        <f ca="1">IF(ΚαταχωρημένεςΤιμές,IF(ROW()-ROW(Διαχείριση[[#Headers],[τόκος]])=1,-IPMT(Επιτόκιο/12,1,ΔιάρκειαΔανείου-ROWS($C$4:C61)+1,Διαχείριση[[#This Row],[αρχικό
υπόλοιπο]]),IFERROR(-IPMT(Επιτόκιο/12,1,Διαχείριση[[#This Row],['#
δόσεων που απομένουν]],D62),0)),0)</f>
        <v>767.79349188466074</v>
      </c>
      <c r="F61" s="21">
        <f ca="1">IFERROR(IF(AND(ΚαταχωρημένεςΤιμές,Διαχείριση[[#This Row],[ημερομηνία
πληρωμής]]&lt;&gt;""),-PPMT(Επιτόκιο/12,1,ΔιάρκειαΔανείου-ROWS($C$4:C61)+1,Διαχείριση[[#This Row],[αρχικό
υπόλοιπο]]),""),0)</f>
        <v>304.58066802285504</v>
      </c>
      <c r="G61" s="21">
        <f ca="1">IF(Διαχείριση[[#This Row],[ημερομηνία
πληρωμής]]="",0,ΦόροςΑκίνητηςΠεριουσίας)</f>
        <v>375</v>
      </c>
      <c r="H61" s="21">
        <f ca="1">IF(Διαχείριση[[#This Row],[ημερομηνία
πληρωμής]]="",0,Διαχείριση[[#This Row],[τόκος]]+Διαχείριση[[#This Row],[κεφάλαιο]]+Διαχείριση[[#This Row],[φόρος ακίνητης
περιουσίας]])</f>
        <v>1447.3741599075158</v>
      </c>
      <c r="I61" s="21">
        <f ca="1">IF(Διαχείριση[[#This Row],[ημερομηνία
πληρωμής]]="",0,Διαχείριση[[#This Row],[αρχικό
υπόλοιπο]]-Διαχείριση[[#This Row],[κεφάλαιο]])</f>
        <v>184270.43805231858</v>
      </c>
      <c r="J61" s="22">
        <f ca="1">IF(Διαχείριση[[#This Row],[υπόλοιπο
που απομένει]]&gt;0,ΤελευταίαΓραμμή-ROW(),0)</f>
        <v>302</v>
      </c>
    </row>
    <row r="62" spans="2:10" ht="15" customHeight="1" x14ac:dyDescent="0.25">
      <c r="B62" s="20">
        <f>ROWS($B$4:B62)</f>
        <v>59</v>
      </c>
      <c r="C62" s="14">
        <f ca="1">IF(ΚαταχωρημένεςΤιμές,IF(Διαχείριση[[#This Row],['#]]&lt;=ΔιάρκειαΔανείου,IF(ROW()-ROW(Διαχείριση[[#Headers],[ημερομηνία
πληρωμής]])=1,ΈναρξηΔανείου,IF(I61&gt;0,EDATE(C61,1),"")),""),"")</f>
        <v>45088</v>
      </c>
      <c r="D62" s="21">
        <f ca="1">IF(ROW()-ROW(Διαχείριση[[#Headers],[αρχικό
υπόλοιπο]])=1,ΠοσόΔανείου,IF(Διαχείριση[[#This Row],[ημερομηνία
πληρωμής]]="",0,INDEX(Διαχείριση[], ROW()-4,8)))</f>
        <v>184270.43805231858</v>
      </c>
      <c r="E62" s="21">
        <f ca="1">IF(ΚαταχωρημένεςΤιμές,IF(ROW()-ROW(Διαχείριση[[#Headers],[τόκος]])=1,-IPMT(Επιτόκιο/12,1,ΔιάρκειαΔανείου-ROWS($C$4:C62)+1,Διαχείριση[[#This Row],[αρχικό
υπόλοιπο]]),IFERROR(-IPMT(Επιτόκιο/12,1,Διαχείριση[[#This Row],['#
δόσεων που απομένουν]],D63),0)),0)</f>
        <v>766.51911790907911</v>
      </c>
      <c r="F62" s="21">
        <f ca="1">IFERROR(IF(AND(ΚαταχωρημένεςΤιμές,Διαχείριση[[#This Row],[ημερομηνία
πληρωμής]]&lt;&gt;""),-PPMT(Επιτόκιο/12,1,ΔιάρκειαΔανείου-ROWS($C$4:C62)+1,Διαχείριση[[#This Row],[αρχικό
υπόλοιπο]]),""),0)</f>
        <v>305.84975413961683</v>
      </c>
      <c r="G62" s="21">
        <f ca="1">IF(Διαχείριση[[#This Row],[ημερομηνία
πληρωμής]]="",0,ΦόροςΑκίνητηςΠεριουσίας)</f>
        <v>375</v>
      </c>
      <c r="H62" s="21">
        <f ca="1">IF(Διαχείριση[[#This Row],[ημερομηνία
πληρωμής]]="",0,Διαχείριση[[#This Row],[τόκος]]+Διαχείριση[[#This Row],[κεφάλαιο]]+Διαχείριση[[#This Row],[φόρος ακίνητης
περιουσίας]])</f>
        <v>1447.3688720486959</v>
      </c>
      <c r="I62" s="21">
        <f ca="1">IF(Διαχείριση[[#This Row],[ημερομηνία
πληρωμής]]="",0,Διαχείριση[[#This Row],[αρχικό
υπόλοιπο]]-Διαχείριση[[#This Row],[κεφάλαιο]])</f>
        <v>183964.58829817898</v>
      </c>
      <c r="J62" s="22">
        <f ca="1">IF(Διαχείριση[[#This Row],[υπόλοιπο
που απομένει]]&gt;0,ΤελευταίαΓραμμή-ROW(),0)</f>
        <v>301</v>
      </c>
    </row>
    <row r="63" spans="2:10" ht="15" customHeight="1" x14ac:dyDescent="0.25">
      <c r="B63" s="20">
        <f>ROWS($B$4:B63)</f>
        <v>60</v>
      </c>
      <c r="C63" s="14">
        <f ca="1">IF(ΚαταχωρημένεςΤιμές,IF(Διαχείριση[[#This Row],['#]]&lt;=ΔιάρκειαΔανείου,IF(ROW()-ROW(Διαχείριση[[#Headers],[ημερομηνία
πληρωμής]])=1,ΈναρξηΔανείου,IF(I62&gt;0,EDATE(C62,1),"")),""),"")</f>
        <v>45118</v>
      </c>
      <c r="D63" s="21">
        <f ca="1">IF(ROW()-ROW(Διαχείριση[[#Headers],[αρχικό
υπόλοιπο]])=1,ΠοσόΔανείου,IF(Διαχείριση[[#This Row],[ημερομηνία
πληρωμής]]="",0,INDEX(Διαχείριση[], ROW()-4,8)))</f>
        <v>183964.58829817898</v>
      </c>
      <c r="E63" s="21">
        <f ca="1">IF(ΚαταχωρημένεςΤιμές,IF(ROW()-ROW(Διαχείριση[[#Headers],[τόκος]])=1,-IPMT(Επιτόκιο/12,1,ΔιάρκειαΔανείου-ROWS($C$4:C63)+1,Διαχείριση[[#This Row],[αρχικό
υπόλοιπο]]),IFERROR(-IPMT(Επιτόκιο/12,1,Διαχείριση[[#This Row],['#
δόσεων που απομένουν]],D64),0)),0)</f>
        <v>765.23943404193244</v>
      </c>
      <c r="F63" s="21">
        <f ca="1">IFERROR(IF(AND(ΚαταχωρημένεςΤιμές,Διαχείριση[[#This Row],[ημερομηνία
πληρωμής]]&lt;&gt;""),-PPMT(Επιτόκιο/12,1,ΔιάρκειαΔανείου-ROWS($C$4:C63)+1,Διαχείριση[[#This Row],[αρχικό
υπόλοιπο]]),""),0)</f>
        <v>307.12412811519863</v>
      </c>
      <c r="G63" s="21">
        <f ca="1">IF(Διαχείριση[[#This Row],[ημερομηνία
πληρωμής]]="",0,ΦόροςΑκίνητηςΠεριουσίας)</f>
        <v>375</v>
      </c>
      <c r="H63" s="21">
        <f ca="1">IF(Διαχείριση[[#This Row],[ημερομηνία
πληρωμής]]="",0,Διαχείριση[[#This Row],[τόκος]]+Διαχείριση[[#This Row],[κεφάλαιο]]+Διαχείριση[[#This Row],[φόρος ακίνητης
περιουσίας]])</f>
        <v>1447.3635621571311</v>
      </c>
      <c r="I63" s="21">
        <f ca="1">IF(Διαχείριση[[#This Row],[ημερομηνία
πληρωμής]]="",0,Διαχείριση[[#This Row],[αρχικό
υπόλοιπο]]-Διαχείριση[[#This Row],[κεφάλαιο]])</f>
        <v>183657.46417006379</v>
      </c>
      <c r="J63" s="22">
        <f ca="1">IF(Διαχείριση[[#This Row],[υπόλοιπο
που απομένει]]&gt;0,ΤελευταίαΓραμμή-ROW(),0)</f>
        <v>300</v>
      </c>
    </row>
    <row r="64" spans="2:10" ht="15" customHeight="1" x14ac:dyDescent="0.25">
      <c r="B64" s="20">
        <f>ROWS($B$4:B64)</f>
        <v>61</v>
      </c>
      <c r="C64" s="14">
        <f ca="1">IF(ΚαταχωρημένεςΤιμές,IF(Διαχείριση[[#This Row],['#]]&lt;=ΔιάρκειαΔανείου,IF(ROW()-ROW(Διαχείριση[[#Headers],[ημερομηνία
πληρωμής]])=1,ΈναρξηΔανείου,IF(I63&gt;0,EDATE(C63,1),"")),""),"")</f>
        <v>45149</v>
      </c>
      <c r="D64" s="21">
        <f ca="1">IF(ROW()-ROW(Διαχείριση[[#Headers],[αρχικό
υπόλοιπο]])=1,ΠοσόΔανείου,IF(Διαχείριση[[#This Row],[ημερομηνία
πληρωμής]]="",0,INDEX(Διαχείριση[], ROW()-4,8)))</f>
        <v>183657.46417006379</v>
      </c>
      <c r="E64" s="21">
        <f ca="1">IF(ΚαταχωρημένεςΤιμές,IF(ROW()-ROW(Διαχείριση[[#Headers],[τόκος]])=1,-IPMT(Επιτόκιο/12,1,ΔιάρκειαΔανείου-ROWS($C$4:C64)+1,Διαχείριση[[#This Row],[αρχικό
υπόλοιπο]]),IFERROR(-IPMT(Επιτόκιο/12,1,Διαχείριση[[#This Row],['#
δόσεων που απομένουν]],D65),0)),0)</f>
        <v>763.95441815867275</v>
      </c>
      <c r="F64" s="21">
        <f ca="1">IFERROR(IF(AND(ΚαταχωρημένεςΤιμές,Διαχείριση[[#This Row],[ημερομηνία
πληρωμής]]&lt;&gt;""),-PPMT(Επιτόκιο/12,1,ΔιάρκειαΔανείου-ROWS($C$4:C64)+1,Διαχείριση[[#This Row],[αρχικό
υπόλοιπο]]),""),0)</f>
        <v>308.4038119823453</v>
      </c>
      <c r="G64" s="21">
        <f ca="1">IF(Διαχείριση[[#This Row],[ημερομηνία
πληρωμής]]="",0,ΦόροςΑκίνητηςΠεριουσίας)</f>
        <v>375</v>
      </c>
      <c r="H64" s="21">
        <f ca="1">IF(Διαχείριση[[#This Row],[ημερομηνία
πληρωμής]]="",0,Διαχείριση[[#This Row],[τόκος]]+Διαχείριση[[#This Row],[κεφάλαιο]]+Διαχείριση[[#This Row],[φόρος ακίνητης
περιουσίας]])</f>
        <v>1447.3582301410181</v>
      </c>
      <c r="I64" s="21">
        <f ca="1">IF(Διαχείριση[[#This Row],[ημερομηνία
πληρωμής]]="",0,Διαχείριση[[#This Row],[αρχικό
υπόλοιπο]]-Διαχείριση[[#This Row],[κεφάλαιο]])</f>
        <v>183349.06035808145</v>
      </c>
      <c r="J64" s="22">
        <f ca="1">IF(Διαχείριση[[#This Row],[υπόλοιπο
που απομένει]]&gt;0,ΤελευταίαΓραμμή-ROW(),0)</f>
        <v>299</v>
      </c>
    </row>
    <row r="65" spans="2:10" ht="15" customHeight="1" x14ac:dyDescent="0.25">
      <c r="B65" s="20">
        <f>ROWS($B$4:B65)</f>
        <v>62</v>
      </c>
      <c r="C65" s="14">
        <f ca="1">IF(ΚαταχωρημένεςΤιμές,IF(Διαχείριση[[#This Row],['#]]&lt;=ΔιάρκειαΔανείου,IF(ROW()-ROW(Διαχείριση[[#Headers],[ημερομηνία
πληρωμής]])=1,ΈναρξηΔανείου,IF(I64&gt;0,EDATE(C64,1),"")),""),"")</f>
        <v>45180</v>
      </c>
      <c r="D65" s="21">
        <f ca="1">IF(ROW()-ROW(Διαχείριση[[#Headers],[αρχικό
υπόλοιπο]])=1,ΠοσόΔανείου,IF(Διαχείριση[[#This Row],[ημερομηνία
πληρωμής]]="",0,INDEX(Διαχείριση[], ROW()-4,8)))</f>
        <v>183349.06035808145</v>
      </c>
      <c r="E65" s="21">
        <f ca="1">IF(ΚαταχωρημένεςΤιμές,IF(ROW()-ROW(Διαχείριση[[#Headers],[τόκος]])=1,-IPMT(Επιτόκιο/12,1,ΔιάρκειαΔανείου-ROWS($C$4:C65)+1,Διαχείριση[[#This Row],[αρχικό
υπόλοιπο]]),IFERROR(-IPMT(Επιτόκιο/12,1,Διαχείριση[[#This Row],['#
δόσεων που απομένουν]],D66),0)),0)</f>
        <v>762.66404804256604</v>
      </c>
      <c r="F65" s="21">
        <f ca="1">IFERROR(IF(AND(ΚαταχωρημένεςΤιμές,Διαχείριση[[#This Row],[ημερομηνία
πληρωμής]]&lt;&gt;""),-PPMT(Επιτόκιο/12,1,ΔιάρκειαΔανείου-ROWS($C$4:C65)+1,Διαχείριση[[#This Row],[αρχικό
υπόλοιπο]]),""),0)</f>
        <v>309.68882786560511</v>
      </c>
      <c r="G65" s="21">
        <f ca="1">IF(Διαχείριση[[#This Row],[ημερομηνία
πληρωμής]]="",0,ΦόροςΑκίνητηςΠεριουσίας)</f>
        <v>375</v>
      </c>
      <c r="H65" s="21">
        <f ca="1">IF(Διαχείριση[[#This Row],[ημερομηνία
πληρωμής]]="",0,Διαχείριση[[#This Row],[τόκος]]+Διαχείριση[[#This Row],[κεφάλαιο]]+Διαχείριση[[#This Row],[φόρος ακίνητης
περιουσίας]])</f>
        <v>1447.3528759081712</v>
      </c>
      <c r="I65" s="21">
        <f ca="1">IF(Διαχείριση[[#This Row],[ημερομηνία
πληρωμής]]="",0,Διαχείριση[[#This Row],[αρχικό
υπόλοιπο]]-Διαχείριση[[#This Row],[κεφάλαιο]])</f>
        <v>183039.37153021584</v>
      </c>
      <c r="J65" s="22">
        <f ca="1">IF(Διαχείριση[[#This Row],[υπόλοιπο
που απομένει]]&gt;0,ΤελευταίαΓραμμή-ROW(),0)</f>
        <v>298</v>
      </c>
    </row>
    <row r="66" spans="2:10" ht="15" customHeight="1" x14ac:dyDescent="0.25">
      <c r="B66" s="20">
        <f>ROWS($B$4:B66)</f>
        <v>63</v>
      </c>
      <c r="C66" s="14">
        <f ca="1">IF(ΚαταχωρημένεςΤιμές,IF(Διαχείριση[[#This Row],['#]]&lt;=ΔιάρκειαΔανείου,IF(ROW()-ROW(Διαχείριση[[#Headers],[ημερομηνία
πληρωμής]])=1,ΈναρξηΔανείου,IF(I65&gt;0,EDATE(C65,1),"")),""),"")</f>
        <v>45210</v>
      </c>
      <c r="D66" s="21">
        <f ca="1">IF(ROW()-ROW(Διαχείριση[[#Headers],[αρχικό
υπόλοιπο]])=1,ΠοσόΔανείου,IF(Διαχείριση[[#This Row],[ημερομηνία
πληρωμής]]="",0,INDEX(Διαχείριση[], ROW()-4,8)))</f>
        <v>183039.37153021584</v>
      </c>
      <c r="E66" s="21">
        <f ca="1">IF(ΚαταχωρημένεςΤιμές,IF(ROW()-ROW(Διαχείριση[[#Headers],[τόκος]])=1,-IPMT(Επιτόκιο/12,1,ΔιάρκειαΔανείου-ROWS($C$4:C66)+1,Διαχείριση[[#This Row],[αρχικό
υπόλοιπο]]),IFERROR(-IPMT(Επιτόκιο/12,1,Διαχείριση[[#This Row],['#
δόσεων που απομένουν]],D67),0)),0)</f>
        <v>761.36830138430889</v>
      </c>
      <c r="F66" s="21">
        <f ca="1">IFERROR(IF(AND(ΚαταχωρημένεςΤιμές,Διαχείριση[[#This Row],[ημερομηνία
πληρωμής]]&lt;&gt;""),-PPMT(Επιτόκιο/12,1,ΔιάρκειαΔανείου-ROWS($C$4:C66)+1,Διαχείριση[[#This Row],[αρχικό
υπόλοιπο]]),""),0)</f>
        <v>310.97919798171176</v>
      </c>
      <c r="G66" s="21">
        <f ca="1">IF(Διαχείριση[[#This Row],[ημερομηνία
πληρωμής]]="",0,ΦόροςΑκίνητηςΠεριουσίας)</f>
        <v>375</v>
      </c>
      <c r="H66" s="21">
        <f ca="1">IF(Διαχείριση[[#This Row],[ημερομηνία
πληρωμής]]="",0,Διαχείριση[[#This Row],[τόκος]]+Διαχείριση[[#This Row],[κεφάλαιο]]+Διαχείριση[[#This Row],[φόρος ακίνητης
περιουσίας]])</f>
        <v>1447.3474993660207</v>
      </c>
      <c r="I66" s="21">
        <f ca="1">IF(Διαχείριση[[#This Row],[ημερομηνία
πληρωμής]]="",0,Διαχείριση[[#This Row],[αρχικό
υπόλοιπο]]-Διαχείριση[[#This Row],[κεφάλαιο]])</f>
        <v>182728.39233223413</v>
      </c>
      <c r="J66" s="22">
        <f ca="1">IF(Διαχείριση[[#This Row],[υπόλοιπο
που απομένει]]&gt;0,ΤελευταίαΓραμμή-ROW(),0)</f>
        <v>297</v>
      </c>
    </row>
    <row r="67" spans="2:10" ht="15" customHeight="1" x14ac:dyDescent="0.25">
      <c r="B67" s="20">
        <f>ROWS($B$4:B67)</f>
        <v>64</v>
      </c>
      <c r="C67" s="14">
        <f ca="1">IF(ΚαταχωρημένεςΤιμές,IF(Διαχείριση[[#This Row],['#]]&lt;=ΔιάρκειαΔανείου,IF(ROW()-ROW(Διαχείριση[[#Headers],[ημερομηνία
πληρωμής]])=1,ΈναρξηΔανείου,IF(I66&gt;0,EDATE(C66,1),"")),""),"")</f>
        <v>45241</v>
      </c>
      <c r="D67" s="21">
        <f ca="1">IF(ROW()-ROW(Διαχείριση[[#Headers],[αρχικό
υπόλοιπο]])=1,ΠοσόΔανείου,IF(Διαχείριση[[#This Row],[ημερομηνία
πληρωμής]]="",0,INDEX(Διαχείριση[], ROW()-4,8)))</f>
        <v>182728.39233223413</v>
      </c>
      <c r="E67" s="21">
        <f ca="1">IF(ΚαταχωρημένεςΤιμές,IF(ROW()-ROW(Διαχείριση[[#Headers],[τόκος]])=1,-IPMT(Επιτόκιο/12,1,ΔιάρκειαΔανείου-ROWS($C$4:C67)+1,Διαχείριση[[#This Row],[αρχικό
υπόλοιπο]]),IFERROR(-IPMT(Επιτόκιο/12,1,Διαχείριση[[#This Row],['#
δόσεων που απομένουν]],D68),0)),0)</f>
        <v>760.06715578164233</v>
      </c>
      <c r="F67" s="21">
        <f ca="1">IFERROR(IF(AND(ΚαταχωρημένεςΤιμές,Διαχείριση[[#This Row],[ημερομηνία
πληρωμής]]&lt;&gt;""),-PPMT(Επιτόκιο/12,1,ΔιάρκειαΔανείου-ROWS($C$4:C67)+1,Διαχείριση[[#This Row],[αρχικό
υπόλοιπο]]),""),0)</f>
        <v>312.27494463996885</v>
      </c>
      <c r="G67" s="21">
        <f ca="1">IF(Διαχείριση[[#This Row],[ημερομηνία
πληρωμής]]="",0,ΦόροςΑκίνητηςΠεριουσίας)</f>
        <v>375</v>
      </c>
      <c r="H67" s="21">
        <f ca="1">IF(Διαχείριση[[#This Row],[ημερομηνία
πληρωμής]]="",0,Διαχείριση[[#This Row],[τόκος]]+Διαχείριση[[#This Row],[κεφάλαιο]]+Διαχείριση[[#This Row],[φόρος ακίνητης
περιουσίας]])</f>
        <v>1447.3421004216111</v>
      </c>
      <c r="I67" s="21">
        <f ca="1">IF(Διαχείριση[[#This Row],[ημερομηνία
πληρωμής]]="",0,Διαχείριση[[#This Row],[αρχικό
υπόλοιπο]]-Διαχείριση[[#This Row],[κεφάλαιο]])</f>
        <v>182416.11738759416</v>
      </c>
      <c r="J67" s="22">
        <f ca="1">IF(Διαχείριση[[#This Row],[υπόλοιπο
που απομένει]]&gt;0,ΤελευταίαΓραμμή-ROW(),0)</f>
        <v>296</v>
      </c>
    </row>
    <row r="68" spans="2:10" ht="15" customHeight="1" x14ac:dyDescent="0.25">
      <c r="B68" s="20">
        <f>ROWS($B$4:B68)</f>
        <v>65</v>
      </c>
      <c r="C68" s="14">
        <f ca="1">IF(ΚαταχωρημένεςΤιμές,IF(Διαχείριση[[#This Row],['#]]&lt;=ΔιάρκειαΔανείου,IF(ROW()-ROW(Διαχείριση[[#Headers],[ημερομηνία
πληρωμής]])=1,ΈναρξηΔανείου,IF(I67&gt;0,EDATE(C67,1),"")),""),"")</f>
        <v>45271</v>
      </c>
      <c r="D68" s="21">
        <f ca="1">IF(ROW()-ROW(Διαχείριση[[#Headers],[αρχικό
υπόλοιπο]])=1,ΠοσόΔανείου,IF(Διαχείριση[[#This Row],[ημερομηνία
πληρωμής]]="",0,INDEX(Διαχείριση[], ROW()-4,8)))</f>
        <v>182416.11738759416</v>
      </c>
      <c r="E68" s="21">
        <f ca="1">IF(ΚαταχωρημένεςΤιμές,IF(ROW()-ROW(Διαχείριση[[#Headers],[τόκος]])=1,-IPMT(Επιτόκιο/12,1,ΔιάρκειαΔανείου-ROWS($C$4:C68)+1,Διαχείριση[[#This Row],[αρχικό
υπόλοιπο]]),IFERROR(-IPMT(Επιτόκιο/12,1,Διαχείριση[[#This Row],['#
δόσεων που απομένουν]],D69),0)),0)</f>
        <v>758.76058873896477</v>
      </c>
      <c r="F68" s="21">
        <f ca="1">IFERROR(IF(AND(ΚαταχωρημένεςΤιμές,Διαχείριση[[#This Row],[ημερομηνία
πληρωμής]]&lt;&gt;""),-PPMT(Επιτόκιο/12,1,ΔιάρκειαΔανείου-ROWS($C$4:C68)+1,Διαχείριση[[#This Row],[αρχικό
υπόλοιπο]]),""),0)</f>
        <v>313.57609024263536</v>
      </c>
      <c r="G68" s="21">
        <f ca="1">IF(Διαχείριση[[#This Row],[ημερομηνία
πληρωμής]]="",0,ΦόροςΑκίνητηςΠεριουσίας)</f>
        <v>375</v>
      </c>
      <c r="H68" s="21">
        <f ca="1">IF(Διαχείριση[[#This Row],[ημερομηνία
πληρωμής]]="",0,Διαχείριση[[#This Row],[τόκος]]+Διαχείριση[[#This Row],[κεφάλαιο]]+Διαχείριση[[#This Row],[φόρος ακίνητης
περιουσίας]])</f>
        <v>1447.3366789816</v>
      </c>
      <c r="I68" s="21">
        <f ca="1">IF(Διαχείριση[[#This Row],[ημερομηνία
πληρωμής]]="",0,Διαχείριση[[#This Row],[αρχικό
υπόλοιπο]]-Διαχείριση[[#This Row],[κεφάλαιο]])</f>
        <v>182102.54129735153</v>
      </c>
      <c r="J68" s="22">
        <f ca="1">IF(Διαχείριση[[#This Row],[υπόλοιπο
που απομένει]]&gt;0,ΤελευταίαΓραμμή-ROW(),0)</f>
        <v>295</v>
      </c>
    </row>
    <row r="69" spans="2:10" ht="15" customHeight="1" x14ac:dyDescent="0.25">
      <c r="B69" s="20">
        <f>ROWS($B$4:B69)</f>
        <v>66</v>
      </c>
      <c r="C69" s="14">
        <f ca="1">IF(ΚαταχωρημένεςΤιμές,IF(Διαχείριση[[#This Row],['#]]&lt;=ΔιάρκειαΔανείου,IF(ROW()-ROW(Διαχείριση[[#Headers],[ημερομηνία
πληρωμής]])=1,ΈναρξηΔανείου,IF(I68&gt;0,EDATE(C68,1),"")),""),"")</f>
        <v>45302</v>
      </c>
      <c r="D69" s="21">
        <f ca="1">IF(ROW()-ROW(Διαχείριση[[#Headers],[αρχικό
υπόλοιπο]])=1,ΠοσόΔανείου,IF(Διαχείριση[[#This Row],[ημερομηνία
πληρωμής]]="",0,INDEX(Διαχείριση[], ROW()-4,8)))</f>
        <v>182102.54129735153</v>
      </c>
      <c r="E69" s="21">
        <f ca="1">IF(ΚαταχωρημένεςΤιμές,IF(ROW()-ROW(Διαχείριση[[#Headers],[τόκος]])=1,-IPMT(Επιτόκιο/12,1,ΔιάρκειαΔανείου-ROWS($C$4:C69)+1,Διαχείριση[[#This Row],[αρχικό
υπόλοιπο]]),IFERROR(-IPMT(Επιτόκιο/12,1,Διαχείριση[[#This Row],['#
δόσεων που απομένουν]],D70),0)),0)</f>
        <v>757.44857766694258</v>
      </c>
      <c r="F69" s="21">
        <f ca="1">IFERROR(IF(AND(ΚαταχωρημένεςΤιμές,Διαχείριση[[#This Row],[ημερομηνία
πληρωμής]]&lt;&gt;""),-PPMT(Επιτόκιο/12,1,ΔιάρκειαΔανείου-ROWS($C$4:C69)+1,Διαχείριση[[#This Row],[αρχικό
υπόλοιπο]]),""),0)</f>
        <v>314.88265728531303</v>
      </c>
      <c r="G69" s="21">
        <f ca="1">IF(Διαχείριση[[#This Row],[ημερομηνία
πληρωμής]]="",0,ΦόροςΑκίνητηςΠεριουσίας)</f>
        <v>375</v>
      </c>
      <c r="H69" s="21">
        <f ca="1">IF(Διαχείριση[[#This Row],[ημερομηνία
πληρωμής]]="",0,Διαχείριση[[#This Row],[τόκος]]+Διαχείριση[[#This Row],[κεφάλαιο]]+Διαχείριση[[#This Row],[φόρος ακίνητης
περιουσίας]])</f>
        <v>1447.3312349522557</v>
      </c>
      <c r="I69" s="21">
        <f ca="1">IF(Διαχείριση[[#This Row],[ημερομηνία
πληρωμής]]="",0,Διαχείριση[[#This Row],[αρχικό
υπόλοιπο]]-Διαχείριση[[#This Row],[κεφάλαιο]])</f>
        <v>181787.65864006622</v>
      </c>
      <c r="J69" s="22">
        <f ca="1">IF(Διαχείριση[[#This Row],[υπόλοιπο
που απομένει]]&gt;0,ΤελευταίαΓραμμή-ROW(),0)</f>
        <v>294</v>
      </c>
    </row>
    <row r="70" spans="2:10" ht="15" customHeight="1" x14ac:dyDescent="0.25">
      <c r="B70" s="20">
        <f>ROWS($B$4:B70)</f>
        <v>67</v>
      </c>
      <c r="C70" s="14">
        <f ca="1">IF(ΚαταχωρημένεςΤιμές,IF(Διαχείριση[[#This Row],['#]]&lt;=ΔιάρκειαΔανείου,IF(ROW()-ROW(Διαχείριση[[#Headers],[ημερομηνία
πληρωμής]])=1,ΈναρξηΔανείου,IF(I69&gt;0,EDATE(C69,1),"")),""),"")</f>
        <v>45333</v>
      </c>
      <c r="D70" s="21">
        <f ca="1">IF(ROW()-ROW(Διαχείριση[[#Headers],[αρχικό
υπόλοιπο]])=1,ΠοσόΔανείου,IF(Διαχείριση[[#This Row],[ημερομηνία
πληρωμής]]="",0,INDEX(Διαχείριση[], ROW()-4,8)))</f>
        <v>181787.65864006622</v>
      </c>
      <c r="E70" s="21">
        <f ca="1">IF(ΚαταχωρημένεςΤιμές,IF(ROW()-ROW(Διαχείριση[[#Headers],[τόκος]])=1,-IPMT(Επιτόκιο/12,1,ΔιάρκειαΔανείου-ROWS($C$4:C70)+1,Διαχείριση[[#This Row],[αρχικό
υπόλοιπο]]),IFERROR(-IPMT(Επιτόκιο/12,1,Διαχείριση[[#This Row],['#
δόσεων που απομένουν]],D71),0)),0)</f>
        <v>756.13109988212034</v>
      </c>
      <c r="F70" s="21">
        <f ca="1">IFERROR(IF(AND(ΚαταχωρημένεςΤιμές,Διαχείριση[[#This Row],[ημερομηνία
πληρωμής]]&lt;&gt;""),-PPMT(Επιτόκιο/12,1,ΔιάρκειαΔανείου-ROWS($C$4:C70)+1,Διαχείριση[[#This Row],[αρχικό
υπόλοιπο]]),""),0)</f>
        <v>316.19466835733533</v>
      </c>
      <c r="G70" s="21">
        <f ca="1">IF(Διαχείριση[[#This Row],[ημερομηνία
πληρωμής]]="",0,ΦόροςΑκίνητηςΠεριουσίας)</f>
        <v>375</v>
      </c>
      <c r="H70" s="21">
        <f ca="1">IF(Διαχείριση[[#This Row],[ημερομηνία
πληρωμής]]="",0,Διαχείριση[[#This Row],[τόκος]]+Διαχείριση[[#This Row],[κεφάλαιο]]+Διαχείριση[[#This Row],[φόρος ακίνητης
περιουσίας]])</f>
        <v>1447.3257682394556</v>
      </c>
      <c r="I70" s="21">
        <f ca="1">IF(Διαχείριση[[#This Row],[ημερομηνία
πληρωμής]]="",0,Διαχείριση[[#This Row],[αρχικό
υπόλοιπο]]-Διαχείριση[[#This Row],[κεφάλαιο]])</f>
        <v>181471.46397170887</v>
      </c>
      <c r="J70" s="22">
        <f ca="1">IF(Διαχείριση[[#This Row],[υπόλοιπο
που απομένει]]&gt;0,ΤελευταίαΓραμμή-ROW(),0)</f>
        <v>293</v>
      </c>
    </row>
    <row r="71" spans="2:10" ht="15" customHeight="1" x14ac:dyDescent="0.25">
      <c r="B71" s="20">
        <f>ROWS($B$4:B71)</f>
        <v>68</v>
      </c>
      <c r="C71" s="14">
        <f ca="1">IF(ΚαταχωρημένεςΤιμές,IF(Διαχείριση[[#This Row],['#]]&lt;=ΔιάρκειαΔανείου,IF(ROW()-ROW(Διαχείριση[[#Headers],[ημερομηνία
πληρωμής]])=1,ΈναρξηΔανείου,IF(I70&gt;0,EDATE(C70,1),"")),""),"")</f>
        <v>45362</v>
      </c>
      <c r="D71" s="21">
        <f ca="1">IF(ROW()-ROW(Διαχείριση[[#Headers],[αρχικό
υπόλοιπο]])=1,ΠοσόΔανείου,IF(Διαχείριση[[#This Row],[ημερομηνία
πληρωμής]]="",0,INDEX(Διαχείριση[], ROW()-4,8)))</f>
        <v>181471.46397170887</v>
      </c>
      <c r="E71" s="21">
        <f ca="1">IF(ΚαταχωρημένεςΤιμές,IF(ROW()-ROW(Διαχείριση[[#Headers],[τόκος]])=1,-IPMT(Επιτόκιο/12,1,ΔιάρκειαΔανείου-ROWS($C$4:C71)+1,Διαχείριση[[#This Row],[αρχικό
υπόλοιπο]]),IFERROR(-IPMT(Επιτόκιο/12,1,Διαχείριση[[#This Row],['#
δόσεων που απομένουν]],D72),0)),0)</f>
        <v>754.80813260652792</v>
      </c>
      <c r="F71" s="21">
        <f ca="1">IFERROR(IF(AND(ΚαταχωρημένεςΤιμές,Διαχείριση[[#This Row],[ημερομηνία
πληρωμής]]&lt;&gt;""),-PPMT(Επιτόκιο/12,1,ΔιάρκειαΔανείου-ROWS($C$4:C71)+1,Διαχείριση[[#This Row],[αρχικό
υπόλοιπο]]),""),0)</f>
        <v>317.51214614215741</v>
      </c>
      <c r="G71" s="21">
        <f ca="1">IF(Διαχείριση[[#This Row],[ημερομηνία
πληρωμής]]="",0,ΦόροςΑκίνητηςΠεριουσίας)</f>
        <v>375</v>
      </c>
      <c r="H71" s="21">
        <f ca="1">IF(Διαχείριση[[#This Row],[ημερομηνία
πληρωμής]]="",0,Διαχείριση[[#This Row],[τόκος]]+Διαχείριση[[#This Row],[κεφάλαιο]]+Διαχείριση[[#This Row],[φόρος ακίνητης
περιουσίας]])</f>
        <v>1447.3202787486853</v>
      </c>
      <c r="I71" s="21">
        <f ca="1">IF(Διαχείριση[[#This Row],[ημερομηνία
πληρωμής]]="",0,Διαχείριση[[#This Row],[αρχικό
υπόλοιπο]]-Διαχείριση[[#This Row],[κεφάλαιο]])</f>
        <v>181153.95182556671</v>
      </c>
      <c r="J71" s="22">
        <f ca="1">IF(Διαχείριση[[#This Row],[υπόλοιπο
που απομένει]]&gt;0,ΤελευταίαΓραμμή-ROW(),0)</f>
        <v>292</v>
      </c>
    </row>
    <row r="72" spans="2:10" ht="15" customHeight="1" x14ac:dyDescent="0.25">
      <c r="B72" s="20">
        <f>ROWS($B$4:B72)</f>
        <v>69</v>
      </c>
      <c r="C72" s="14">
        <f ca="1">IF(ΚαταχωρημένεςΤιμές,IF(Διαχείριση[[#This Row],['#]]&lt;=ΔιάρκειαΔανείου,IF(ROW()-ROW(Διαχείριση[[#Headers],[ημερομηνία
πληρωμής]])=1,ΈναρξηΔανείου,IF(I71&gt;0,EDATE(C71,1),"")),""),"")</f>
        <v>45393</v>
      </c>
      <c r="D72" s="21">
        <f ca="1">IF(ROW()-ROW(Διαχείριση[[#Headers],[αρχικό
υπόλοιπο]])=1,ΠοσόΔανείου,IF(Διαχείριση[[#This Row],[ημερομηνία
πληρωμής]]="",0,INDEX(Διαχείριση[], ROW()-4,8)))</f>
        <v>181153.95182556671</v>
      </c>
      <c r="E72" s="21">
        <f ca="1">IF(ΚαταχωρημένεςΤιμές,IF(ROW()-ROW(Διαχείριση[[#Headers],[τόκος]])=1,-IPMT(Επιτόκιο/12,1,ΔιάρκειαΔανείου-ROWS($C$4:C72)+1,Διαχείριση[[#This Row],[αρχικό
υπόλοιπο]]),IFERROR(-IPMT(Επιτόκιο/12,1,Διαχείριση[[#This Row],['#
δόσεων που απομένουν]],D73),0)),0)</f>
        <v>753.47965296728739</v>
      </c>
      <c r="F72" s="21">
        <f ca="1">IFERROR(IF(AND(ΚαταχωρημένεςΤιμές,Διαχείριση[[#This Row],[ημερομηνία
πληρωμής]]&lt;&gt;""),-PPMT(Επιτόκιο/12,1,ΔιάρκειαΔανείου-ROWS($C$4:C72)+1,Διαχείριση[[#This Row],[αρχικό
υπόλοιπο]]),""),0)</f>
        <v>318.83511341774988</v>
      </c>
      <c r="G72" s="21">
        <f ca="1">IF(Διαχείριση[[#This Row],[ημερομηνία
πληρωμής]]="",0,ΦόροςΑκίνητηςΠεριουσίας)</f>
        <v>375</v>
      </c>
      <c r="H72" s="21">
        <f ca="1">IF(Διαχείριση[[#This Row],[ημερομηνία
πληρωμής]]="",0,Διαχείριση[[#This Row],[τόκος]]+Διαχείριση[[#This Row],[κεφάλαιο]]+Διαχείριση[[#This Row],[φόρος ακίνητης
περιουσίας]])</f>
        <v>1447.3147663850373</v>
      </c>
      <c r="I72" s="21">
        <f ca="1">IF(Διαχείριση[[#This Row],[ημερομηνία
πληρωμής]]="",0,Διαχείριση[[#This Row],[αρχικό
υπόλοιπο]]-Διαχείριση[[#This Row],[κεφάλαιο]])</f>
        <v>180835.11671214897</v>
      </c>
      <c r="J72" s="22">
        <f ca="1">IF(Διαχείριση[[#This Row],[υπόλοιπο
που απομένει]]&gt;0,ΤελευταίαΓραμμή-ROW(),0)</f>
        <v>291</v>
      </c>
    </row>
    <row r="73" spans="2:10" ht="15" customHeight="1" x14ac:dyDescent="0.25">
      <c r="B73" s="20">
        <f>ROWS($B$4:B73)</f>
        <v>70</v>
      </c>
      <c r="C73" s="14">
        <f ca="1">IF(ΚαταχωρημένεςΤιμές,IF(Διαχείριση[[#This Row],['#]]&lt;=ΔιάρκειαΔανείου,IF(ROW()-ROW(Διαχείριση[[#Headers],[ημερομηνία
πληρωμής]])=1,ΈναρξηΔανείου,IF(I72&gt;0,EDATE(C72,1),"")),""),"")</f>
        <v>45423</v>
      </c>
      <c r="D73" s="21">
        <f ca="1">IF(ROW()-ROW(Διαχείριση[[#Headers],[αρχικό
υπόλοιπο]])=1,ΠοσόΔανείου,IF(Διαχείριση[[#This Row],[ημερομηνία
πληρωμής]]="",0,INDEX(Διαχείριση[], ROW()-4,8)))</f>
        <v>180835.11671214897</v>
      </c>
      <c r="E73" s="21">
        <f ca="1">IF(ΚαταχωρημένεςΤιμές,IF(ROW()-ROW(Διαχείριση[[#Headers],[τόκος]])=1,-IPMT(Επιτόκιο/12,1,ΔιάρκειαΔανείου-ROWS($C$4:C73)+1,Διαχείριση[[#This Row],[αρχικό
υπόλοιπο]]),IFERROR(-IPMT(Επιτόκιο/12,1,Διαχείριση[[#This Row],['#
δόσεων που απομένουν]],D74),0)),0)</f>
        <v>752.14563799621658</v>
      </c>
      <c r="F73" s="21">
        <f ca="1">IFERROR(IF(AND(ΚαταχωρημένεςΤιμές,Διαχείριση[[#This Row],[ημερομηνία
πληρωμής]]&lt;&gt;""),-PPMT(Επιτόκιο/12,1,ΔιάρκειαΔανείου-ROWS($C$4:C73)+1,Διαχείριση[[#This Row],[αρχικό
υπόλοιπο]]),""),0)</f>
        <v>320.16359305699041</v>
      </c>
      <c r="G73" s="21">
        <f ca="1">IF(Διαχείριση[[#This Row],[ημερομηνία
πληρωμής]]="",0,ΦόροςΑκίνητηςΠεριουσίας)</f>
        <v>375</v>
      </c>
      <c r="H73" s="21">
        <f ca="1">IF(Διαχείριση[[#This Row],[ημερομηνία
πληρωμής]]="",0,Διαχείριση[[#This Row],[τόκος]]+Διαχείριση[[#This Row],[κεφάλαιο]]+Διαχείριση[[#This Row],[φόρος ακίνητης
περιουσίας]])</f>
        <v>1447.309231053207</v>
      </c>
      <c r="I73" s="21">
        <f ca="1">IF(Διαχείριση[[#This Row],[ημερομηνία
πληρωμής]]="",0,Διαχείριση[[#This Row],[αρχικό
υπόλοιπο]]-Διαχείριση[[#This Row],[κεφάλαιο]])</f>
        <v>180514.95311909198</v>
      </c>
      <c r="J73" s="22">
        <f ca="1">IF(Διαχείριση[[#This Row],[υπόλοιπο
που απομένει]]&gt;0,ΤελευταίαΓραμμή-ROW(),0)</f>
        <v>290</v>
      </c>
    </row>
    <row r="74" spans="2:10" ht="15" customHeight="1" x14ac:dyDescent="0.25">
      <c r="B74" s="20">
        <f>ROWS($B$4:B74)</f>
        <v>71</v>
      </c>
      <c r="C74" s="14">
        <f ca="1">IF(ΚαταχωρημένεςΤιμές,IF(Διαχείριση[[#This Row],['#]]&lt;=ΔιάρκειαΔανείου,IF(ROW()-ROW(Διαχείριση[[#Headers],[ημερομηνία
πληρωμής]])=1,ΈναρξηΔανείου,IF(I73&gt;0,EDATE(C73,1),"")),""),"")</f>
        <v>45454</v>
      </c>
      <c r="D74" s="21">
        <f ca="1">IF(ROW()-ROW(Διαχείριση[[#Headers],[αρχικό
υπόλοιπο]])=1,ΠοσόΔανείου,IF(Διαχείριση[[#This Row],[ημερομηνία
πληρωμής]]="",0,INDEX(Διαχείριση[], ROW()-4,8)))</f>
        <v>180514.95311909198</v>
      </c>
      <c r="E74" s="21">
        <f ca="1">IF(ΚαταχωρημένεςΤιμές,IF(ROW()-ROW(Διαχείριση[[#Headers],[τόκος]])=1,-IPMT(Επιτόκιο/12,1,ΔιάρκειαΔανείου-ROWS($C$4:C74)+1,Διαχείριση[[#This Row],[αρχικό
υπόλοιπο]]),IFERROR(-IPMT(Επιτόκιο/12,1,Διαχείριση[[#This Row],['#
δόσεων που απομένουν]],D75),0)),0)</f>
        <v>750.80606462943297</v>
      </c>
      <c r="F74" s="21">
        <f ca="1">IFERROR(IF(AND(ΚαταχωρημένεςΤιμές,Διαχείριση[[#This Row],[ημερομηνία
πληρωμής]]&lt;&gt;""),-PPMT(Επιτόκιο/12,1,ΔιάρκειαΔανείου-ROWS($C$4:C74)+1,Διαχείριση[[#This Row],[αρχικό
υπόλοιπο]]),""),0)</f>
        <v>321.49760802806122</v>
      </c>
      <c r="G74" s="21">
        <f ca="1">IF(Διαχείριση[[#This Row],[ημερομηνία
πληρωμής]]="",0,ΦόροςΑκίνητηςΠεριουσίας)</f>
        <v>375</v>
      </c>
      <c r="H74" s="21">
        <f ca="1">IF(Διαχείριση[[#This Row],[ημερομηνία
πληρωμής]]="",0,Διαχείριση[[#This Row],[τόκος]]+Διαχείριση[[#This Row],[κεφάλαιο]]+Διαχείριση[[#This Row],[φόρος ακίνητης
περιουσίας]])</f>
        <v>1447.3036726574942</v>
      </c>
      <c r="I74" s="21">
        <f ca="1">IF(Διαχείριση[[#This Row],[ημερομηνία
πληρωμής]]="",0,Διαχείριση[[#This Row],[αρχικό
υπόλοιπο]]-Διαχείριση[[#This Row],[κεφάλαιο]])</f>
        <v>180193.45551106392</v>
      </c>
      <c r="J74" s="22">
        <f ca="1">IF(Διαχείριση[[#This Row],[υπόλοιπο
που απομένει]]&gt;0,ΤελευταίαΓραμμή-ROW(),0)</f>
        <v>289</v>
      </c>
    </row>
    <row r="75" spans="2:10" ht="15" customHeight="1" x14ac:dyDescent="0.25">
      <c r="B75" s="20">
        <f>ROWS($B$4:B75)</f>
        <v>72</v>
      </c>
      <c r="C75" s="14">
        <f ca="1">IF(ΚαταχωρημένεςΤιμές,IF(Διαχείριση[[#This Row],['#]]&lt;=ΔιάρκειαΔανείου,IF(ROW()-ROW(Διαχείριση[[#Headers],[ημερομηνία
πληρωμής]])=1,ΈναρξηΔανείου,IF(I74&gt;0,EDATE(C74,1),"")),""),"")</f>
        <v>45484</v>
      </c>
      <c r="D75" s="21">
        <f ca="1">IF(ROW()-ROW(Διαχείριση[[#Headers],[αρχικό
υπόλοιπο]])=1,ΠοσόΔανείου,IF(Διαχείριση[[#This Row],[ημερομηνία
πληρωμής]]="",0,INDEX(Διαχείριση[], ROW()-4,8)))</f>
        <v>180193.45551106392</v>
      </c>
      <c r="E75" s="21">
        <f ca="1">IF(ΚαταχωρημένεςΤιμές,IF(ROW()-ROW(Διαχείριση[[#Headers],[τόκος]])=1,-IPMT(Επιτόκιο/12,1,ΔιάρκειαΔανείου-ROWS($C$4:C75)+1,Διαχείριση[[#This Row],[αρχικό
υπόλοιπο]]),IFERROR(-IPMT(Επιτόκιο/12,1,Διαχείριση[[#This Row],['#
δόσεων που απομένουν]],D76),0)),0)</f>
        <v>749.46090970695457</v>
      </c>
      <c r="F75" s="21">
        <f ca="1">IFERROR(IF(AND(ΚαταχωρημένεςΤιμές,Διαχείριση[[#This Row],[ημερομηνία
πληρωμής]]&lt;&gt;""),-PPMT(Επιτόκιο/12,1,ΔιάρκειαΔανείου-ROWS($C$4:C75)+1,Διαχείριση[[#This Row],[αρχικό
υπόλοιπο]]),""),0)</f>
        <v>322.83718139484472</v>
      </c>
      <c r="G75" s="21">
        <f ca="1">IF(Διαχείριση[[#This Row],[ημερομηνία
πληρωμής]]="",0,ΦόροςΑκίνητηςΠεριουσίας)</f>
        <v>375</v>
      </c>
      <c r="H75" s="21">
        <f ca="1">IF(Διαχείριση[[#This Row],[ημερομηνία
πληρωμής]]="",0,Διαχείριση[[#This Row],[τόκος]]+Διαχείριση[[#This Row],[κεφάλαιο]]+Διαχείριση[[#This Row],[φόρος ακίνητης
περιουσίας]])</f>
        <v>1447.2980911017994</v>
      </c>
      <c r="I75" s="21">
        <f ca="1">IF(Διαχείριση[[#This Row],[ημερομηνία
πληρωμής]]="",0,Διαχείριση[[#This Row],[αρχικό
υπόλοιπο]]-Διαχείριση[[#This Row],[κεφάλαιο]])</f>
        <v>179870.61832966909</v>
      </c>
      <c r="J75" s="22">
        <f ca="1">IF(Διαχείριση[[#This Row],[υπόλοιπο
που απομένει]]&gt;0,ΤελευταίαΓραμμή-ROW(),0)</f>
        <v>288</v>
      </c>
    </row>
    <row r="76" spans="2:10" ht="15" customHeight="1" x14ac:dyDescent="0.25">
      <c r="B76" s="20">
        <f>ROWS($B$4:B76)</f>
        <v>73</v>
      </c>
      <c r="C76" s="14">
        <f ca="1">IF(ΚαταχωρημένεςΤιμές,IF(Διαχείριση[[#This Row],['#]]&lt;=ΔιάρκειαΔανείου,IF(ROW()-ROW(Διαχείριση[[#Headers],[ημερομηνία
πληρωμής]])=1,ΈναρξηΔανείου,IF(I75&gt;0,EDATE(C75,1),"")),""),"")</f>
        <v>45515</v>
      </c>
      <c r="D76" s="21">
        <f ca="1">IF(ROW()-ROW(Διαχείριση[[#Headers],[αρχικό
υπόλοιπο]])=1,ΠοσόΔανείου,IF(Διαχείριση[[#This Row],[ημερομηνία
πληρωμής]]="",0,INDEX(Διαχείριση[], ROW()-4,8)))</f>
        <v>179870.61832966909</v>
      </c>
      <c r="E76" s="21">
        <f ca="1">IF(ΚαταχωρημένεςΤιμές,IF(ROW()-ROW(Διαχείριση[[#Headers],[τόκος]])=1,-IPMT(Επιτόκιο/12,1,ΔιάρκειαΔανείου-ROWS($C$4:C76)+1,Διαχείριση[[#This Row],[αρχικό
υπόλοιπο]]),IFERROR(-IPMT(Επιτόκιο/12,1,Διαχείριση[[#This Row],['#
δόσεων που απομένουν]],D77),0)),0)</f>
        <v>748.11014997229904</v>
      </c>
      <c r="F76" s="21">
        <f ca="1">IFERROR(IF(AND(ΚαταχωρημένεςΤιμές,Διαχείριση[[#This Row],[ημερομηνία
πληρωμής]]&lt;&gt;""),-PPMT(Επιτόκιο/12,1,ΔιάρκειαΔανείου-ROWS($C$4:C76)+1,Διαχείριση[[#This Row],[αρχικό
υπόλοιπο]]),""),0)</f>
        <v>324.18233631732335</v>
      </c>
      <c r="G76" s="21">
        <f ca="1">IF(Διαχείριση[[#This Row],[ημερομηνία
πληρωμής]]="",0,ΦόροςΑκίνητηςΠεριουσίας)</f>
        <v>375</v>
      </c>
      <c r="H76" s="21">
        <f ca="1">IF(Διαχείριση[[#This Row],[ημερομηνία
πληρωμής]]="",0,Διαχείριση[[#This Row],[τόκος]]+Διαχείριση[[#This Row],[κεφάλαιο]]+Διαχείριση[[#This Row],[φόρος ακίνητης
περιουσίας]])</f>
        <v>1447.2924862896225</v>
      </c>
      <c r="I76" s="21">
        <f ca="1">IF(Διαχείριση[[#This Row],[ημερομηνία
πληρωμής]]="",0,Διαχείριση[[#This Row],[αρχικό
υπόλοιπο]]-Διαχείριση[[#This Row],[κεφάλαιο]])</f>
        <v>179546.43599335177</v>
      </c>
      <c r="J76" s="22">
        <f ca="1">IF(Διαχείριση[[#This Row],[υπόλοιπο
που απομένει]]&gt;0,ΤελευταίαΓραμμή-ROW(),0)</f>
        <v>287</v>
      </c>
    </row>
    <row r="77" spans="2:10" ht="15" customHeight="1" x14ac:dyDescent="0.25">
      <c r="B77" s="20">
        <f>ROWS($B$4:B77)</f>
        <v>74</v>
      </c>
      <c r="C77" s="14">
        <f ca="1">IF(ΚαταχωρημένεςΤιμές,IF(Διαχείριση[[#This Row],['#]]&lt;=ΔιάρκειαΔανείου,IF(ROW()-ROW(Διαχείριση[[#Headers],[ημερομηνία
πληρωμής]])=1,ΈναρξηΔανείου,IF(I76&gt;0,EDATE(C76,1),"")),""),"")</f>
        <v>45546</v>
      </c>
      <c r="D77" s="21">
        <f ca="1">IF(ROW()-ROW(Διαχείριση[[#Headers],[αρχικό
υπόλοιπο]])=1,ΠοσόΔανείου,IF(Διαχείριση[[#This Row],[ημερομηνία
πληρωμής]]="",0,INDEX(Διαχείριση[], ROW()-4,8)))</f>
        <v>179546.43599335177</v>
      </c>
      <c r="E77" s="21">
        <f ca="1">IF(ΚαταχωρημένεςΤιμές,IF(ROW()-ROW(Διαχείριση[[#Headers],[τόκος]])=1,-IPMT(Επιτόκιο/12,1,ΔιάρκειαΔανείου-ROWS($C$4:C77)+1,Διαχείριση[[#This Row],[αρχικό
υπόλοιπο]]),IFERROR(-IPMT(Επιτόκιο/12,1,Διαχείριση[[#This Row],['#
δόσεων που απομένουν]],D78),0)),0)</f>
        <v>746.75376207208251</v>
      </c>
      <c r="F77" s="21">
        <f ca="1">IFERROR(IF(AND(ΚαταχωρημένεςΤιμές,Διαχείριση[[#This Row],[ημερομηνία
πληρωμής]]&lt;&gt;""),-PPMT(Επιτόκιο/12,1,ΔιάρκειαΔανείου-ROWS($C$4:C77)+1,Διαχείριση[[#This Row],[αρχικό
υπόλοιπο]]),""),0)</f>
        <v>325.53309605197876</v>
      </c>
      <c r="G77" s="21">
        <f ca="1">IF(Διαχείριση[[#This Row],[ημερομηνία
πληρωμής]]="",0,ΦόροςΑκίνητηςΠεριουσίας)</f>
        <v>375</v>
      </c>
      <c r="H77" s="21">
        <f ca="1">IF(Διαχείριση[[#This Row],[ημερομηνία
πληρωμής]]="",0,Διαχείριση[[#This Row],[τόκος]]+Διαχείριση[[#This Row],[κεφάλαιο]]+Διαχείριση[[#This Row],[φόρος ακίνητης
περιουσίας]])</f>
        <v>1447.2868581240614</v>
      </c>
      <c r="I77" s="21">
        <f ca="1">IF(Διαχείριση[[#This Row],[ημερομηνία
πληρωμής]]="",0,Διαχείριση[[#This Row],[αρχικό
υπόλοιπο]]-Διαχείριση[[#This Row],[κεφάλαιο]])</f>
        <v>179220.90289729979</v>
      </c>
      <c r="J77" s="22">
        <f ca="1">IF(Διαχείριση[[#This Row],[υπόλοιπο
που απομένει]]&gt;0,ΤελευταίαΓραμμή-ROW(),0)</f>
        <v>286</v>
      </c>
    </row>
    <row r="78" spans="2:10" ht="15" customHeight="1" x14ac:dyDescent="0.25">
      <c r="B78" s="20">
        <f>ROWS($B$4:B78)</f>
        <v>75</v>
      </c>
      <c r="C78" s="14">
        <f ca="1">IF(ΚαταχωρημένεςΤιμές,IF(Διαχείριση[[#This Row],['#]]&lt;=ΔιάρκειαΔανείου,IF(ROW()-ROW(Διαχείριση[[#Headers],[ημερομηνία
πληρωμής]])=1,ΈναρξηΔανείου,IF(I77&gt;0,EDATE(C77,1),"")),""),"")</f>
        <v>45576</v>
      </c>
      <c r="D78" s="21">
        <f ca="1">IF(ROW()-ROW(Διαχείριση[[#Headers],[αρχικό
υπόλοιπο]])=1,ΠοσόΔανείου,IF(Διαχείριση[[#This Row],[ημερομηνία
πληρωμής]]="",0,INDEX(Διαχείριση[], ROW()-4,8)))</f>
        <v>179220.90289729979</v>
      </c>
      <c r="E78" s="21">
        <f ca="1">IF(ΚαταχωρημένεςΤιμές,IF(ROW()-ROW(Διαχείριση[[#Headers],[τόκος]])=1,-IPMT(Επιτόκιο/12,1,ΔιάρκειαΔανείου-ROWS($C$4:C78)+1,Διαχείριση[[#This Row],[αρχικό
υπόλοιπο]]),IFERROR(-IPMT(Επιτόκιο/12,1,Διαχείριση[[#This Row],['#
δόσεων που απομένουν]],D79),0)),0)</f>
        <v>745.39172255561493</v>
      </c>
      <c r="F78" s="21">
        <f ca="1">IFERROR(IF(AND(ΚαταχωρημένεςΤιμές,Διαχείριση[[#This Row],[ημερομηνία
πληρωμής]]&lt;&gt;""),-PPMT(Επιτόκιο/12,1,ΔιάρκειαΔανείου-ROWS($C$4:C78)+1,Διαχείριση[[#This Row],[αρχικό
υπόλοιπο]]),""),0)</f>
        <v>326.88948395219546</v>
      </c>
      <c r="G78" s="21">
        <f ca="1">IF(Διαχείριση[[#This Row],[ημερομηνία
πληρωμής]]="",0,ΦόροςΑκίνητηςΠεριουσίας)</f>
        <v>375</v>
      </c>
      <c r="H78" s="21">
        <f ca="1">IF(Διαχείριση[[#This Row],[ημερομηνία
πληρωμής]]="",0,Διαχείριση[[#This Row],[τόκος]]+Διαχείριση[[#This Row],[κεφάλαιο]]+Διαχείριση[[#This Row],[φόρος ακίνητης
περιουσίας]])</f>
        <v>1447.2812065078103</v>
      </c>
      <c r="I78" s="21">
        <f ca="1">IF(Διαχείριση[[#This Row],[ημερομηνία
πληρωμής]]="",0,Διαχείριση[[#This Row],[αρχικό
υπόλοιπο]]-Διαχείριση[[#This Row],[κεφάλαιο]])</f>
        <v>178894.01341334759</v>
      </c>
      <c r="J78" s="22">
        <f ca="1">IF(Διαχείριση[[#This Row],[υπόλοιπο
που απομένει]]&gt;0,ΤελευταίαΓραμμή-ROW(),0)</f>
        <v>285</v>
      </c>
    </row>
    <row r="79" spans="2:10" ht="15" customHeight="1" x14ac:dyDescent="0.25">
      <c r="B79" s="20">
        <f>ROWS($B$4:B79)</f>
        <v>76</v>
      </c>
      <c r="C79" s="14">
        <f ca="1">IF(ΚαταχωρημένεςΤιμές,IF(Διαχείριση[[#This Row],['#]]&lt;=ΔιάρκειαΔανείου,IF(ROW()-ROW(Διαχείριση[[#Headers],[ημερομηνία
πληρωμής]])=1,ΈναρξηΔανείου,IF(I78&gt;0,EDATE(C78,1),"")),""),"")</f>
        <v>45607</v>
      </c>
      <c r="D79" s="21">
        <f ca="1">IF(ROW()-ROW(Διαχείριση[[#Headers],[αρχικό
υπόλοιπο]])=1,ΠοσόΔανείου,IF(Διαχείριση[[#This Row],[ημερομηνία
πληρωμής]]="",0,INDEX(Διαχείριση[], ROW()-4,8)))</f>
        <v>178894.01341334759</v>
      </c>
      <c r="E79" s="21">
        <f ca="1">IF(ΚαταχωρημένεςΤιμές,IF(ROW()-ROW(Διαχείριση[[#Headers],[τόκος]])=1,-IPMT(Επιτόκιο/12,1,ΔιάρκειαΔανείου-ROWS($C$4:C79)+1,Διαχείριση[[#This Row],[αρχικό
υπόλοιπο]]),IFERROR(-IPMT(Επιτόκιο/12,1,Διαχείριση[[#This Row],['#
δόσεων που απομένουν]],D80),0)),0)</f>
        <v>744.02400787449551</v>
      </c>
      <c r="F79" s="21">
        <f ca="1">IFERROR(IF(AND(ΚαταχωρημένεςΤιμές,Διαχείριση[[#This Row],[ημερομηνία
πληρωμής]]&lt;&gt;""),-PPMT(Επιτόκιο/12,1,ΔιάρκειαΔανείου-ROWS($C$4:C79)+1,Διαχείριση[[#This Row],[αρχικό
υπόλοιπο]]),""),0)</f>
        <v>328.25152346866287</v>
      </c>
      <c r="G79" s="21">
        <f ca="1">IF(Διαχείριση[[#This Row],[ημερομηνία
πληρωμής]]="",0,ΦόροςΑκίνητηςΠεριουσίας)</f>
        <v>375</v>
      </c>
      <c r="H79" s="21">
        <f ca="1">IF(Διαχείριση[[#This Row],[ημερομηνία
πληρωμής]]="",0,Διαχείριση[[#This Row],[τόκος]]+Διαχείριση[[#This Row],[κεφάλαιο]]+Διαχείριση[[#This Row],[φόρος ακίνητης
περιουσίας]])</f>
        <v>1447.2755313431585</v>
      </c>
      <c r="I79" s="21">
        <f ca="1">IF(Διαχείριση[[#This Row],[ημερομηνία
πληρωμής]]="",0,Διαχείριση[[#This Row],[αρχικό
υπόλοιπο]]-Διαχείριση[[#This Row],[κεφάλαιο]])</f>
        <v>178565.76188987892</v>
      </c>
      <c r="J79" s="22">
        <f ca="1">IF(Διαχείριση[[#This Row],[υπόλοιπο
που απομένει]]&gt;0,ΤελευταίαΓραμμή-ROW(),0)</f>
        <v>284</v>
      </c>
    </row>
    <row r="80" spans="2:10" ht="15" customHeight="1" x14ac:dyDescent="0.25">
      <c r="B80" s="20">
        <f>ROWS($B$4:B80)</f>
        <v>77</v>
      </c>
      <c r="C80" s="14">
        <f ca="1">IF(ΚαταχωρημένεςΤιμές,IF(Διαχείριση[[#This Row],['#]]&lt;=ΔιάρκειαΔανείου,IF(ROW()-ROW(Διαχείριση[[#Headers],[ημερομηνία
πληρωμής]])=1,ΈναρξηΔανείου,IF(I79&gt;0,EDATE(C79,1),"")),""),"")</f>
        <v>45637</v>
      </c>
      <c r="D80" s="21">
        <f ca="1">IF(ROW()-ROW(Διαχείριση[[#Headers],[αρχικό
υπόλοιπο]])=1,ΠοσόΔανείου,IF(Διαχείριση[[#This Row],[ημερομηνία
πληρωμής]]="",0,INDEX(Διαχείριση[], ROW()-4,8)))</f>
        <v>178565.76188987892</v>
      </c>
      <c r="E80" s="21">
        <f ca="1">IF(ΚαταχωρημένεςΤιμές,IF(ROW()-ROW(Διαχείριση[[#Headers],[τόκος]])=1,-IPMT(Επιτόκιο/12,1,ΔιάρκειαΔανείου-ROWS($C$4:C80)+1,Διαχείριση[[#This Row],[αρχικό
υπόλοιπο]]),IFERROR(-IPMT(Επιτόκιο/12,1,Διαχείριση[[#This Row],['#
δόσεων που απομένουν]],D81),0)),0)</f>
        <v>742.65059438220476</v>
      </c>
      <c r="F80" s="21">
        <f ca="1">IFERROR(IF(AND(ΚαταχωρημένεςΤιμές,Διαχείριση[[#This Row],[ημερομηνία
πληρωμής]]&lt;&gt;""),-PPMT(Επιτόκιο/12,1,ΔιάρκειαΔανείου-ROWS($C$4:C80)+1,Διαχείριση[[#This Row],[αρχικό
υπόλοιπο]]),""),0)</f>
        <v>329.61923814978235</v>
      </c>
      <c r="G80" s="21">
        <f ca="1">IF(Διαχείριση[[#This Row],[ημερομηνία
πληρωμής]]="",0,ΦόροςΑκίνητηςΠεριουσίας)</f>
        <v>375</v>
      </c>
      <c r="H80" s="21">
        <f ca="1">IF(Διαχείριση[[#This Row],[ημερομηνία
πληρωμής]]="",0,Διαχείριση[[#This Row],[τόκος]]+Διαχείριση[[#This Row],[κεφάλαιο]]+Διαχείριση[[#This Row],[φόρος ακίνητης
περιουσίας]])</f>
        <v>1447.269832531987</v>
      </c>
      <c r="I80" s="21">
        <f ca="1">IF(Διαχείριση[[#This Row],[ημερομηνία
πληρωμής]]="",0,Διαχείριση[[#This Row],[αρχικό
υπόλοιπο]]-Διαχείριση[[#This Row],[κεφάλαιο]])</f>
        <v>178236.14265172914</v>
      </c>
      <c r="J80" s="22">
        <f ca="1">IF(Διαχείριση[[#This Row],[υπόλοιπο
που απομένει]]&gt;0,ΤελευταίαΓραμμή-ROW(),0)</f>
        <v>283</v>
      </c>
    </row>
    <row r="81" spans="2:10" ht="15" customHeight="1" x14ac:dyDescent="0.25">
      <c r="B81" s="20">
        <f>ROWS($B$4:B81)</f>
        <v>78</v>
      </c>
      <c r="C81" s="14">
        <f ca="1">IF(ΚαταχωρημένεςΤιμές,IF(Διαχείριση[[#This Row],['#]]&lt;=ΔιάρκειαΔανείου,IF(ROW()-ROW(Διαχείριση[[#Headers],[ημερομηνία
πληρωμής]])=1,ΈναρξηΔανείου,IF(I80&gt;0,EDATE(C80,1),"")),""),"")</f>
        <v>45668</v>
      </c>
      <c r="D81" s="21">
        <f ca="1">IF(ROW()-ROW(Διαχείριση[[#Headers],[αρχικό
υπόλοιπο]])=1,ΠοσόΔανείου,IF(Διαχείριση[[#This Row],[ημερομηνία
πληρωμής]]="",0,INDEX(Διαχείριση[], ROW()-4,8)))</f>
        <v>178236.14265172914</v>
      </c>
      <c r="E81" s="21">
        <f ca="1">IF(ΚαταχωρημένεςΤιμές,IF(ROW()-ROW(Διαχείριση[[#Headers],[τόκος]])=1,-IPMT(Επιτόκιο/12,1,ΔιάρκειαΔανείου-ROWS($C$4:C81)+1,Διαχείριση[[#This Row],[αρχικό
υπόλοιπο]]),IFERROR(-IPMT(Επιτόκιο/12,1,Διαχείριση[[#This Row],['#
δόσεων που απομένουν]],D82),0)),0)</f>
        <v>741.27145833369616</v>
      </c>
      <c r="F81" s="21">
        <f ca="1">IFERROR(IF(AND(ΚαταχωρημένεςΤιμές,Διαχείριση[[#This Row],[ημερομηνία
πληρωμής]]&lt;&gt;""),-PPMT(Επιτόκιο/12,1,ΔιάρκειαΔανείου-ROWS($C$4:C81)+1,Διαχείριση[[#This Row],[αρχικό
υπόλοιπο]]),""),0)</f>
        <v>330.99265164207299</v>
      </c>
      <c r="G81" s="21">
        <f ca="1">IF(Διαχείριση[[#This Row],[ημερομηνία
πληρωμής]]="",0,ΦόροςΑκίνητηςΠεριουσίας)</f>
        <v>375</v>
      </c>
      <c r="H81" s="21">
        <f ca="1">IF(Διαχείριση[[#This Row],[ημερομηνία
πληρωμής]]="",0,Διαχείριση[[#This Row],[τόκος]]+Διαχείριση[[#This Row],[κεφάλαιο]]+Διαχείριση[[#This Row],[φόρος ακίνητης
περιουσίας]])</f>
        <v>1447.2641099757691</v>
      </c>
      <c r="I81" s="21">
        <f ca="1">IF(Διαχείριση[[#This Row],[ημερομηνία
πληρωμής]]="",0,Διαχείριση[[#This Row],[αρχικό
υπόλοιπο]]-Διαχείριση[[#This Row],[κεφάλαιο]])</f>
        <v>177905.15000008707</v>
      </c>
      <c r="J81" s="22">
        <f ca="1">IF(Διαχείριση[[#This Row],[υπόλοιπο
που απομένει]]&gt;0,ΤελευταίαΓραμμή-ROW(),0)</f>
        <v>282</v>
      </c>
    </row>
    <row r="82" spans="2:10" ht="15" customHeight="1" x14ac:dyDescent="0.25">
      <c r="B82" s="20">
        <f>ROWS($B$4:B82)</f>
        <v>79</v>
      </c>
      <c r="C82" s="14">
        <f ca="1">IF(ΚαταχωρημένεςΤιμές,IF(Διαχείριση[[#This Row],['#]]&lt;=ΔιάρκειαΔανείου,IF(ROW()-ROW(Διαχείριση[[#Headers],[ημερομηνία
πληρωμής]])=1,ΈναρξηΔανείου,IF(I81&gt;0,EDATE(C81,1),"")),""),"")</f>
        <v>45699</v>
      </c>
      <c r="D82" s="21">
        <f ca="1">IF(ROW()-ROW(Διαχείριση[[#Headers],[αρχικό
υπόλοιπο]])=1,ΠοσόΔανείου,IF(Διαχείριση[[#This Row],[ημερομηνία
πληρωμής]]="",0,INDEX(Διαχείριση[], ROW()-4,8)))</f>
        <v>177905.15000008707</v>
      </c>
      <c r="E82" s="21">
        <f ca="1">IF(ΚαταχωρημένεςΤιμές,IF(ROW()-ROW(Διαχείριση[[#Headers],[τόκος]])=1,-IPMT(Επιτόκιο/12,1,ΔιάρκειαΔανείου-ROWS($C$4:C82)+1,Διαχείριση[[#This Row],[αρχικό
υπόλοιπο]]),IFERROR(-IPMT(Επιτόκιο/12,1,Διαχείριση[[#This Row],['#
δόσεων που απομένουν]],D83),0)),0)</f>
        <v>739.8865758849854</v>
      </c>
      <c r="F82" s="21">
        <f ca="1">IFERROR(IF(AND(ΚαταχωρημένεςΤιμές,Διαχείριση[[#This Row],[ημερομηνία
πληρωμής]]&lt;&gt;""),-PPMT(Επιτόκιο/12,1,ΔιάρκειαΔανείου-ROWS($C$4:C82)+1,Διαχείριση[[#This Row],[αρχικό
υπόλοιπο]]),""),0)</f>
        <v>332.37178769058164</v>
      </c>
      <c r="G82" s="21">
        <f ca="1">IF(Διαχείριση[[#This Row],[ημερομηνία
πληρωμής]]="",0,ΦόροςΑκίνητηςΠεριουσίας)</f>
        <v>375</v>
      </c>
      <c r="H82" s="21">
        <f ca="1">IF(Διαχείριση[[#This Row],[ημερομηνία
πληρωμής]]="",0,Διαχείριση[[#This Row],[τόκος]]+Διαχείριση[[#This Row],[κεφάλαιο]]+Διαχείριση[[#This Row],[φόρος ακίνητης
περιουσίας]])</f>
        <v>1447.258363575567</v>
      </c>
      <c r="I82" s="21">
        <f ca="1">IF(Διαχείριση[[#This Row],[ημερομηνία
πληρωμής]]="",0,Διαχείριση[[#This Row],[αρχικό
υπόλοιπο]]-Διαχείριση[[#This Row],[κεφάλαιο]])</f>
        <v>177572.77821239649</v>
      </c>
      <c r="J82" s="22">
        <f ca="1">IF(Διαχείριση[[#This Row],[υπόλοιπο
που απομένει]]&gt;0,ΤελευταίαΓραμμή-ROW(),0)</f>
        <v>281</v>
      </c>
    </row>
    <row r="83" spans="2:10" ht="15" customHeight="1" x14ac:dyDescent="0.25">
      <c r="B83" s="20">
        <f>ROWS($B$4:B83)</f>
        <v>80</v>
      </c>
      <c r="C83" s="14">
        <f ca="1">IF(ΚαταχωρημένεςΤιμές,IF(Διαχείριση[[#This Row],['#]]&lt;=ΔιάρκειαΔανείου,IF(ROW()-ROW(Διαχείριση[[#Headers],[ημερομηνία
πληρωμής]])=1,ΈναρξηΔανείου,IF(I82&gt;0,EDATE(C82,1),"")),""),"")</f>
        <v>45727</v>
      </c>
      <c r="D83" s="21">
        <f ca="1">IF(ROW()-ROW(Διαχείριση[[#Headers],[αρχικό
υπόλοιπο]])=1,ΠοσόΔανείου,IF(Διαχείριση[[#This Row],[ημερομηνία
πληρωμής]]="",0,INDEX(Διαχείριση[], ROW()-4,8)))</f>
        <v>177572.77821239649</v>
      </c>
      <c r="E83" s="21">
        <f ca="1">IF(ΚαταχωρημένεςΤιμές,IF(ROW()-ROW(Διαχείριση[[#Headers],[τόκος]])=1,-IPMT(Επιτόκιο/12,1,ΔιάρκειαΔανείου-ROWS($C$4:C83)+1,Διαχείριση[[#This Row],[αρχικό
υπόλοιπο]]),IFERROR(-IPMT(Επιτόκιο/12,1,Διαχείριση[[#This Row],['#
δόσεων που απομένουν]],D84),0)),0)</f>
        <v>738.49592309273828</v>
      </c>
      <c r="F83" s="21">
        <f ca="1">IFERROR(IF(AND(ΚαταχωρημένεςΤιμές,Διαχείριση[[#This Row],[ημερομηνία
πληρωμής]]&lt;&gt;""),-PPMT(Επιτόκιο/12,1,ΔιάρκειαΔανείου-ROWS($C$4:C83)+1,Διαχείριση[[#This Row],[αρχικό
υπόλοιπο]]),""),0)</f>
        <v>333.75667013929251</v>
      </c>
      <c r="G83" s="21">
        <f ca="1">IF(Διαχείριση[[#This Row],[ημερομηνία
πληρωμής]]="",0,ΦόροςΑκίνητηςΠεριουσίας)</f>
        <v>375</v>
      </c>
      <c r="H83" s="21">
        <f ca="1">IF(Διαχείριση[[#This Row],[ημερομηνία
πληρωμής]]="",0,Διαχείριση[[#This Row],[τόκος]]+Διαχείριση[[#This Row],[κεφάλαιο]]+Διαχείριση[[#This Row],[φόρος ακίνητης
περιουσίας]])</f>
        <v>1447.2525932320309</v>
      </c>
      <c r="I83" s="21">
        <f ca="1">IF(Διαχείριση[[#This Row],[ημερομηνία
πληρωμής]]="",0,Διαχείριση[[#This Row],[αρχικό
υπόλοιπο]]-Διαχείριση[[#This Row],[κεφάλαιο]])</f>
        <v>177239.02154225719</v>
      </c>
      <c r="J83" s="22">
        <f ca="1">IF(Διαχείριση[[#This Row],[υπόλοιπο
που απομένει]]&gt;0,ΤελευταίαΓραμμή-ROW(),0)</f>
        <v>280</v>
      </c>
    </row>
    <row r="84" spans="2:10" ht="15" customHeight="1" x14ac:dyDescent="0.25">
      <c r="B84" s="20">
        <f>ROWS($B$4:B84)</f>
        <v>81</v>
      </c>
      <c r="C84" s="14">
        <f ca="1">IF(ΚαταχωρημένεςΤιμές,IF(Διαχείριση[[#This Row],['#]]&lt;=ΔιάρκειαΔανείου,IF(ROW()-ROW(Διαχείριση[[#Headers],[ημερομηνία
πληρωμής]])=1,ΈναρξηΔανείου,IF(I83&gt;0,EDATE(C83,1),"")),""),"")</f>
        <v>45758</v>
      </c>
      <c r="D84" s="21">
        <f ca="1">IF(ROW()-ROW(Διαχείριση[[#Headers],[αρχικό
υπόλοιπο]])=1,ΠοσόΔανείου,IF(Διαχείριση[[#This Row],[ημερομηνία
πληρωμής]]="",0,INDEX(Διαχείριση[], ROW()-4,8)))</f>
        <v>177239.02154225719</v>
      </c>
      <c r="E84" s="21">
        <f ca="1">IF(ΚαταχωρημένεςΤιμές,IF(ROW()-ROW(Διαχείριση[[#Headers],[τόκος]])=1,-IPMT(Επιτόκιο/12,1,ΔιάρκειαΔανείου-ROWS($C$4:C84)+1,Διαχείριση[[#This Row],[αρχικό
υπόλοιπο]]),IFERROR(-IPMT(Επιτόκιο/12,1,Διαχείριση[[#This Row],['#
δόσεων που απομένουν]],D85),0)),0)</f>
        <v>737.09947591385696</v>
      </c>
      <c r="F84" s="21">
        <f ca="1">IFERROR(IF(AND(ΚαταχωρημένεςΤιμές,Διαχείριση[[#This Row],[ημερομηνία
πληρωμής]]&lt;&gt;""),-PPMT(Επιτόκιο/12,1,ΔιάρκειαΔανείου-ROWS($C$4:C84)+1,Διαχείριση[[#This Row],[αρχικό
υπόλοιπο]]),""),0)</f>
        <v>335.14732293153958</v>
      </c>
      <c r="G84" s="21">
        <f ca="1">IF(Διαχείριση[[#This Row],[ημερομηνία
πληρωμής]]="",0,ΦόροςΑκίνητηςΠεριουσίας)</f>
        <v>375</v>
      </c>
      <c r="H84" s="21">
        <f ca="1">IF(Διαχείριση[[#This Row],[ημερομηνία
πληρωμής]]="",0,Διαχείριση[[#This Row],[τόκος]]+Διαχείριση[[#This Row],[κεφάλαιο]]+Διαχείριση[[#This Row],[φόρος ακίνητης
περιουσίας]])</f>
        <v>1447.2467988453966</v>
      </c>
      <c r="I84" s="21">
        <f ca="1">IF(Διαχείριση[[#This Row],[ημερομηνία
πληρωμής]]="",0,Διαχείριση[[#This Row],[αρχικό
υπόλοιπο]]-Διαχείριση[[#This Row],[κεφάλαιο]])</f>
        <v>176903.87421932566</v>
      </c>
      <c r="J84" s="22">
        <f ca="1">IF(Διαχείριση[[#This Row],[υπόλοιπο
που απομένει]]&gt;0,ΤελευταίαΓραμμή-ROW(),0)</f>
        <v>279</v>
      </c>
    </row>
    <row r="85" spans="2:10" ht="15" customHeight="1" x14ac:dyDescent="0.25">
      <c r="B85" s="20">
        <f>ROWS($B$4:B85)</f>
        <v>82</v>
      </c>
      <c r="C85" s="14">
        <f ca="1">IF(ΚαταχωρημένεςΤιμές,IF(Διαχείριση[[#This Row],['#]]&lt;=ΔιάρκειαΔανείου,IF(ROW()-ROW(Διαχείριση[[#Headers],[ημερομηνία
πληρωμής]])=1,ΈναρξηΔανείου,IF(I84&gt;0,EDATE(C84,1),"")),""),"")</f>
        <v>45788</v>
      </c>
      <c r="D85" s="21">
        <f ca="1">IF(ROW()-ROW(Διαχείριση[[#Headers],[αρχικό
υπόλοιπο]])=1,ΠοσόΔανείου,IF(Διαχείριση[[#This Row],[ημερομηνία
πληρωμής]]="",0,INDEX(Διαχείριση[], ROW()-4,8)))</f>
        <v>176903.87421932566</v>
      </c>
      <c r="E85" s="21">
        <f ca="1">IF(ΚαταχωρημένεςΤιμές,IF(ROW()-ROW(Διαχείριση[[#Headers],[τόκος]])=1,-IPMT(Επιτόκιο/12,1,ΔιάρκειαΔανείου-ROWS($C$4:C85)+1,Διαχείριση[[#This Row],[αρχικό
υπόλοιπο]]),IFERROR(-IPMT(Επιτόκιο/12,1,Διαχείριση[[#This Row],['#
δόσεων που απομένουν]],D86),0)),0)</f>
        <v>735.69721020506358</v>
      </c>
      <c r="F85" s="21">
        <f ca="1">IFERROR(IF(AND(ΚαταχωρημένεςΤιμές,Διαχείριση[[#This Row],[ημερομηνία
πληρωμής]]&lt;&gt;""),-PPMT(Επιτόκιο/12,1,ΔιάρκειαΔανείου-ROWS($C$4:C85)+1,Διαχείριση[[#This Row],[αρχικό
υπόλοιπο]]),""),0)</f>
        <v>336.54377011042101</v>
      </c>
      <c r="G85" s="21">
        <f ca="1">IF(Διαχείριση[[#This Row],[ημερομηνία
πληρωμής]]="",0,ΦόροςΑκίνητηςΠεριουσίας)</f>
        <v>375</v>
      </c>
      <c r="H85" s="21">
        <f ca="1">IF(Διαχείριση[[#This Row],[ημερομηνία
πληρωμής]]="",0,Διαχείριση[[#This Row],[τόκος]]+Διαχείριση[[#This Row],[κεφάλαιο]]+Διαχείριση[[#This Row],[φόρος ακίνητης
περιουσίας]])</f>
        <v>1447.2409803154846</v>
      </c>
      <c r="I85" s="21">
        <f ca="1">IF(Διαχείριση[[#This Row],[ημερομηνία
πληρωμής]]="",0,Διαχείριση[[#This Row],[αρχικό
υπόλοιπο]]-Διαχείριση[[#This Row],[κεφάλαιο]])</f>
        <v>176567.33044921525</v>
      </c>
      <c r="J85" s="22">
        <f ca="1">IF(Διαχείριση[[#This Row],[υπόλοιπο
που απομένει]]&gt;0,ΤελευταίαΓραμμή-ROW(),0)</f>
        <v>278</v>
      </c>
    </row>
    <row r="86" spans="2:10" ht="15" customHeight="1" x14ac:dyDescent="0.25">
      <c r="B86" s="20">
        <f>ROWS($B$4:B86)</f>
        <v>83</v>
      </c>
      <c r="C86" s="14">
        <f ca="1">IF(ΚαταχωρημένεςΤιμές,IF(Διαχείριση[[#This Row],['#]]&lt;=ΔιάρκειαΔανείου,IF(ROW()-ROW(Διαχείριση[[#Headers],[ημερομηνία
πληρωμής]])=1,ΈναρξηΔανείου,IF(I85&gt;0,EDATE(C85,1),"")),""),"")</f>
        <v>45819</v>
      </c>
      <c r="D86" s="21">
        <f ca="1">IF(ROW()-ROW(Διαχείριση[[#Headers],[αρχικό
υπόλοιπο]])=1,ΠοσόΔανείου,IF(Διαχείριση[[#This Row],[ημερομηνία
πληρωμής]]="",0,INDEX(Διαχείριση[], ROW()-4,8)))</f>
        <v>176567.33044921525</v>
      </c>
      <c r="E86" s="21">
        <f ca="1">IF(ΚαταχωρημένεςΤιμές,IF(ROW()-ROW(Διαχείριση[[#Headers],[τόκος]])=1,-IPMT(Επιτόκιο/12,1,ΔιάρκειαΔανείου-ROWS($C$4:C86)+1,Διαχείριση[[#This Row],[αρχικό
υπόλοιπο]]),IFERROR(-IPMT(Επιτόκιο/12,1,Διαχείριση[[#This Row],['#
δόσεων που απομένουν]],D87),0)),0)</f>
        <v>734.28910172248345</v>
      </c>
      <c r="F86" s="21">
        <f ca="1">IFERROR(IF(AND(ΚαταχωρημένεςΤιμές,Διαχείριση[[#This Row],[ημερομηνία
πληρωμής]]&lt;&gt;""),-PPMT(Επιτόκιο/12,1,ΔιάρκειαΔανείου-ROWS($C$4:C86)+1,Διαχείριση[[#This Row],[αρχικό
υπόλοιπο]]),""),0)</f>
        <v>337.94603581921439</v>
      </c>
      <c r="G86" s="21">
        <f ca="1">IF(Διαχείριση[[#This Row],[ημερομηνία
πληρωμής]]="",0,ΦόροςΑκίνητηςΠεριουσίας)</f>
        <v>375</v>
      </c>
      <c r="H86" s="21">
        <f ca="1">IF(Διαχείριση[[#This Row],[ημερομηνία
πληρωμής]]="",0,Διαχείριση[[#This Row],[τόκος]]+Διαχείριση[[#This Row],[κεφάλαιο]]+Διαχείριση[[#This Row],[φόρος ακίνητης
περιουσίας]])</f>
        <v>1447.2351375416979</v>
      </c>
      <c r="I86" s="21">
        <f ca="1">IF(Διαχείριση[[#This Row],[ημερομηνία
πληρωμής]]="",0,Διαχείριση[[#This Row],[αρχικό
υπόλοιπο]]-Διαχείριση[[#This Row],[κεφάλαιο]])</f>
        <v>176229.38441339604</v>
      </c>
      <c r="J86" s="22">
        <f ca="1">IF(Διαχείριση[[#This Row],[υπόλοιπο
που απομένει]]&gt;0,ΤελευταίαΓραμμή-ROW(),0)</f>
        <v>277</v>
      </c>
    </row>
    <row r="87" spans="2:10" ht="15" customHeight="1" x14ac:dyDescent="0.25">
      <c r="B87" s="20">
        <f>ROWS($B$4:B87)</f>
        <v>84</v>
      </c>
      <c r="C87" s="14">
        <f ca="1">IF(ΚαταχωρημένεςΤιμές,IF(Διαχείριση[[#This Row],['#]]&lt;=ΔιάρκειαΔανείου,IF(ROW()-ROW(Διαχείριση[[#Headers],[ημερομηνία
πληρωμής]])=1,ΈναρξηΔανείου,IF(I86&gt;0,EDATE(C86,1),"")),""),"")</f>
        <v>45849</v>
      </c>
      <c r="D87" s="21">
        <f ca="1">IF(ROW()-ROW(Διαχείριση[[#Headers],[αρχικό
υπόλοιπο]])=1,ΠοσόΔανείου,IF(Διαχείριση[[#This Row],[ημερομηνία
πληρωμής]]="",0,INDEX(Διαχείριση[], ROW()-4,8)))</f>
        <v>176229.38441339604</v>
      </c>
      <c r="E87" s="21">
        <f ca="1">IF(ΚαταχωρημένεςΤιμές,IF(ROW()-ROW(Διαχείριση[[#Headers],[τόκος]])=1,-IPMT(Επιτόκιο/12,1,ΔιάρκειαΔανείου-ROWS($C$4:C87)+1,Διαχείριση[[#This Row],[αρχικό
υπόλοιπο]]),IFERROR(-IPMT(Επιτόκιο/12,1,Διαχείριση[[#This Row],['#
δόσεων που απομένουν]],D88),0)),0)</f>
        <v>732.875126121226</v>
      </c>
      <c r="F87" s="21">
        <f ca="1">IFERROR(IF(AND(ΚαταχωρημένεςΤιμές,Διαχείριση[[#This Row],[ημερομηνία
πληρωμής]]&lt;&gt;""),-PPMT(Επιτόκιο/12,1,ΔιάρκειαΔανείου-ROWS($C$4:C87)+1,Διαχείριση[[#This Row],[αρχικό
υπόλοιπο]]),""),0)</f>
        <v>339.35414430179452</v>
      </c>
      <c r="G87" s="21">
        <f ca="1">IF(Διαχείριση[[#This Row],[ημερομηνία
πληρωμής]]="",0,ΦόροςΑκίνητηςΠεριουσίας)</f>
        <v>375</v>
      </c>
      <c r="H87" s="21">
        <f ca="1">IF(Διαχείριση[[#This Row],[ημερομηνία
πληρωμής]]="",0,Διαχείριση[[#This Row],[τόκος]]+Διαχείριση[[#This Row],[κεφάλαιο]]+Διαχείριση[[#This Row],[φόρος ακίνητης
περιουσίας]])</f>
        <v>1447.2292704230206</v>
      </c>
      <c r="I87" s="21">
        <f ca="1">IF(Διαχείριση[[#This Row],[ημερομηνία
πληρωμής]]="",0,Διαχείριση[[#This Row],[αρχικό
υπόλοιπο]]-Διαχείριση[[#This Row],[κεφάλαιο]])</f>
        <v>175890.03026909425</v>
      </c>
      <c r="J87" s="22">
        <f ca="1">IF(Διαχείριση[[#This Row],[υπόλοιπο
που απομένει]]&gt;0,ΤελευταίαΓραμμή-ROW(),0)</f>
        <v>276</v>
      </c>
    </row>
    <row r="88" spans="2:10" ht="15" customHeight="1" x14ac:dyDescent="0.25">
      <c r="B88" s="20">
        <f>ROWS($B$4:B88)</f>
        <v>85</v>
      </c>
      <c r="C88" s="14">
        <f ca="1">IF(ΚαταχωρημένεςΤιμές,IF(Διαχείριση[[#This Row],['#]]&lt;=ΔιάρκειαΔανείου,IF(ROW()-ROW(Διαχείριση[[#Headers],[ημερομηνία
πληρωμής]])=1,ΈναρξηΔανείου,IF(I87&gt;0,EDATE(C87,1),"")),""),"")</f>
        <v>45880</v>
      </c>
      <c r="D88" s="21">
        <f ca="1">IF(ROW()-ROW(Διαχείριση[[#Headers],[αρχικό
υπόλοιπο]])=1,ΠοσόΔανείου,IF(Διαχείριση[[#This Row],[ημερομηνία
πληρωμής]]="",0,INDEX(Διαχείριση[], ROW()-4,8)))</f>
        <v>175890.03026909425</v>
      </c>
      <c r="E88" s="21">
        <f ca="1">IF(ΚαταχωρημένεςΤιμές,IF(ROW()-ROW(Διαχείριση[[#Headers],[τόκος]])=1,-IPMT(Επιτόκιο/12,1,ΔιάρκειαΔανείου-ROWS($C$4:C88)+1,Διαχείριση[[#This Row],[αρχικό
υπόλοιπο]]),IFERROR(-IPMT(Επιτόκιο/12,1,Διαχείριση[[#This Row],['#
δόσεων που απομένουν]],D89),0)),0)</f>
        <v>731.45525895496337</v>
      </c>
      <c r="F88" s="21">
        <f ca="1">IFERROR(IF(AND(ΚαταχωρημένεςΤιμές,Διαχείριση[[#This Row],[ημερομηνία
πληρωμής]]&lt;&gt;""),-PPMT(Επιτόκιο/12,1,ΔιάρκειαΔανείου-ROWS($C$4:C88)+1,Διαχείριση[[#This Row],[αρχικό
υπόλοιπο]]),""),0)</f>
        <v>340.76811990305191</v>
      </c>
      <c r="G88" s="21">
        <f ca="1">IF(Διαχείριση[[#This Row],[ημερομηνία
πληρωμής]]="",0,ΦόροςΑκίνητηςΠεριουσίας)</f>
        <v>375</v>
      </c>
      <c r="H88" s="21">
        <f ca="1">IF(Διαχείριση[[#This Row],[ημερομηνία
πληρωμής]]="",0,Διαχείριση[[#This Row],[τόκος]]+Διαχείριση[[#This Row],[κεφάλαιο]]+Διαχείριση[[#This Row],[φόρος ακίνητης
περιουσίας]])</f>
        <v>1447.2233788580152</v>
      </c>
      <c r="I88" s="21">
        <f ca="1">IF(Διαχείριση[[#This Row],[ημερομηνία
πληρωμής]]="",0,Διαχείριση[[#This Row],[αρχικό
υπόλοιπο]]-Διαχείριση[[#This Row],[κεφάλαιο]])</f>
        <v>175549.2621491912</v>
      </c>
      <c r="J88" s="22">
        <f ca="1">IF(Διαχείριση[[#This Row],[υπόλοιπο
που απομένει]]&gt;0,ΤελευταίαΓραμμή-ROW(),0)</f>
        <v>275</v>
      </c>
    </row>
    <row r="89" spans="2:10" ht="15" customHeight="1" x14ac:dyDescent="0.25">
      <c r="B89" s="20">
        <f>ROWS($B$4:B89)</f>
        <v>86</v>
      </c>
      <c r="C89" s="14">
        <f ca="1">IF(ΚαταχωρημένεςΤιμές,IF(Διαχείριση[[#This Row],['#]]&lt;=ΔιάρκειαΔανείου,IF(ROW()-ROW(Διαχείριση[[#Headers],[ημερομηνία
πληρωμής]])=1,ΈναρξηΔανείου,IF(I88&gt;0,EDATE(C88,1),"")),""),"")</f>
        <v>45911</v>
      </c>
      <c r="D89" s="21">
        <f ca="1">IF(ROW()-ROW(Διαχείριση[[#Headers],[αρχικό
υπόλοιπο]])=1,ΠοσόΔανείου,IF(Διαχείριση[[#This Row],[ημερομηνία
πληρωμής]]="",0,INDEX(Διαχείριση[], ROW()-4,8)))</f>
        <v>175549.2621491912</v>
      </c>
      <c r="E89" s="21">
        <f ca="1">IF(ΚαταχωρημένεςΤιμές,IF(ROW()-ROW(Διαχείριση[[#Headers],[τόκος]])=1,-IPMT(Επιτόκιο/12,1,ΔιάρκειαΔανείου-ROWS($C$4:C89)+1,Διαχείριση[[#This Row],[αρχικό
υπόλοιπο]]),IFERROR(-IPMT(Επιτόκιο/12,1,Διαχείριση[[#This Row],['#
δόσεων που απομένουν]],D90),0)),0)</f>
        <v>730.02947567550791</v>
      </c>
      <c r="F89" s="21">
        <f ca="1">IFERROR(IF(AND(ΚαταχωρημένεςΤιμές,Διαχείριση[[#This Row],[ημερομηνία
πληρωμής]]&lt;&gt;""),-PPMT(Επιτόκιο/12,1,ΔιάρκειαΔανείου-ROWS($C$4:C89)+1,Διαχείριση[[#This Row],[αρχικό
υπόλοιπο]]),""),0)</f>
        <v>342.18798706931466</v>
      </c>
      <c r="G89" s="21">
        <f ca="1">IF(Διαχείριση[[#This Row],[ημερομηνία
πληρωμής]]="",0,ΦόροςΑκίνητηςΠεριουσίας)</f>
        <v>375</v>
      </c>
      <c r="H89" s="21">
        <f ca="1">IF(Διαχείριση[[#This Row],[ημερομηνία
πληρωμής]]="",0,Διαχείριση[[#This Row],[τόκος]]+Διαχείριση[[#This Row],[κεφάλαιο]]+Διαχείριση[[#This Row],[φόρος ακίνητης
περιουσίας]])</f>
        <v>1447.2174627448226</v>
      </c>
      <c r="I89" s="21">
        <f ca="1">IF(Διαχείριση[[#This Row],[ημερομηνία
πληρωμής]]="",0,Διαχείριση[[#This Row],[αρχικό
υπόλοιπο]]-Διαχείριση[[#This Row],[κεφάλαιο]])</f>
        <v>175207.07416212189</v>
      </c>
      <c r="J89" s="22">
        <f ca="1">IF(Διαχείριση[[#This Row],[υπόλοιπο
που απομένει]]&gt;0,ΤελευταίαΓραμμή-ROW(),0)</f>
        <v>274</v>
      </c>
    </row>
    <row r="90" spans="2:10" ht="15" customHeight="1" x14ac:dyDescent="0.25">
      <c r="B90" s="20">
        <f>ROWS($B$4:B90)</f>
        <v>87</v>
      </c>
      <c r="C90" s="14">
        <f ca="1">IF(ΚαταχωρημένεςΤιμές,IF(Διαχείριση[[#This Row],['#]]&lt;=ΔιάρκειαΔανείου,IF(ROW()-ROW(Διαχείριση[[#Headers],[ημερομηνία
πληρωμής]])=1,ΈναρξηΔανείου,IF(I89&gt;0,EDATE(C89,1),"")),""),"")</f>
        <v>45941</v>
      </c>
      <c r="D90" s="21">
        <f ca="1">IF(ROW()-ROW(Διαχείριση[[#Headers],[αρχικό
υπόλοιπο]])=1,ΠοσόΔανείου,IF(Διαχείριση[[#This Row],[ημερομηνία
πληρωμής]]="",0,INDEX(Διαχείριση[], ROW()-4,8)))</f>
        <v>175207.07416212189</v>
      </c>
      <c r="E90" s="21">
        <f ca="1">IF(ΚαταχωρημένεςΤιμές,IF(ROW()-ROW(Διαχείριση[[#Headers],[τόκος]])=1,-IPMT(Επιτόκιο/12,1,ΔιάρκειαΔανείου-ROWS($C$4:C90)+1,Διαχείριση[[#This Row],[αρχικό
υπόλοιπο]]),IFERROR(-IPMT(Επιτόκιο/12,1,Διαχείριση[[#This Row],['#
δόσεων που απομένουν]],D91),0)),0)</f>
        <v>728.59775163238794</v>
      </c>
      <c r="F90" s="21">
        <f ca="1">IFERROR(IF(AND(ΚαταχωρημένεςΤιμές,Διαχείριση[[#This Row],[ημερομηνία
πληρωμής]]&lt;&gt;""),-PPMT(Επιτόκιο/12,1,ΔιάρκειαΔανείου-ROWS($C$4:C90)+1,Διαχείριση[[#This Row],[αρχικό
υπόλοιπο]]),""),0)</f>
        <v>343.61377034877012</v>
      </c>
      <c r="G90" s="21">
        <f ca="1">IF(Διαχείριση[[#This Row],[ημερομηνία
πληρωμής]]="",0,ΦόροςΑκίνητηςΠεριουσίας)</f>
        <v>375</v>
      </c>
      <c r="H90" s="21">
        <f ca="1">IF(Διαχείριση[[#This Row],[ημερομηνία
πληρωμής]]="",0,Διαχείριση[[#This Row],[τόκος]]+Διαχείριση[[#This Row],[κεφάλαιο]]+Διαχείριση[[#This Row],[φόρος ακίνητης
περιουσίας]])</f>
        <v>1447.2115219811581</v>
      </c>
      <c r="I90" s="21">
        <f ca="1">IF(Διαχείριση[[#This Row],[ημερομηνία
πληρωμής]]="",0,Διαχείριση[[#This Row],[αρχικό
υπόλοιπο]]-Διαχείριση[[#This Row],[κεφάλαιο]])</f>
        <v>174863.46039177311</v>
      </c>
      <c r="J90" s="22">
        <f ca="1">IF(Διαχείριση[[#This Row],[υπόλοιπο
που απομένει]]&gt;0,ΤελευταίαΓραμμή-ROW(),0)</f>
        <v>273</v>
      </c>
    </row>
    <row r="91" spans="2:10" ht="15" customHeight="1" x14ac:dyDescent="0.25">
      <c r="B91" s="20">
        <f>ROWS($B$4:B91)</f>
        <v>88</v>
      </c>
      <c r="C91" s="14">
        <f ca="1">IF(ΚαταχωρημένεςΤιμές,IF(Διαχείριση[[#This Row],['#]]&lt;=ΔιάρκειαΔανείου,IF(ROW()-ROW(Διαχείριση[[#Headers],[ημερομηνία
πληρωμής]])=1,ΈναρξηΔανείου,IF(I90&gt;0,EDATE(C90,1),"")),""),"")</f>
        <v>45972</v>
      </c>
      <c r="D91" s="21">
        <f ca="1">IF(ROW()-ROW(Διαχείριση[[#Headers],[αρχικό
υπόλοιπο]])=1,ΠοσόΔανείου,IF(Διαχείριση[[#This Row],[ημερομηνία
πληρωμής]]="",0,INDEX(Διαχείριση[], ROW()-4,8)))</f>
        <v>174863.46039177311</v>
      </c>
      <c r="E91" s="21">
        <f ca="1">IF(ΚαταχωρημένεςΤιμές,IF(ROW()-ROW(Διαχείριση[[#Headers],[τόκος]])=1,-IPMT(Επιτόκιο/12,1,ΔιάρκειαΔανείου-ROWS($C$4:C91)+1,Διαχείριση[[#This Row],[αρχικό
υπόλοιπο]]),IFERROR(-IPMT(Επιτόκιο/12,1,Διαχείριση[[#This Row],['#
δόσεων που απομένουν]],D92),0)),0)</f>
        <v>727.16006207242174</v>
      </c>
      <c r="F91" s="21">
        <f ca="1">IFERROR(IF(AND(ΚαταχωρημένεςΤιμές,Διαχείριση[[#This Row],[ημερομηνία
πληρωμής]]&lt;&gt;""),-PPMT(Επιτόκιο/12,1,ΔιάρκειαΔανείου-ROWS($C$4:C91)+1,Διαχείριση[[#This Row],[αρχικό
υπόλοιπο]]),""),0)</f>
        <v>345.04549439189003</v>
      </c>
      <c r="G91" s="21">
        <f ca="1">IF(Διαχείριση[[#This Row],[ημερομηνία
πληρωμής]]="",0,ΦόροςΑκίνητηςΠεριουσίας)</f>
        <v>375</v>
      </c>
      <c r="H91" s="21">
        <f ca="1">IF(Διαχείριση[[#This Row],[ημερομηνία
πληρωμής]]="",0,Διαχείριση[[#This Row],[τόκος]]+Διαχείριση[[#This Row],[κεφάλαιο]]+Διαχείριση[[#This Row],[φόρος ακίνητης
περιουσίας]])</f>
        <v>1447.2055564643117</v>
      </c>
      <c r="I91" s="21">
        <f ca="1">IF(Διαχείριση[[#This Row],[ημερομηνία
πληρωμής]]="",0,Διαχείριση[[#This Row],[αρχικό
υπόλοιπο]]-Διαχείριση[[#This Row],[κεφάλαιο]])</f>
        <v>174518.41489738121</v>
      </c>
      <c r="J91" s="22">
        <f ca="1">IF(Διαχείριση[[#This Row],[υπόλοιπο
που απομένει]]&gt;0,ΤελευταίαΓραμμή-ROW(),0)</f>
        <v>272</v>
      </c>
    </row>
    <row r="92" spans="2:10" ht="15" customHeight="1" x14ac:dyDescent="0.25">
      <c r="B92" s="20">
        <f>ROWS($B$4:B92)</f>
        <v>89</v>
      </c>
      <c r="C92" s="14">
        <f ca="1">IF(ΚαταχωρημένεςΤιμές,IF(Διαχείριση[[#This Row],['#]]&lt;=ΔιάρκειαΔανείου,IF(ROW()-ROW(Διαχείριση[[#Headers],[ημερομηνία
πληρωμής]])=1,ΈναρξηΔανείου,IF(I91&gt;0,EDATE(C91,1),"")),""),"")</f>
        <v>46002</v>
      </c>
      <c r="D92" s="21">
        <f ca="1">IF(ROW()-ROW(Διαχείριση[[#Headers],[αρχικό
υπόλοιπο]])=1,ΠοσόΔανείου,IF(Διαχείριση[[#This Row],[ημερομηνία
πληρωμής]]="",0,INDEX(Διαχείριση[], ROW()-4,8)))</f>
        <v>174518.41489738121</v>
      </c>
      <c r="E92" s="21">
        <f ca="1">IF(ΚαταχωρημένεςΤιμές,IF(ROW()-ROW(Διαχείριση[[#Headers],[τόκος]])=1,-IPMT(Επιτόκιο/12,1,ΔιάρκειαΔανείου-ROWS($C$4:C92)+1,Διαχείριση[[#This Row],[αρχικό
υπόλοιπο]]),IFERROR(-IPMT(Επιτόκιο/12,1,Διαχείριση[[#This Row],['#
δόσεων που απομένουν]],D93),0)),0)</f>
        <v>725.71638213928907</v>
      </c>
      <c r="F92" s="21">
        <f ca="1">IFERROR(IF(AND(ΚαταχωρημένεςΤιμές,Διαχείριση[[#This Row],[ημερομηνία
πληρωμής]]&lt;&gt;""),-PPMT(Επιτόκιο/12,1,ΔιάρκειαΔανείου-ROWS($C$4:C92)+1,Διαχείριση[[#This Row],[αρχικό
υπόλοιπο]]),""),0)</f>
        <v>346.48318395185618</v>
      </c>
      <c r="G92" s="21">
        <f ca="1">IF(Διαχείριση[[#This Row],[ημερομηνία
πληρωμής]]="",0,ΦόροςΑκίνητηςΠεριουσίας)</f>
        <v>375</v>
      </c>
      <c r="H92" s="21">
        <f ca="1">IF(Διαχείριση[[#This Row],[ημερομηνία
πληρωμής]]="",0,Διαχείριση[[#This Row],[τόκος]]+Διαχείριση[[#This Row],[κεφάλαιο]]+Διαχείριση[[#This Row],[φόρος ακίνητης
περιουσίας]])</f>
        <v>1447.1995660911452</v>
      </c>
      <c r="I92" s="21">
        <f ca="1">IF(Διαχείριση[[#This Row],[ημερομηνία
πληρωμής]]="",0,Διαχείριση[[#This Row],[αρχικό
υπόλοιπο]]-Διαχείριση[[#This Row],[κεφάλαιο]])</f>
        <v>174171.93171342937</v>
      </c>
      <c r="J92" s="22">
        <f ca="1">IF(Διαχείριση[[#This Row],[υπόλοιπο
που απομένει]]&gt;0,ΤελευταίαΓραμμή-ROW(),0)</f>
        <v>271</v>
      </c>
    </row>
    <row r="93" spans="2:10" ht="15" customHeight="1" x14ac:dyDescent="0.25">
      <c r="B93" s="20">
        <f>ROWS($B$4:B93)</f>
        <v>90</v>
      </c>
      <c r="C93" s="14">
        <f ca="1">IF(ΚαταχωρημένεςΤιμές,IF(Διαχείριση[[#This Row],['#]]&lt;=ΔιάρκειαΔανείου,IF(ROW()-ROW(Διαχείριση[[#Headers],[ημερομηνία
πληρωμής]])=1,ΈναρξηΔανείου,IF(I92&gt;0,EDATE(C92,1),"")),""),"")</f>
        <v>46033</v>
      </c>
      <c r="D93" s="21">
        <f ca="1">IF(ROW()-ROW(Διαχείριση[[#Headers],[αρχικό
υπόλοιπο]])=1,ΠοσόΔανείου,IF(Διαχείριση[[#This Row],[ημερομηνία
πληρωμής]]="",0,INDEX(Διαχείριση[], ROW()-4,8)))</f>
        <v>174171.93171342937</v>
      </c>
      <c r="E93" s="21">
        <f ca="1">IF(ΚαταχωρημένεςΤιμές,IF(ROW()-ROW(Διαχείριση[[#Headers],[τόκος]])=1,-IPMT(Επιτόκιο/12,1,ΔιάρκειαΔανείου-ROWS($C$4:C93)+1,Διαχείριση[[#This Row],[αρχικό
υπόλοιπο]]),IFERROR(-IPMT(Επιτόκιο/12,1,Διαχείριση[[#This Row],['#
δόσεων που απομένουν]],D94),0)),0)</f>
        <v>724.26668687310155</v>
      </c>
      <c r="F93" s="21">
        <f ca="1">IFERROR(IF(AND(ΚαταχωρημένεςΤιμές,Διαχείριση[[#This Row],[ημερομηνία
πληρωμής]]&lt;&gt;""),-PPMT(Επιτόκιο/12,1,ΔιάρκειαΔανείου-ROWS($C$4:C93)+1,Διαχείριση[[#This Row],[αρχικό
υπόλοιπο]]),""),0)</f>
        <v>347.92686388498896</v>
      </c>
      <c r="G93" s="21">
        <f ca="1">IF(Διαχείριση[[#This Row],[ημερομηνία
πληρωμής]]="",0,ΦόροςΑκίνητηςΠεριουσίας)</f>
        <v>375</v>
      </c>
      <c r="H93" s="21">
        <f ca="1">IF(Διαχείριση[[#This Row],[ημερομηνία
πληρωμής]]="",0,Διαχείριση[[#This Row],[τόκος]]+Διαχείριση[[#This Row],[κεφάλαιο]]+Διαχείριση[[#This Row],[φόρος ακίνητης
περιουσίας]])</f>
        <v>1447.1935507580906</v>
      </c>
      <c r="I93" s="21">
        <f ca="1">IF(Διαχείριση[[#This Row],[ημερομηνία
πληρωμής]]="",0,Διαχείριση[[#This Row],[αρχικό
υπόλοιπο]]-Διαχείριση[[#This Row],[κεφάλαιο]])</f>
        <v>173824.00484954438</v>
      </c>
      <c r="J93" s="22">
        <f ca="1">IF(Διαχείριση[[#This Row],[υπόλοιπο
που απομένει]]&gt;0,ΤελευταίαΓραμμή-ROW(),0)</f>
        <v>270</v>
      </c>
    </row>
    <row r="94" spans="2:10" ht="15" customHeight="1" x14ac:dyDescent="0.25">
      <c r="B94" s="20">
        <f>ROWS($B$4:B94)</f>
        <v>91</v>
      </c>
      <c r="C94" s="14">
        <f ca="1">IF(ΚαταχωρημένεςΤιμές,IF(Διαχείριση[[#This Row],['#]]&lt;=ΔιάρκειαΔανείου,IF(ROW()-ROW(Διαχείριση[[#Headers],[ημερομηνία
πληρωμής]])=1,ΈναρξηΔανείου,IF(I93&gt;0,EDATE(C93,1),"")),""),"")</f>
        <v>46064</v>
      </c>
      <c r="D94" s="21">
        <f ca="1">IF(ROW()-ROW(Διαχείριση[[#Headers],[αρχικό
υπόλοιπο]])=1,ΠοσόΔανείου,IF(Διαχείριση[[#This Row],[ημερομηνία
πληρωμής]]="",0,INDEX(Διαχείριση[], ROW()-4,8)))</f>
        <v>173824.00484954438</v>
      </c>
      <c r="E94" s="21">
        <f ca="1">IF(ΚαταχωρημένεςΤιμές,IF(ROW()-ROW(Διαχείριση[[#Headers],[τόκος]])=1,-IPMT(Επιτόκιο/12,1,ΔιάρκειαΔανείου-ROWS($C$4:C94)+1,Διαχείριση[[#This Row],[αρχικό
υπόλοιπο]]),IFERROR(-IPMT(Επιτόκιο/12,1,Διαχείριση[[#This Row],['#
δόσεων που απομένουν]],D95),0)),0)</f>
        <v>722.81095120997168</v>
      </c>
      <c r="F94" s="21">
        <f ca="1">IFERROR(IF(AND(ΚαταχωρημένεςΤιμές,Διαχείριση[[#This Row],[ημερομηνία
πληρωμής]]&lt;&gt;""),-PPMT(Επιτόκιο/12,1,ΔιάρκειαΔανείου-ROWS($C$4:C94)+1,Διαχείριση[[#This Row],[αρχικό
υπόλοιπο]]),""),0)</f>
        <v>349.37655915117631</v>
      </c>
      <c r="G94" s="21">
        <f ca="1">IF(Διαχείριση[[#This Row],[ημερομηνία
πληρωμής]]="",0,ΦόροςΑκίνητηςΠεριουσίας)</f>
        <v>375</v>
      </c>
      <c r="H94" s="21">
        <f ca="1">IF(Διαχείριση[[#This Row],[ημερομηνία
πληρωμής]]="",0,Διαχείριση[[#This Row],[τόκος]]+Διαχείριση[[#This Row],[κεφάλαιο]]+Διαχείριση[[#This Row],[φόρος ακίνητης
περιουσίας]])</f>
        <v>1447.187510361148</v>
      </c>
      <c r="I94" s="21">
        <f ca="1">IF(Διαχείριση[[#This Row],[ημερομηνία
πληρωμής]]="",0,Διαχείριση[[#This Row],[αρχικό
υπόλοιπο]]-Διαχείριση[[#This Row],[κεφάλαιο]])</f>
        <v>173474.62829039322</v>
      </c>
      <c r="J94" s="22">
        <f ca="1">IF(Διαχείριση[[#This Row],[υπόλοιπο
που απομένει]]&gt;0,ΤελευταίαΓραμμή-ROW(),0)</f>
        <v>269</v>
      </c>
    </row>
    <row r="95" spans="2:10" ht="15" customHeight="1" x14ac:dyDescent="0.25">
      <c r="B95" s="20">
        <f>ROWS($B$4:B95)</f>
        <v>92</v>
      </c>
      <c r="C95" s="14">
        <f ca="1">IF(ΚαταχωρημένεςΤιμές,IF(Διαχείριση[[#This Row],['#]]&lt;=ΔιάρκειαΔανείου,IF(ROW()-ROW(Διαχείριση[[#Headers],[ημερομηνία
πληρωμής]])=1,ΈναρξηΔανείου,IF(I94&gt;0,EDATE(C94,1),"")),""),"")</f>
        <v>46092</v>
      </c>
      <c r="D95" s="21">
        <f ca="1">IF(ROW()-ROW(Διαχείριση[[#Headers],[αρχικό
υπόλοιπο]])=1,ΠοσόΔανείου,IF(Διαχείριση[[#This Row],[ημερομηνία
πληρωμής]]="",0,INDEX(Διαχείριση[], ROW()-4,8)))</f>
        <v>173474.62829039322</v>
      </c>
      <c r="E95" s="21">
        <f ca="1">IF(ΚαταχωρημένεςΤιμές,IF(ROW()-ROW(Διαχείριση[[#Headers],[τόκος]])=1,-IPMT(Επιτόκιο/12,1,ΔιάρκειαΔανείου-ROWS($C$4:C95)+1,Διαχείριση[[#This Row],[αρχικό
υπόλοιπο]]),IFERROR(-IPMT(Επιτόκιο/12,1,Διαχείριση[[#This Row],['#
δόσεων που απομένουν]],D96),0)),0)</f>
        <v>721.34914998157876</v>
      </c>
      <c r="F95" s="21">
        <f ca="1">IFERROR(IF(AND(ΚαταχωρημένεςΤιμές,Διαχείριση[[#This Row],[ημερομηνία
πληρωμής]]&lt;&gt;""),-PPMT(Επιτόκιο/12,1,ΔιάρκειαΔανείου-ROWS($C$4:C95)+1,Διαχείριση[[#This Row],[αρχικό
υπόλοιπο]]),""),0)</f>
        <v>350.83229481430629</v>
      </c>
      <c r="G95" s="21">
        <f ca="1">IF(Διαχείριση[[#This Row],[ημερομηνία
πληρωμής]]="",0,ΦόροςΑκίνητηςΠεριουσίας)</f>
        <v>375</v>
      </c>
      <c r="H95" s="21">
        <f ca="1">IF(Διαχείριση[[#This Row],[ημερομηνία
πληρωμής]]="",0,Διαχείριση[[#This Row],[τόκος]]+Διαχείριση[[#This Row],[κεφάλαιο]]+Διαχείριση[[#This Row],[φόρος ακίνητης
περιουσίας]])</f>
        <v>1447.181444795885</v>
      </c>
      <c r="I95" s="21">
        <f ca="1">IF(Διαχείριση[[#This Row],[ημερομηνία
πληρωμής]]="",0,Διαχείριση[[#This Row],[αρχικό
υπόλοιπο]]-Διαχείριση[[#This Row],[κεφάλαιο]])</f>
        <v>173123.7959955789</v>
      </c>
      <c r="J95" s="22">
        <f ca="1">IF(Διαχείριση[[#This Row],[υπόλοιπο
που απομένει]]&gt;0,ΤελευταίαΓραμμή-ROW(),0)</f>
        <v>268</v>
      </c>
    </row>
    <row r="96" spans="2:10" ht="15" customHeight="1" x14ac:dyDescent="0.25">
      <c r="B96" s="20">
        <f>ROWS($B$4:B96)</f>
        <v>93</v>
      </c>
      <c r="C96" s="14">
        <f ca="1">IF(ΚαταχωρημένεςΤιμές,IF(Διαχείριση[[#This Row],['#]]&lt;=ΔιάρκειαΔανείου,IF(ROW()-ROW(Διαχείριση[[#Headers],[ημερομηνία
πληρωμής]])=1,ΈναρξηΔανείου,IF(I95&gt;0,EDATE(C95,1),"")),""),"")</f>
        <v>46123</v>
      </c>
      <c r="D96" s="21">
        <f ca="1">IF(ROW()-ROW(Διαχείριση[[#Headers],[αρχικό
υπόλοιπο]])=1,ΠοσόΔανείου,IF(Διαχείριση[[#This Row],[ημερομηνία
πληρωμής]]="",0,INDEX(Διαχείριση[], ROW()-4,8)))</f>
        <v>173123.7959955789</v>
      </c>
      <c r="E96" s="21">
        <f ca="1">IF(ΚαταχωρημένεςΤιμές,IF(ROW()-ROW(Διαχείριση[[#Headers],[τόκος]])=1,-IPMT(Επιτόκιο/12,1,ΔιάρκειαΔανείου-ROWS($C$4:C96)+1,Διαχείριση[[#This Row],[αρχικό
υπόλοιπο]]),IFERROR(-IPMT(Επιτόκιο/12,1,Διαχείριση[[#This Row],['#
δόσεων που απομένουν]],D97),0)),0)</f>
        <v>719.88125791473419</v>
      </c>
      <c r="F96" s="21">
        <f ca="1">IFERROR(IF(AND(ΚαταχωρημένεςΤιμές,Διαχείριση[[#This Row],[ημερομηνία
πληρωμής]]&lt;&gt;""),-PPMT(Επιτόκιο/12,1,ΔιάρκειαΔανείου-ROWS($C$4:C96)+1,Διαχείριση[[#This Row],[αρχικό
υπόλοιπο]]),""),0)</f>
        <v>352.29409604269927</v>
      </c>
      <c r="G96" s="21">
        <f ca="1">IF(Διαχείριση[[#This Row],[ημερομηνία
πληρωμής]]="",0,ΦόροςΑκίνητηςΠεριουσίας)</f>
        <v>375</v>
      </c>
      <c r="H96" s="21">
        <f ca="1">IF(Διαχείριση[[#This Row],[ημερομηνία
πληρωμής]]="",0,Διαχείριση[[#This Row],[τόκος]]+Διαχείριση[[#This Row],[κεφάλαιο]]+Διαχείριση[[#This Row],[φόρος ακίνητης
περιουσίας]])</f>
        <v>1447.1753539574333</v>
      </c>
      <c r="I96" s="21">
        <f ca="1">IF(Διαχείριση[[#This Row],[ημερομηνία
πληρωμής]]="",0,Διαχείριση[[#This Row],[αρχικό
υπόλοιπο]]-Διαχείριση[[#This Row],[κεφάλαιο]])</f>
        <v>172771.5018995362</v>
      </c>
      <c r="J96" s="22">
        <f ca="1">IF(Διαχείριση[[#This Row],[υπόλοιπο
που απομένει]]&gt;0,ΤελευταίαΓραμμή-ROW(),0)</f>
        <v>267</v>
      </c>
    </row>
    <row r="97" spans="2:10" ht="15" customHeight="1" x14ac:dyDescent="0.25">
      <c r="B97" s="20">
        <f>ROWS($B$4:B97)</f>
        <v>94</v>
      </c>
      <c r="C97" s="14">
        <f ca="1">IF(ΚαταχωρημένεςΤιμές,IF(Διαχείριση[[#This Row],['#]]&lt;=ΔιάρκειαΔανείου,IF(ROW()-ROW(Διαχείριση[[#Headers],[ημερομηνία
πληρωμής]])=1,ΈναρξηΔανείου,IF(I96&gt;0,EDATE(C96,1),"")),""),"")</f>
        <v>46153</v>
      </c>
      <c r="D97" s="21">
        <f ca="1">IF(ROW()-ROW(Διαχείριση[[#Headers],[αρχικό
υπόλοιπο]])=1,ΠοσόΔανείου,IF(Διαχείριση[[#This Row],[ημερομηνία
πληρωμής]]="",0,INDEX(Διαχείριση[], ROW()-4,8)))</f>
        <v>172771.5018995362</v>
      </c>
      <c r="E97" s="21">
        <f ca="1">IF(ΚαταχωρημένεςΤιμές,IF(ROW()-ROW(Διαχείριση[[#Headers],[τόκος]])=1,-IPMT(Επιτόκιο/12,1,ΔιάρκειαΔανείου-ROWS($C$4:C97)+1,Διαχείριση[[#This Row],[αρχικό
υπόλοιπο]]),IFERROR(-IPMT(Επιτόκιο/12,1,Διαχείριση[[#This Row],['#
δόσεων που απομένουν]],D98),0)),0)</f>
        <v>718.40724963094442</v>
      </c>
      <c r="F97" s="21">
        <f ca="1">IFERROR(IF(AND(ΚαταχωρημένεςΤιμές,Διαχείριση[[#This Row],[ημερομηνία
πληρωμής]]&lt;&gt;""),-PPMT(Επιτόκιο/12,1,ΔιάρκειαΔανείου-ROWS($C$4:C97)+1,Διαχείριση[[#This Row],[αρχικό
υπόλοιπο]]),""),0)</f>
        <v>353.76198810954395</v>
      </c>
      <c r="G97" s="21">
        <f ca="1">IF(Διαχείριση[[#This Row],[ημερομηνία
πληρωμής]]="",0,ΦόροςΑκίνητηςΠεριουσίας)</f>
        <v>375</v>
      </c>
      <c r="H97" s="21">
        <f ca="1">IF(Διαχείριση[[#This Row],[ημερομηνία
πληρωμής]]="",0,Διαχείριση[[#This Row],[τόκος]]+Διαχείριση[[#This Row],[κεφάλαιο]]+Διαχείριση[[#This Row],[φόρος ακίνητης
περιουσίας]])</f>
        <v>1447.1692377404884</v>
      </c>
      <c r="I97" s="21">
        <f ca="1">IF(Διαχείριση[[#This Row],[ημερομηνία
πληρωμής]]="",0,Διαχείριση[[#This Row],[αρχικό
υπόλοιπο]]-Διαχείριση[[#This Row],[κεφάλαιο]])</f>
        <v>172417.73991142667</v>
      </c>
      <c r="J97" s="22">
        <f ca="1">IF(Διαχείριση[[#This Row],[υπόλοιπο
που απομένει]]&gt;0,ΤελευταίαΓραμμή-ROW(),0)</f>
        <v>266</v>
      </c>
    </row>
    <row r="98" spans="2:10" ht="15" customHeight="1" x14ac:dyDescent="0.25">
      <c r="B98" s="20">
        <f>ROWS($B$4:B98)</f>
        <v>95</v>
      </c>
      <c r="C98" s="14">
        <f ca="1">IF(ΚαταχωρημένεςΤιμές,IF(Διαχείριση[[#This Row],['#]]&lt;=ΔιάρκειαΔανείου,IF(ROW()-ROW(Διαχείριση[[#Headers],[ημερομηνία
πληρωμής]])=1,ΈναρξηΔανείου,IF(I97&gt;0,EDATE(C97,1),"")),""),"")</f>
        <v>46184</v>
      </c>
      <c r="D98" s="21">
        <f ca="1">IF(ROW()-ROW(Διαχείριση[[#Headers],[αρχικό
υπόλοιπο]])=1,ΠοσόΔανείου,IF(Διαχείριση[[#This Row],[ημερομηνία
πληρωμής]]="",0,INDEX(Διαχείριση[], ROW()-4,8)))</f>
        <v>172417.73991142667</v>
      </c>
      <c r="E98" s="21">
        <f ca="1">IF(ΚαταχωρημένεςΤιμές,IF(ROW()-ROW(Διαχείριση[[#Headers],[τόκος]])=1,-IPMT(Επιτόκιο/12,1,ΔιάρκειαΔανείου-ROWS($C$4:C98)+1,Διαχείριση[[#This Row],[αρχικό
υπόλοιπο]]),IFERROR(-IPMT(Επιτόκιο/12,1,Διαχείριση[[#This Row],['#
δόσεων που απομένουν]],D99),0)),0)</f>
        <v>716.92709964597225</v>
      </c>
      <c r="F98" s="21">
        <f ca="1">IFERROR(IF(AND(ΚαταχωρημένεςΤιμές,Διαχείριση[[#This Row],[ημερομηνία
πληρωμής]]&lt;&gt;""),-PPMT(Επιτόκιο/12,1,ΔιάρκειαΔανείου-ROWS($C$4:C98)+1,Διαχείριση[[#This Row],[αρχικό
υπόλοιπο]]),""),0)</f>
        <v>355.23599639333378</v>
      </c>
      <c r="G98" s="21">
        <f ca="1">IF(Διαχείριση[[#This Row],[ημερομηνία
πληρωμής]]="",0,ΦόροςΑκίνητηςΠεριουσίας)</f>
        <v>375</v>
      </c>
      <c r="H98" s="21">
        <f ca="1">IF(Διαχείριση[[#This Row],[ημερομηνία
πληρωμής]]="",0,Διαχείριση[[#This Row],[τόκος]]+Διαχείριση[[#This Row],[κεφάλαιο]]+Διαχείριση[[#This Row],[φόρος ακίνητης
περιουσίας]])</f>
        <v>1447.1630960393061</v>
      </c>
      <c r="I98" s="21">
        <f ca="1">IF(Διαχείριση[[#This Row],[ημερομηνία
πληρωμής]]="",0,Διαχείριση[[#This Row],[αρχικό
υπόλοιπο]]-Διαχείριση[[#This Row],[κεφάλαιο]])</f>
        <v>172062.50391503333</v>
      </c>
      <c r="J98" s="22">
        <f ca="1">IF(Διαχείριση[[#This Row],[υπόλοιπο
που απομένει]]&gt;0,ΤελευταίαΓραμμή-ROW(),0)</f>
        <v>265</v>
      </c>
    </row>
    <row r="99" spans="2:10" ht="15" customHeight="1" x14ac:dyDescent="0.25">
      <c r="B99" s="20">
        <f>ROWS($B$4:B99)</f>
        <v>96</v>
      </c>
      <c r="C99" s="14">
        <f ca="1">IF(ΚαταχωρημένεςΤιμές,IF(Διαχείριση[[#This Row],['#]]&lt;=ΔιάρκειαΔανείου,IF(ROW()-ROW(Διαχείριση[[#Headers],[ημερομηνία
πληρωμής]])=1,ΈναρξηΔανείου,IF(I98&gt;0,EDATE(C98,1),"")),""),"")</f>
        <v>46214</v>
      </c>
      <c r="D99" s="21">
        <f ca="1">IF(ROW()-ROW(Διαχείριση[[#Headers],[αρχικό
υπόλοιπο]])=1,ΠοσόΔανείου,IF(Διαχείριση[[#This Row],[ημερομηνία
πληρωμής]]="",0,INDEX(Διαχείριση[], ROW()-4,8)))</f>
        <v>172062.50391503333</v>
      </c>
      <c r="E99" s="21">
        <f ca="1">IF(ΚαταχωρημένεςΤιμές,IF(ROW()-ROW(Διαχείριση[[#Headers],[τόκος]])=1,-IPMT(Επιτόκιο/12,1,ΔιάρκειαΔανείου-ROWS($C$4:C99)+1,Διαχείριση[[#This Row],[αρχικό
υπόλοιπο]]),IFERROR(-IPMT(Επιτόκιο/12,1,Διαχείριση[[#This Row],['#
δόσεων που απομένουν]],D100),0)),0)</f>
        <v>715.44078236939595</v>
      </c>
      <c r="F99" s="21">
        <f ca="1">IFERROR(IF(AND(ΚαταχωρημένεςΤιμές,Διαχείριση[[#This Row],[ημερομηνία
πληρωμής]]&lt;&gt;""),-PPMT(Επιτόκιο/12,1,ΔιάρκειαΔανείου-ROWS($C$4:C99)+1,Διαχείριση[[#This Row],[αρχικό
υπόλοιπο]]),""),0)</f>
        <v>356.71614637830578</v>
      </c>
      <c r="G99" s="21">
        <f ca="1">IF(Διαχείριση[[#This Row],[ημερομηνία
πληρωμής]]="",0,ΦόροςΑκίνητηςΠεριουσίας)</f>
        <v>375</v>
      </c>
      <c r="H99" s="21">
        <f ca="1">IF(Διαχείριση[[#This Row],[ημερομηνία
πληρωμής]]="",0,Διαχείριση[[#This Row],[τόκος]]+Διαχείριση[[#This Row],[κεφάλαιο]]+Διαχείριση[[#This Row],[φόρος ακίνητης
περιουσίας]])</f>
        <v>1447.1569287477018</v>
      </c>
      <c r="I99" s="21">
        <f ca="1">IF(Διαχείριση[[#This Row],[ημερομηνία
πληρωμής]]="",0,Διαχείριση[[#This Row],[αρχικό
υπόλοιπο]]-Διαχείριση[[#This Row],[κεφάλαιο]])</f>
        <v>171705.78776865502</v>
      </c>
      <c r="J99" s="22">
        <f ca="1">IF(Διαχείριση[[#This Row],[υπόλοιπο
που απομένει]]&gt;0,ΤελευταίαΓραμμή-ROW(),0)</f>
        <v>264</v>
      </c>
    </row>
    <row r="100" spans="2:10" ht="15" customHeight="1" x14ac:dyDescent="0.25">
      <c r="B100" s="20">
        <f>ROWS($B$4:B100)</f>
        <v>97</v>
      </c>
      <c r="C100" s="14">
        <f ca="1">IF(ΚαταχωρημένεςΤιμές,IF(Διαχείριση[[#This Row],['#]]&lt;=ΔιάρκειαΔανείου,IF(ROW()-ROW(Διαχείριση[[#Headers],[ημερομηνία
πληρωμής]])=1,ΈναρξηΔανείου,IF(I99&gt;0,EDATE(C99,1),"")),""),"")</f>
        <v>46245</v>
      </c>
      <c r="D100" s="21">
        <f ca="1">IF(ROW()-ROW(Διαχείριση[[#Headers],[αρχικό
υπόλοιπο]])=1,ΠοσόΔανείου,IF(Διαχείριση[[#This Row],[ημερομηνία
πληρωμής]]="",0,INDEX(Διαχείριση[], ROW()-4,8)))</f>
        <v>171705.78776865502</v>
      </c>
      <c r="E100" s="21">
        <f ca="1">IF(ΚαταχωρημένεςΤιμές,IF(ROW()-ROW(Διαχείριση[[#Headers],[τόκος]])=1,-IPMT(Επιτόκιο/12,1,ΔιάρκειαΔανείου-ROWS($C$4:C100)+1,Διαχείριση[[#This Row],[αρχικό
υπόλοιπο]]),IFERROR(-IPMT(Επιτόκιο/12,1,Διαχείριση[[#This Row],['#
δόσεων που απομένουν]],D101),0)),0)</f>
        <v>713.94827210416724</v>
      </c>
      <c r="F100" s="21">
        <f ca="1">IFERROR(IF(AND(ΚαταχωρημένεςΤιμές,Διαχείριση[[#This Row],[ημερομηνία
πληρωμής]]&lt;&gt;""),-PPMT(Επιτόκιο/12,1,ΔιάρκειαΔανείου-ROWS($C$4:C100)+1,Διαχείριση[[#This Row],[αρχικό
υπόλοιπο]]),""),0)</f>
        <v>358.20246365488208</v>
      </c>
      <c r="G100" s="21">
        <f ca="1">IF(Διαχείριση[[#This Row],[ημερομηνία
πληρωμής]]="",0,ΦόροςΑκίνητηςΠεριουσίας)</f>
        <v>375</v>
      </c>
      <c r="H100" s="21">
        <f ca="1">IF(Διαχείριση[[#This Row],[ημερομηνία
πληρωμής]]="",0,Διαχείριση[[#This Row],[τόκος]]+Διαχείριση[[#This Row],[κεφάλαιο]]+Διαχείριση[[#This Row],[φόρος ακίνητης
περιουσίας]])</f>
        <v>1447.1507357590494</v>
      </c>
      <c r="I100" s="21">
        <f ca="1">IF(Διαχείριση[[#This Row],[ημερομηνία
πληρωμής]]="",0,Διαχείριση[[#This Row],[αρχικό
υπόλοιπο]]-Διαχείριση[[#This Row],[κεφάλαιο]])</f>
        <v>171347.58530500013</v>
      </c>
      <c r="J100" s="22">
        <f ca="1">IF(Διαχείριση[[#This Row],[υπόλοιπο
που απομένει]]&gt;0,ΤελευταίαΓραμμή-ROW(),0)</f>
        <v>263</v>
      </c>
    </row>
    <row r="101" spans="2:10" ht="15" customHeight="1" x14ac:dyDescent="0.25">
      <c r="B101" s="20">
        <f>ROWS($B$4:B101)</f>
        <v>98</v>
      </c>
      <c r="C101" s="14">
        <f ca="1">IF(ΚαταχωρημένεςΤιμές,IF(Διαχείριση[[#This Row],['#]]&lt;=ΔιάρκειαΔανείου,IF(ROW()-ROW(Διαχείριση[[#Headers],[ημερομηνία
πληρωμής]])=1,ΈναρξηΔανείου,IF(I100&gt;0,EDATE(C100,1),"")),""),"")</f>
        <v>46276</v>
      </c>
      <c r="D101" s="21">
        <f ca="1">IF(ROW()-ROW(Διαχείριση[[#Headers],[αρχικό
υπόλοιπο]])=1,ΠοσόΔανείου,IF(Διαχείριση[[#This Row],[ημερομηνία
πληρωμής]]="",0,INDEX(Διαχείριση[], ROW()-4,8)))</f>
        <v>171347.58530500013</v>
      </c>
      <c r="E101" s="21">
        <f ca="1">IF(ΚαταχωρημένεςΤιμές,IF(ROW()-ROW(Διαχείριση[[#Headers],[τόκος]])=1,-IPMT(Επιτόκιο/12,1,ΔιάρκειαΔανείου-ROWS($C$4:C101)+1,Διαχείριση[[#This Row],[αρχικό
υπόλοιπο]]),IFERROR(-IPMT(Επιτόκιο/12,1,Διαχείριση[[#This Row],['#
δόσεων που απομένουν]],D102),0)),0)</f>
        <v>712.4495430461667</v>
      </c>
      <c r="F101" s="21">
        <f ca="1">IFERROR(IF(AND(ΚαταχωρημένεςΤιμές,Διαχείριση[[#This Row],[ημερομηνία
πληρωμής]]&lt;&gt;""),-PPMT(Επιτόκιο/12,1,ΔιάρκειαΔανείου-ROWS($C$4:C101)+1,Διαχείριση[[#This Row],[αρχικό
υπόλοιπο]]),""),0)</f>
        <v>359.69497392011067</v>
      </c>
      <c r="G101" s="21">
        <f ca="1">IF(Διαχείριση[[#This Row],[ημερομηνία
πληρωμής]]="",0,ΦόροςΑκίνητηςΠεριουσίας)</f>
        <v>375</v>
      </c>
      <c r="H101" s="21">
        <f ca="1">IF(Διαχείριση[[#This Row],[ημερομηνία
πληρωμής]]="",0,Διαχείριση[[#This Row],[τόκος]]+Διαχείριση[[#This Row],[κεφάλαιο]]+Διαχείριση[[#This Row],[φόρος ακίνητης
περιουσίας]])</f>
        <v>1447.1445169662775</v>
      </c>
      <c r="I101" s="21">
        <f ca="1">IF(Διαχείριση[[#This Row],[ημερομηνία
πληρωμής]]="",0,Διαχείριση[[#This Row],[αρχικό
υπόλοιπο]]-Διαχείριση[[#This Row],[κεφάλαιο]])</f>
        <v>170987.89033108001</v>
      </c>
      <c r="J101" s="22">
        <f ca="1">IF(Διαχείριση[[#This Row],[υπόλοιπο
που απομένει]]&gt;0,ΤελευταίαΓραμμή-ROW(),0)</f>
        <v>262</v>
      </c>
    </row>
    <row r="102" spans="2:10" ht="15" customHeight="1" x14ac:dyDescent="0.25">
      <c r="B102" s="20">
        <f>ROWS($B$4:B102)</f>
        <v>99</v>
      </c>
      <c r="C102" s="14">
        <f ca="1">IF(ΚαταχωρημένεςΤιμές,IF(Διαχείριση[[#This Row],['#]]&lt;=ΔιάρκειαΔανείου,IF(ROW()-ROW(Διαχείριση[[#Headers],[ημερομηνία
πληρωμής]])=1,ΈναρξηΔανείου,IF(I101&gt;0,EDATE(C101,1),"")),""),"")</f>
        <v>46306</v>
      </c>
      <c r="D102" s="21">
        <f ca="1">IF(ROW()-ROW(Διαχείριση[[#Headers],[αρχικό
υπόλοιπο]])=1,ΠοσόΔανείου,IF(Διαχείριση[[#This Row],[ημερομηνία
πληρωμής]]="",0,INDEX(Διαχείριση[], ROW()-4,8)))</f>
        <v>170987.89033108001</v>
      </c>
      <c r="E102" s="21">
        <f ca="1">IF(ΚαταχωρημένεςΤιμές,IF(ROW()-ROW(Διαχείριση[[#Headers],[τόκος]])=1,-IPMT(Επιτόκιο/12,1,ΔιάρκειαΔανείου-ROWS($C$4:C102)+1,Διαχείριση[[#This Row],[αρχικό
υπόλοιπο]]),IFERROR(-IPMT(Επιτόκιο/12,1,Διαχείριση[[#This Row],['#
δόσεων που απομένουν]],D103),0)),0)</f>
        <v>710.94456928375791</v>
      </c>
      <c r="F102" s="21">
        <f ca="1">IFERROR(IF(AND(ΚαταχωρημένεςΤιμές,Διαχείριση[[#This Row],[ημερομηνία
πληρωμής]]&lt;&gt;""),-PPMT(Επιτόκιο/12,1,ΔιάρκειαΔανείου-ROWS($C$4:C102)+1,Διαχείριση[[#This Row],[αρχικό
υπόλοιπο]]),""),0)</f>
        <v>361.19370297811116</v>
      </c>
      <c r="G102" s="21">
        <f ca="1">IF(Διαχείριση[[#This Row],[ημερομηνία
πληρωμής]]="",0,ΦόροςΑκίνητηςΠεριουσίας)</f>
        <v>375</v>
      </c>
      <c r="H102" s="21">
        <f ca="1">IF(Διαχείριση[[#This Row],[ημερομηνία
πληρωμής]]="",0,Διαχείριση[[#This Row],[τόκος]]+Διαχείριση[[#This Row],[κεφάλαιο]]+Διαχείριση[[#This Row],[φόρος ακίνητης
περιουσίας]])</f>
        <v>1447.1382722618691</v>
      </c>
      <c r="I102" s="21">
        <f ca="1">IF(Διαχείριση[[#This Row],[ημερομηνία
πληρωμής]]="",0,Διαχείριση[[#This Row],[αρχικό
υπόλοιπο]]-Διαχείριση[[#This Row],[κεφάλαιο]])</f>
        <v>170626.6966281019</v>
      </c>
      <c r="J102" s="22">
        <f ca="1">IF(Διαχείριση[[#This Row],[υπόλοιπο
που απομένει]]&gt;0,ΤελευταίαΓραμμή-ROW(),0)</f>
        <v>261</v>
      </c>
    </row>
    <row r="103" spans="2:10" ht="15" customHeight="1" x14ac:dyDescent="0.25">
      <c r="B103" s="20">
        <f>ROWS($B$4:B103)</f>
        <v>100</v>
      </c>
      <c r="C103" s="14">
        <f ca="1">IF(ΚαταχωρημένεςΤιμές,IF(Διαχείριση[[#This Row],['#]]&lt;=ΔιάρκειαΔανείου,IF(ROW()-ROW(Διαχείριση[[#Headers],[ημερομηνία
πληρωμής]])=1,ΈναρξηΔανείου,IF(I102&gt;0,EDATE(C102,1),"")),""),"")</f>
        <v>46337</v>
      </c>
      <c r="D103" s="21">
        <f ca="1">IF(ROW()-ROW(Διαχείριση[[#Headers],[αρχικό
υπόλοιπο]])=1,ΠοσόΔανείου,IF(Διαχείριση[[#This Row],[ημερομηνία
πληρωμής]]="",0,INDEX(Διαχείριση[], ROW()-4,8)))</f>
        <v>170626.6966281019</v>
      </c>
      <c r="E103" s="21">
        <f ca="1">IF(ΚαταχωρημένεςΤιμές,IF(ROW()-ROW(Διαχείριση[[#Headers],[τόκος]])=1,-IPMT(Επιτόκιο/12,1,ΔιάρκειαΔανείου-ROWS($C$4:C103)+1,Διαχείριση[[#This Row],[αρχικό
υπόλοιπο]]),IFERROR(-IPMT(Επιτόκιο/12,1,Διαχείριση[[#This Row],['#
δόσεων που απομένουν]],D104),0)),0)</f>
        <v>709.43332479733908</v>
      </c>
      <c r="F103" s="21">
        <f ca="1">IFERROR(IF(AND(ΚαταχωρημένεςΤιμές,Διαχείριση[[#This Row],[ημερομηνία
πληρωμής]]&lt;&gt;""),-PPMT(Επιτόκιο/12,1,ΔιάρκειαΔανείου-ROWS($C$4:C103)+1,Διαχείριση[[#This Row],[αρχικό
υπόλοιπο]]),""),0)</f>
        <v>362.69867674051989</v>
      </c>
      <c r="G103" s="21">
        <f ca="1">IF(Διαχείριση[[#This Row],[ημερομηνία
πληρωμής]]="",0,ΦόροςΑκίνητηςΠεριουσίας)</f>
        <v>375</v>
      </c>
      <c r="H103" s="21">
        <f ca="1">IF(Διαχείριση[[#This Row],[ημερομηνία
πληρωμής]]="",0,Διαχείριση[[#This Row],[τόκος]]+Διαχείριση[[#This Row],[κεφάλαιο]]+Διαχείριση[[#This Row],[φόρος ακίνητης
περιουσίας]])</f>
        <v>1447.132001537859</v>
      </c>
      <c r="I103" s="21">
        <f ca="1">IF(Διαχείριση[[#This Row],[ημερομηνία
πληρωμής]]="",0,Διαχείριση[[#This Row],[αρχικό
υπόλοιπο]]-Διαχείριση[[#This Row],[κεφάλαιο]])</f>
        <v>170263.99795136138</v>
      </c>
      <c r="J103" s="22">
        <f ca="1">IF(Διαχείριση[[#This Row],[υπόλοιπο
που απομένει]]&gt;0,ΤελευταίαΓραμμή-ROW(),0)</f>
        <v>260</v>
      </c>
    </row>
    <row r="104" spans="2:10" ht="15" customHeight="1" x14ac:dyDescent="0.25">
      <c r="B104" s="20">
        <f>ROWS($B$4:B104)</f>
        <v>101</v>
      </c>
      <c r="C104" s="14">
        <f ca="1">IF(ΚαταχωρημένεςΤιμές,IF(Διαχείριση[[#This Row],['#]]&lt;=ΔιάρκειαΔανείου,IF(ROW()-ROW(Διαχείριση[[#Headers],[ημερομηνία
πληρωμής]])=1,ΈναρξηΔανείου,IF(I103&gt;0,EDATE(C103,1),"")),""),"")</f>
        <v>46367</v>
      </c>
      <c r="D104" s="21">
        <f ca="1">IF(ROW()-ROW(Διαχείριση[[#Headers],[αρχικό
υπόλοιπο]])=1,ΠοσόΔανείου,IF(Διαχείριση[[#This Row],[ημερομηνία
πληρωμής]]="",0,INDEX(Διαχείριση[], ROW()-4,8)))</f>
        <v>170263.99795136138</v>
      </c>
      <c r="E104" s="21">
        <f ca="1">IF(ΚαταχωρημένεςΤιμές,IF(ROW()-ROW(Διαχείριση[[#Headers],[τόκος]])=1,-IPMT(Επιτόκιο/12,1,ΔιάρκειαΔανείου-ROWS($C$4:C104)+1,Διαχείριση[[#This Row],[αρχικό
υπόλοιπο]]),IFERROR(-IPMT(Επιτόκιο/12,1,Διαχείριση[[#This Row],['#
δόσεων που απομένουν]],D105),0)),0)</f>
        <v>707.91578345889343</v>
      </c>
      <c r="F104" s="21">
        <f ca="1">IFERROR(IF(AND(ΚαταχωρημένεςΤιμές,Διαχείριση[[#This Row],[ημερομηνία
πληρωμής]]&lt;&gt;""),-PPMT(Επιτόκιο/12,1,ΔιάρκειαΔανείου-ROWS($C$4:C104)+1,Διαχείριση[[#This Row],[αρχικό
υπόλοιπο]]),""),0)</f>
        <v>364.20992122693883</v>
      </c>
      <c r="G104" s="21">
        <f ca="1">IF(Διαχείριση[[#This Row],[ημερομηνία
πληρωμής]]="",0,ΦόροςΑκίνητηςΠεριουσίας)</f>
        <v>375</v>
      </c>
      <c r="H104" s="21">
        <f ca="1">IF(Διαχείριση[[#This Row],[ημερομηνία
πληρωμής]]="",0,Διαχείριση[[#This Row],[τόκος]]+Διαχείριση[[#This Row],[κεφάλαιο]]+Διαχείριση[[#This Row],[φόρος ακίνητης
περιουσίας]])</f>
        <v>1447.1257046858323</v>
      </c>
      <c r="I104" s="21">
        <f ca="1">IF(Διαχείριση[[#This Row],[ημερομηνία
πληρωμής]]="",0,Διαχείριση[[#This Row],[αρχικό
υπόλοιπο]]-Διαχείριση[[#This Row],[κεφάλαιο]])</f>
        <v>169899.78803013443</v>
      </c>
      <c r="J104" s="22">
        <f ca="1">IF(Διαχείριση[[#This Row],[υπόλοιπο
που απομένει]]&gt;0,ΤελευταίαΓραμμή-ROW(),0)</f>
        <v>259</v>
      </c>
    </row>
    <row r="105" spans="2:10" ht="15" customHeight="1" x14ac:dyDescent="0.25">
      <c r="B105" s="20">
        <f>ROWS($B$4:B105)</f>
        <v>102</v>
      </c>
      <c r="C105" s="14">
        <f ca="1">IF(ΚαταχωρημένεςΤιμές,IF(Διαχείριση[[#This Row],['#]]&lt;=ΔιάρκειαΔανείου,IF(ROW()-ROW(Διαχείριση[[#Headers],[ημερομηνία
πληρωμής]])=1,ΈναρξηΔανείου,IF(I104&gt;0,EDATE(C104,1),"")),""),"")</f>
        <v>46398</v>
      </c>
      <c r="D105" s="21">
        <f ca="1">IF(ROW()-ROW(Διαχείριση[[#Headers],[αρχικό
υπόλοιπο]])=1,ΠοσόΔανείου,IF(Διαχείριση[[#This Row],[ημερομηνία
πληρωμής]]="",0,INDEX(Διαχείριση[], ROW()-4,8)))</f>
        <v>169899.78803013443</v>
      </c>
      <c r="E105" s="21">
        <f ca="1">IF(ΚαταχωρημένεςΤιμές,IF(ROW()-ROW(Διαχείριση[[#Headers],[τόκος]])=1,-IPMT(Επιτόκιο/12,1,ΔιάρκειαΔανείου-ROWS($C$4:C105)+1,Διαχείριση[[#This Row],[αρχικό
υπόλοιπο]]),IFERROR(-IPMT(Επιτόκιο/12,1,Διαχείριση[[#This Row],['#
δόσεων που απομένουν]],D106),0)),0)</f>
        <v>706.39191903153767</v>
      </c>
      <c r="F105" s="21">
        <f ca="1">IFERROR(IF(AND(ΚαταχωρημένεςΤιμές,Διαχείριση[[#This Row],[ημερομηνία
πληρωμής]]&lt;&gt;""),-PPMT(Επιτόκιο/12,1,ΔιάρκειαΔανείου-ROWS($C$4:C105)+1,Διαχείριση[[#This Row],[αρχικό
υπόλοιπο]]),""),0)</f>
        <v>365.72746256538437</v>
      </c>
      <c r="G105" s="21">
        <f ca="1">IF(Διαχείριση[[#This Row],[ημερομηνία
πληρωμής]]="",0,ΦόροςΑκίνητηςΠεριουσίας)</f>
        <v>375</v>
      </c>
      <c r="H105" s="21">
        <f ca="1">IF(Διαχείριση[[#This Row],[ημερομηνία
πληρωμής]]="",0,Διαχείριση[[#This Row],[τόκος]]+Διαχείριση[[#This Row],[κεφάλαιο]]+Διαχείριση[[#This Row],[φόρος ακίνητης
περιουσίας]])</f>
        <v>1447.119381596922</v>
      </c>
      <c r="I105" s="21">
        <f ca="1">IF(Διαχείριση[[#This Row],[ημερομηνία
πληρωμής]]="",0,Διαχείριση[[#This Row],[αρχικό
υπόλοιπο]]-Διαχείριση[[#This Row],[κεφάλαιο]])</f>
        <v>169534.06056756905</v>
      </c>
      <c r="J105" s="22">
        <f ca="1">IF(Διαχείριση[[#This Row],[υπόλοιπο
που απομένει]]&gt;0,ΤελευταίαΓραμμή-ROW(),0)</f>
        <v>258</v>
      </c>
    </row>
    <row r="106" spans="2:10" ht="15" customHeight="1" x14ac:dyDescent="0.25">
      <c r="B106" s="20">
        <f>ROWS($B$4:B106)</f>
        <v>103</v>
      </c>
      <c r="C106" s="14">
        <f ca="1">IF(ΚαταχωρημένεςΤιμές,IF(Διαχείριση[[#This Row],['#]]&lt;=ΔιάρκειαΔανείου,IF(ROW()-ROW(Διαχείριση[[#Headers],[ημερομηνία
πληρωμής]])=1,ΈναρξηΔανείου,IF(I105&gt;0,EDATE(C105,1),"")),""),"")</f>
        <v>46429</v>
      </c>
      <c r="D106" s="21">
        <f ca="1">IF(ROW()-ROW(Διαχείριση[[#Headers],[αρχικό
υπόλοιπο]])=1,ΠοσόΔανείου,IF(Διαχείριση[[#This Row],[ημερομηνία
πληρωμής]]="",0,INDEX(Διαχείριση[], ROW()-4,8)))</f>
        <v>169534.06056756905</v>
      </c>
      <c r="E106" s="21">
        <f ca="1">IF(ΚαταχωρημένεςΤιμές,IF(ROW()-ROW(Διαχείριση[[#Headers],[τόκος]])=1,-IPMT(Επιτόκιο/12,1,ΔιάρκειαΔανείου-ROWS($C$4:C106)+1,Διαχείριση[[#This Row],[αρχικό
υπόλοιπο]]),IFERROR(-IPMT(Επιτόκιο/12,1,Διαχείριση[[#This Row],['#
δόσεων που απομένουν]],D107),0)),0)</f>
        <v>704.86170516906793</v>
      </c>
      <c r="F106" s="21">
        <f ca="1">IFERROR(IF(AND(ΚαταχωρημένεςΤιμές,Διαχείριση[[#This Row],[ημερομηνία
πληρωμής]]&lt;&gt;""),-PPMT(Επιτόκιο/12,1,ΔιάρκειαΔανείου-ROWS($C$4:C106)+1,Διαχείριση[[#This Row],[αρχικό
υπόλοιπο]]),""),0)</f>
        <v>367.25132699274019</v>
      </c>
      <c r="G106" s="21">
        <f ca="1">IF(Διαχείριση[[#This Row],[ημερομηνία
πληρωμής]]="",0,ΦόροςΑκίνητηςΠεριουσίας)</f>
        <v>375</v>
      </c>
      <c r="H106" s="21">
        <f ca="1">IF(Διαχείριση[[#This Row],[ημερομηνία
πληρωμής]]="",0,Διαχείριση[[#This Row],[τόκος]]+Διαχείριση[[#This Row],[κεφάλαιο]]+Διαχείριση[[#This Row],[φόρος ακίνητης
περιουσίας]])</f>
        <v>1447.1130321618082</v>
      </c>
      <c r="I106" s="21">
        <f ca="1">IF(Διαχείριση[[#This Row],[ημερομηνία
πληρωμής]]="",0,Διαχείριση[[#This Row],[αρχικό
υπόλοιπο]]-Διαχείριση[[#This Row],[κεφάλαιο]])</f>
        <v>169166.80924057632</v>
      </c>
      <c r="J106" s="22">
        <f ca="1">IF(Διαχείριση[[#This Row],[υπόλοιπο
που απομένει]]&gt;0,ΤελευταίαΓραμμή-ROW(),0)</f>
        <v>257</v>
      </c>
    </row>
    <row r="107" spans="2:10" ht="15" customHeight="1" x14ac:dyDescent="0.25">
      <c r="B107" s="20">
        <f>ROWS($B$4:B107)</f>
        <v>104</v>
      </c>
      <c r="C107" s="14">
        <f ca="1">IF(ΚαταχωρημένεςΤιμές,IF(Διαχείριση[[#This Row],['#]]&lt;=ΔιάρκειαΔανείου,IF(ROW()-ROW(Διαχείριση[[#Headers],[ημερομηνία
πληρωμής]])=1,ΈναρξηΔανείου,IF(I106&gt;0,EDATE(C106,1),"")),""),"")</f>
        <v>46457</v>
      </c>
      <c r="D107" s="21">
        <f ca="1">IF(ROW()-ROW(Διαχείριση[[#Headers],[αρχικό
υπόλοιπο]])=1,ΠοσόΔανείου,IF(Διαχείριση[[#This Row],[ημερομηνία
πληρωμής]]="",0,INDEX(Διαχείριση[], ROW()-4,8)))</f>
        <v>169166.80924057632</v>
      </c>
      <c r="E107" s="21">
        <f ca="1">IF(ΚαταχωρημένεςΤιμές,IF(ROW()-ROW(Διαχείριση[[#Headers],[τόκος]])=1,-IPMT(Επιτόκιο/12,1,ΔιάρκειαΔανείου-ROWS($C$4:C107)+1,Διαχείριση[[#This Row],[αρχικό
υπόλοιπο]]),IFERROR(-IPMT(Επιτόκιο/12,1,Διαχείριση[[#This Row],['#
δόσεων που απομένουν]],D108),0)),0)</f>
        <v>703.32511541550457</v>
      </c>
      <c r="F107" s="21">
        <f ca="1">IFERROR(IF(AND(ΚαταχωρημένεςΤιμές,Διαχείριση[[#This Row],[ημερομηνία
πληρωμής]]&lt;&gt;""),-PPMT(Επιτόκιο/12,1,ΔιάρκειαΔανείου-ROWS($C$4:C107)+1,Διαχείριση[[#This Row],[αρχικό
υπόλοιπο]]),""),0)</f>
        <v>368.78154085520987</v>
      </c>
      <c r="G107" s="21">
        <f ca="1">IF(Διαχείριση[[#This Row],[ημερομηνία
πληρωμής]]="",0,ΦόροςΑκίνητηςΠεριουσίας)</f>
        <v>375</v>
      </c>
      <c r="H107" s="21">
        <f ca="1">IF(Διαχείριση[[#This Row],[ημερομηνία
πληρωμής]]="",0,Διαχείριση[[#This Row],[τόκος]]+Διαχείριση[[#This Row],[κεφάλαιο]]+Διαχείριση[[#This Row],[φόρος ακίνητης
περιουσίας]])</f>
        <v>1447.1066562707144</v>
      </c>
      <c r="I107" s="21">
        <f ca="1">IF(Διαχείριση[[#This Row],[ημερομηνία
πληρωμής]]="",0,Διαχείριση[[#This Row],[αρχικό
υπόλοιπο]]-Διαχείριση[[#This Row],[κεφάλαιο]])</f>
        <v>168798.0276997211</v>
      </c>
      <c r="J107" s="22">
        <f ca="1">IF(Διαχείριση[[#This Row],[υπόλοιπο
που απομένει]]&gt;0,ΤελευταίαΓραμμή-ROW(),0)</f>
        <v>256</v>
      </c>
    </row>
    <row r="108" spans="2:10" ht="15" customHeight="1" x14ac:dyDescent="0.25">
      <c r="B108" s="20">
        <f>ROWS($B$4:B108)</f>
        <v>105</v>
      </c>
      <c r="C108" s="14">
        <f ca="1">IF(ΚαταχωρημένεςΤιμές,IF(Διαχείριση[[#This Row],['#]]&lt;=ΔιάρκειαΔανείου,IF(ROW()-ROW(Διαχείριση[[#Headers],[ημερομηνία
πληρωμής]])=1,ΈναρξηΔανείου,IF(I107&gt;0,EDATE(C107,1),"")),""),"")</f>
        <v>46488</v>
      </c>
      <c r="D108" s="21">
        <f ca="1">IF(ROW()-ROW(Διαχείριση[[#Headers],[αρχικό
υπόλοιπο]])=1,ΠοσόΔανείου,IF(Διαχείριση[[#This Row],[ημερομηνία
πληρωμής]]="",0,INDEX(Διαχείριση[], ROW()-4,8)))</f>
        <v>168798.0276997211</v>
      </c>
      <c r="E108" s="21">
        <f ca="1">IF(ΚαταχωρημένεςΤιμές,IF(ROW()-ROW(Διαχείριση[[#Headers],[τόκος]])=1,-IPMT(Επιτόκιο/12,1,ΔιάρκειαΔανείου-ROWS($C$4:C108)+1,Διαχείριση[[#This Row],[αρχικό
υπόλοιπο]]),IFERROR(-IPMT(Επιτόκιο/12,1,Διαχείριση[[#This Row],['#
δόσεων που απομένουν]],D109),0)),0)</f>
        <v>701.78212320463479</v>
      </c>
      <c r="F108" s="21">
        <f ca="1">IFERROR(IF(AND(ΚαταχωρημένεςΤιμές,Διαχείριση[[#This Row],[ημερομηνία
πληρωμής]]&lt;&gt;""),-PPMT(Επιτόκιο/12,1,ΔιάρκειαΔανείου-ROWS($C$4:C108)+1,Διαχείριση[[#This Row],[αρχικό
υπόλοιπο]]),""),0)</f>
        <v>370.31813060877323</v>
      </c>
      <c r="G108" s="21">
        <f ca="1">IF(Διαχείριση[[#This Row],[ημερομηνία
πληρωμής]]="",0,ΦόροςΑκίνητηςΠεριουσίας)</f>
        <v>375</v>
      </c>
      <c r="H108" s="21">
        <f ca="1">IF(Διαχείριση[[#This Row],[ημερομηνία
πληρωμής]]="",0,Διαχείριση[[#This Row],[τόκος]]+Διαχείριση[[#This Row],[κεφάλαιο]]+Διαχείριση[[#This Row],[φόρος ακίνητης
περιουσίας]])</f>
        <v>1447.100253813408</v>
      </c>
      <c r="I108" s="21">
        <f ca="1">IF(Διαχείριση[[#This Row],[ημερομηνία
πληρωμής]]="",0,Διαχείριση[[#This Row],[αρχικό
υπόλοιπο]]-Διαχείριση[[#This Row],[κεφάλαιο]])</f>
        <v>168427.70956911234</v>
      </c>
      <c r="J108" s="22">
        <f ca="1">IF(Διαχείριση[[#This Row],[υπόλοιπο
που απομένει]]&gt;0,ΤελευταίαΓραμμή-ROW(),0)</f>
        <v>255</v>
      </c>
    </row>
    <row r="109" spans="2:10" ht="15" customHeight="1" x14ac:dyDescent="0.25">
      <c r="B109" s="20">
        <f>ROWS($B$4:B109)</f>
        <v>106</v>
      </c>
      <c r="C109" s="14">
        <f ca="1">IF(ΚαταχωρημένεςΤιμές,IF(Διαχείριση[[#This Row],['#]]&lt;=ΔιάρκειαΔανείου,IF(ROW()-ROW(Διαχείριση[[#Headers],[ημερομηνία
πληρωμής]])=1,ΈναρξηΔανείου,IF(I108&gt;0,EDATE(C108,1),"")),""),"")</f>
        <v>46518</v>
      </c>
      <c r="D109" s="21">
        <f ca="1">IF(ROW()-ROW(Διαχείριση[[#Headers],[αρχικό
υπόλοιπο]])=1,ΠοσόΔανείου,IF(Διαχείριση[[#This Row],[ημερομηνία
πληρωμής]]="",0,INDEX(Διαχείριση[], ROW()-4,8)))</f>
        <v>168427.70956911234</v>
      </c>
      <c r="E109" s="21">
        <f ca="1">IF(ΚαταχωρημένεςΤιμές,IF(ROW()-ROW(Διαχείριση[[#Headers],[τόκος]])=1,-IPMT(Επιτόκιο/12,1,ΔιάρκειαΔανείου-ROWS($C$4:C109)+1,Διαχείριση[[#This Row],[αρχικό
υπόλοιπο]]),IFERROR(-IPMT(Επιτόκιο/12,1,Διαχείριση[[#This Row],['#
δόσεων που απομένουν]],D110),0)),0)</f>
        <v>700.23270185955289</v>
      </c>
      <c r="F109" s="21">
        <f ca="1">IFERROR(IF(AND(ΚαταχωρημένεςΤιμές,Διαχείριση[[#This Row],[ημερομηνία
πληρωμής]]&lt;&gt;""),-PPMT(Επιτόκιο/12,1,ΔιάρκειαΔανείου-ROWS($C$4:C109)+1,Διαχείριση[[#This Row],[αρχικό
υπόλοιπο]]),""),0)</f>
        <v>371.86112281964324</v>
      </c>
      <c r="G109" s="21">
        <f ca="1">IF(Διαχείριση[[#This Row],[ημερομηνία
πληρωμής]]="",0,ΦόροςΑκίνητηςΠεριουσίας)</f>
        <v>375</v>
      </c>
      <c r="H109" s="21">
        <f ca="1">IF(Διαχείριση[[#This Row],[ημερομηνία
πληρωμής]]="",0,Διαχείριση[[#This Row],[τόκος]]+Διαχείριση[[#This Row],[κεφάλαιο]]+Διαχείριση[[#This Row],[φόρος ακίνητης
περιουσίας]])</f>
        <v>1447.0938246791961</v>
      </c>
      <c r="I109" s="21">
        <f ca="1">IF(Διαχείριση[[#This Row],[ημερομηνία
πληρωμής]]="",0,Διαχείριση[[#This Row],[αρχικό
υπόλοιπο]]-Διαχείριση[[#This Row],[κεφάλαιο]])</f>
        <v>168055.84844629269</v>
      </c>
      <c r="J109" s="22">
        <f ca="1">IF(Διαχείριση[[#This Row],[υπόλοιπο
που απομένει]]&gt;0,ΤελευταίαΓραμμή-ROW(),0)</f>
        <v>254</v>
      </c>
    </row>
    <row r="110" spans="2:10" ht="15" customHeight="1" x14ac:dyDescent="0.25">
      <c r="B110" s="20">
        <f>ROWS($B$4:B110)</f>
        <v>107</v>
      </c>
      <c r="C110" s="14">
        <f ca="1">IF(ΚαταχωρημένεςΤιμές,IF(Διαχείριση[[#This Row],['#]]&lt;=ΔιάρκειαΔανείου,IF(ROW()-ROW(Διαχείριση[[#Headers],[ημερομηνία
πληρωμής]])=1,ΈναρξηΔανείου,IF(I109&gt;0,EDATE(C109,1),"")),""),"")</f>
        <v>46549</v>
      </c>
      <c r="D110" s="21">
        <f ca="1">IF(ROW()-ROW(Διαχείριση[[#Headers],[αρχικό
υπόλοιπο]])=1,ΠοσόΔανείου,IF(Διαχείριση[[#This Row],[ημερομηνία
πληρωμής]]="",0,INDEX(Διαχείριση[], ROW()-4,8)))</f>
        <v>168055.84844629269</v>
      </c>
      <c r="E110" s="21">
        <f ca="1">IF(ΚαταχωρημένεςΤιμές,IF(ROW()-ROW(Διαχείριση[[#Headers],[τόκος]])=1,-IPMT(Επιτόκιο/12,1,ΔιάρκειαΔανείου-ROWS($C$4:C110)+1,Διαχείριση[[#This Row],[αρχικό
υπόλοιπο]]),IFERROR(-IPMT(Επιτόκιο/12,1,Διαχείριση[[#This Row],['#
δόσεων που απομένουν]],D111),0)),0)</f>
        <v>698.67682459219986</v>
      </c>
      <c r="F110" s="21">
        <f ca="1">IFERROR(IF(AND(ΚαταχωρημένεςΤιμές,Διαχείριση[[#This Row],[ημερομηνία
πληρωμής]]&lt;&gt;""),-PPMT(Επιτόκιο/12,1,ΔιάρκειαΔανείου-ROWS($C$4:C110)+1,Διαχείριση[[#This Row],[αρχικό
υπόλοιπο]]),""),0)</f>
        <v>373.41054416472497</v>
      </c>
      <c r="G110" s="21">
        <f ca="1">IF(Διαχείριση[[#This Row],[ημερομηνία
πληρωμής]]="",0,ΦόροςΑκίνητηςΠεριουσίας)</f>
        <v>375</v>
      </c>
      <c r="H110" s="21">
        <f ca="1">IF(Διαχείριση[[#This Row],[ημερομηνία
πληρωμής]]="",0,Διαχείριση[[#This Row],[τόκος]]+Διαχείριση[[#This Row],[κεφάλαιο]]+Διαχείριση[[#This Row],[φόρος ακίνητης
περιουσίας]])</f>
        <v>1447.0873687569249</v>
      </c>
      <c r="I110" s="21">
        <f ca="1">IF(Διαχείριση[[#This Row],[ημερομηνία
πληρωμής]]="",0,Διαχείριση[[#This Row],[αρχικό
υπόλοιπο]]-Διαχείριση[[#This Row],[κεφάλαιο]])</f>
        <v>167682.43790212797</v>
      </c>
      <c r="J110" s="22">
        <f ca="1">IF(Διαχείριση[[#This Row],[υπόλοιπο
που απομένει]]&gt;0,ΤελευταίαΓραμμή-ROW(),0)</f>
        <v>253</v>
      </c>
    </row>
    <row r="111" spans="2:10" ht="15" customHeight="1" x14ac:dyDescent="0.25">
      <c r="B111" s="20">
        <f>ROWS($B$4:B111)</f>
        <v>108</v>
      </c>
      <c r="C111" s="14">
        <f ca="1">IF(ΚαταχωρημένεςΤιμές,IF(Διαχείριση[[#This Row],['#]]&lt;=ΔιάρκειαΔανείου,IF(ROW()-ROW(Διαχείριση[[#Headers],[ημερομηνία
πληρωμής]])=1,ΈναρξηΔανείου,IF(I110&gt;0,EDATE(C110,1),"")),""),"")</f>
        <v>46579</v>
      </c>
      <c r="D111" s="21">
        <f ca="1">IF(ROW()-ROW(Διαχείριση[[#Headers],[αρχικό
υπόλοιπο]])=1,ΠοσόΔανείου,IF(Διαχείριση[[#This Row],[ημερομηνία
πληρωμής]]="",0,INDEX(Διαχείριση[], ROW()-4,8)))</f>
        <v>167682.43790212797</v>
      </c>
      <c r="E111" s="21">
        <f ca="1">IF(ΚαταχωρημένεςΤιμές,IF(ROW()-ROW(Διαχείριση[[#Headers],[τόκος]])=1,-IPMT(Επιτόκιο/12,1,ΔιάρκειαΔανείου-ROWS($C$4:C111)+1,Διαχείριση[[#This Row],[αρχικό
υπόλοιπο]]),IFERROR(-IPMT(Επιτόκιο/12,1,Διαχείριση[[#This Row],['#
δόσεων που απομένουν]],D112),0)),0)</f>
        <v>697.11446450289964</v>
      </c>
      <c r="F111" s="21">
        <f ca="1">IFERROR(IF(AND(ΚαταχωρημένεςΤιμές,Διαχείριση[[#This Row],[ημερομηνία
πληρωμής]]&lt;&gt;""),-PPMT(Επιτόκιο/12,1,ΔιάρκειαΔανείου-ROWS($C$4:C111)+1,Διαχείριση[[#This Row],[αρχικό
υπόλοιπο]]),""),0)</f>
        <v>374.96642143207816</v>
      </c>
      <c r="G111" s="21">
        <f ca="1">IF(Διαχείριση[[#This Row],[ημερομηνία
πληρωμής]]="",0,ΦόροςΑκίνητηςΠεριουσίας)</f>
        <v>375</v>
      </c>
      <c r="H111" s="21">
        <f ca="1">IF(Διαχείριση[[#This Row],[ημερομηνία
πληρωμής]]="",0,Διαχείριση[[#This Row],[τόκος]]+Διαχείριση[[#This Row],[κεφάλαιο]]+Διαχείριση[[#This Row],[φόρος ακίνητης
περιουσίας]])</f>
        <v>1447.0808859349777</v>
      </c>
      <c r="I111" s="21">
        <f ca="1">IF(Διαχείριση[[#This Row],[ημερομηνία
πληρωμής]]="",0,Διαχείριση[[#This Row],[αρχικό
υπόλοιπο]]-Διαχείριση[[#This Row],[κεφάλαιο]])</f>
        <v>167307.47148069591</v>
      </c>
      <c r="J111" s="22">
        <f ca="1">IF(Διαχείριση[[#This Row],[υπόλοιπο
που απομένει]]&gt;0,ΤελευταίαΓραμμή-ROW(),0)</f>
        <v>252</v>
      </c>
    </row>
    <row r="112" spans="2:10" ht="15" customHeight="1" x14ac:dyDescent="0.25">
      <c r="B112" s="20">
        <f>ROWS($B$4:B112)</f>
        <v>109</v>
      </c>
      <c r="C112" s="14">
        <f ca="1">IF(ΚαταχωρημένεςΤιμές,IF(Διαχείριση[[#This Row],['#]]&lt;=ΔιάρκειαΔανείου,IF(ROW()-ROW(Διαχείριση[[#Headers],[ημερομηνία
πληρωμής]])=1,ΈναρξηΔανείου,IF(I111&gt;0,EDATE(C111,1),"")),""),"")</f>
        <v>46610</v>
      </c>
      <c r="D112" s="21">
        <f ca="1">IF(ROW()-ROW(Διαχείριση[[#Headers],[αρχικό
υπόλοιπο]])=1,ΠοσόΔανείου,IF(Διαχείριση[[#This Row],[ημερομηνία
πληρωμής]]="",0,INDEX(Διαχείριση[], ROW()-4,8)))</f>
        <v>167307.47148069591</v>
      </c>
      <c r="E112" s="21">
        <f ca="1">IF(ΚαταχωρημένεςΤιμές,IF(ROW()-ROW(Διαχείριση[[#Headers],[τόκος]])=1,-IPMT(Επιτόκιο/12,1,ΔιάρκειαΔανείου-ROWS($C$4:C112)+1,Διαχείριση[[#This Row],[αρχικό
υπόλοιπο]]),IFERROR(-IPMT(Επιτόκιο/12,1,Διαχείριση[[#This Row],['#
δόσεων που απομένουν]],D113),0)),0)</f>
        <v>695.54559457989387</v>
      </c>
      <c r="F112" s="21">
        <f ca="1">IFERROR(IF(AND(ΚαταχωρημένεςΤιμές,Διαχείριση[[#This Row],[ημερομηνία
πληρωμής]]&lt;&gt;""),-PPMT(Επιτόκιο/12,1,ΔιάρκειαΔανείου-ROWS($C$4:C112)+1,Διαχείριση[[#This Row],[αρχικό
υπόλοιπο]]),""),0)</f>
        <v>376.52878152137839</v>
      </c>
      <c r="G112" s="21">
        <f ca="1">IF(Διαχείριση[[#This Row],[ημερομηνία
πληρωμής]]="",0,ΦόροςΑκίνητηςΠεριουσίας)</f>
        <v>375</v>
      </c>
      <c r="H112" s="21">
        <f ca="1">IF(Διαχείριση[[#This Row],[ημερομηνία
πληρωμής]]="",0,Διαχείριση[[#This Row],[τόκος]]+Διαχείριση[[#This Row],[κεφάλαιο]]+Διαχείριση[[#This Row],[φόρος ακίνητης
περιουσίας]])</f>
        <v>1447.0743761012723</v>
      </c>
      <c r="I112" s="21">
        <f ca="1">IF(Διαχείριση[[#This Row],[ημερομηνία
πληρωμής]]="",0,Διαχείριση[[#This Row],[αρχικό
υπόλοιπο]]-Διαχείριση[[#This Row],[κεφάλαιο]])</f>
        <v>166930.94269917454</v>
      </c>
      <c r="J112" s="22">
        <f ca="1">IF(Διαχείριση[[#This Row],[υπόλοιπο
που απομένει]]&gt;0,ΤελευταίαΓραμμή-ROW(),0)</f>
        <v>251</v>
      </c>
    </row>
    <row r="113" spans="2:10" ht="15" customHeight="1" x14ac:dyDescent="0.25">
      <c r="B113" s="20">
        <f>ROWS($B$4:B113)</f>
        <v>110</v>
      </c>
      <c r="C113" s="14">
        <f ca="1">IF(ΚαταχωρημένεςΤιμές,IF(Διαχείριση[[#This Row],['#]]&lt;=ΔιάρκειαΔανείου,IF(ROW()-ROW(Διαχείριση[[#Headers],[ημερομηνία
πληρωμής]])=1,ΈναρξηΔανείου,IF(I112&gt;0,EDATE(C112,1),"")),""),"")</f>
        <v>46641</v>
      </c>
      <c r="D113" s="21">
        <f ca="1">IF(ROW()-ROW(Διαχείριση[[#Headers],[αρχικό
υπόλοιπο]])=1,ΠοσόΔανείου,IF(Διαχείριση[[#This Row],[ημερομηνία
πληρωμής]]="",0,INDEX(Διαχείριση[], ROW()-4,8)))</f>
        <v>166930.94269917454</v>
      </c>
      <c r="E113" s="21">
        <f ca="1">IF(ΚαταχωρημένεςΤιμές,IF(ROW()-ROW(Διαχείριση[[#Headers],[τόκος]])=1,-IPMT(Επιτόκιο/12,1,ΔιάρκειαΔανείου-ROWS($C$4:C113)+1,Διαχείριση[[#This Row],[αρχικό
υπόλοιπο]]),IFERROR(-IPMT(Επιτόκιο/12,1,Διαχείριση[[#This Row],['#
δόσεων που απομένουν]],D114),0)),0)</f>
        <v>693.97018769887563</v>
      </c>
      <c r="F113" s="21">
        <f ca="1">IFERROR(IF(AND(ΚαταχωρημένεςΤιμές,Διαχείριση[[#This Row],[ημερομηνία
πληρωμής]]&lt;&gt;""),-PPMT(Επιτόκιο/12,1,ΔιάρκειαΔανείου-ROWS($C$4:C113)+1,Διαχείριση[[#This Row],[αρχικό
υπόλοιπο]]),""),0)</f>
        <v>378.09765144438427</v>
      </c>
      <c r="G113" s="21">
        <f ca="1">IF(Διαχείριση[[#This Row],[ημερομηνία
πληρωμής]]="",0,ΦόροςΑκίνητηςΠεριουσίας)</f>
        <v>375</v>
      </c>
      <c r="H113" s="21">
        <f ca="1">IF(Διαχείριση[[#This Row],[ημερομηνία
πληρωμής]]="",0,Διαχείριση[[#This Row],[τόκος]]+Διαχείριση[[#This Row],[κεφάλαιο]]+Διαχείριση[[#This Row],[φόρος ακίνητης
περιουσίας]])</f>
        <v>1447.0678391432598</v>
      </c>
      <c r="I113" s="21">
        <f ca="1">IF(Διαχείριση[[#This Row],[ημερομηνία
πληρωμής]]="",0,Διαχείριση[[#This Row],[αρχικό
υπόλοιπο]]-Διαχείριση[[#This Row],[κεφάλαιο]])</f>
        <v>166552.84504773017</v>
      </c>
      <c r="J113" s="22">
        <f ca="1">IF(Διαχείριση[[#This Row],[υπόλοιπο
που απομένει]]&gt;0,ΤελευταίαΓραμμή-ROW(),0)</f>
        <v>250</v>
      </c>
    </row>
    <row r="114" spans="2:10" ht="15" customHeight="1" x14ac:dyDescent="0.25">
      <c r="B114" s="20">
        <f>ROWS($B$4:B114)</f>
        <v>111</v>
      </c>
      <c r="C114" s="14">
        <f ca="1">IF(ΚαταχωρημένεςΤιμές,IF(Διαχείριση[[#This Row],['#]]&lt;=ΔιάρκειαΔανείου,IF(ROW()-ROW(Διαχείριση[[#Headers],[ημερομηνία
πληρωμής]])=1,ΈναρξηΔανείου,IF(I113&gt;0,EDATE(C113,1),"")),""),"")</f>
        <v>46671</v>
      </c>
      <c r="D114" s="21">
        <f ca="1">IF(ROW()-ROW(Διαχείριση[[#Headers],[αρχικό
υπόλοιπο]])=1,ΠοσόΔανείου,IF(Διαχείριση[[#This Row],[ημερομηνία
πληρωμής]]="",0,INDEX(Διαχείριση[], ROW()-4,8)))</f>
        <v>166552.84504773017</v>
      </c>
      <c r="E114" s="21">
        <f ca="1">IF(ΚαταχωρημένεςΤιμές,IF(ROW()-ROW(Διαχείριση[[#Headers],[τόκος]])=1,-IPMT(Επιτόκιο/12,1,ΔιάρκειαΔανείου-ROWS($C$4:C114)+1,Διαχείριση[[#This Row],[αρχικό
υπόλοιπο]]),IFERROR(-IPMT(Επιτόκιο/12,1,Διαχείριση[[#This Row],['#
δόσεων που απομένουν]],D115),0)),0)</f>
        <v>692.38821662251985</v>
      </c>
      <c r="F114" s="21">
        <f ca="1">IFERROR(IF(AND(ΚαταχωρημένεςΤιμές,Διαχείριση[[#This Row],[ημερομηνία
πληρωμής]]&lt;&gt;""),-PPMT(Επιτόκιο/12,1,ΔιάρκειαΔανείου-ROWS($C$4:C114)+1,Διαχείριση[[#This Row],[αρχικό
υπόλοιπο]]),""),0)</f>
        <v>379.67305832540245</v>
      </c>
      <c r="G114" s="21">
        <f ca="1">IF(Διαχείριση[[#This Row],[ημερομηνία
πληρωμής]]="",0,ΦόροςΑκίνητηςΠεριουσίας)</f>
        <v>375</v>
      </c>
      <c r="H114" s="21">
        <f ca="1">IF(Διαχείριση[[#This Row],[ημερομηνία
πληρωμής]]="",0,Διαχείριση[[#This Row],[τόκος]]+Διαχείριση[[#This Row],[κεφάλαιο]]+Διαχείριση[[#This Row],[φόρος ακίνητης
περιουσίας]])</f>
        <v>1447.0612749479224</v>
      </c>
      <c r="I114" s="21">
        <f ca="1">IF(Διαχείριση[[#This Row],[ημερομηνία
πληρωμής]]="",0,Διαχείριση[[#This Row],[αρχικό
υπόλοιπο]]-Διαχείριση[[#This Row],[κεφάλαιο]])</f>
        <v>166173.17198940477</v>
      </c>
      <c r="J114" s="22">
        <f ca="1">IF(Διαχείριση[[#This Row],[υπόλοιπο
που απομένει]]&gt;0,ΤελευταίαΓραμμή-ROW(),0)</f>
        <v>249</v>
      </c>
    </row>
    <row r="115" spans="2:10" ht="15" customHeight="1" x14ac:dyDescent="0.25">
      <c r="B115" s="20">
        <f>ROWS($B$4:B115)</f>
        <v>112</v>
      </c>
      <c r="C115" s="14">
        <f ca="1">IF(ΚαταχωρημένεςΤιμές,IF(Διαχείριση[[#This Row],['#]]&lt;=ΔιάρκειαΔανείου,IF(ROW()-ROW(Διαχείριση[[#Headers],[ημερομηνία
πληρωμής]])=1,ΈναρξηΔανείου,IF(I114&gt;0,EDATE(C114,1),"")),""),"")</f>
        <v>46702</v>
      </c>
      <c r="D115" s="21">
        <f ca="1">IF(ROW()-ROW(Διαχείριση[[#Headers],[αρχικό
υπόλοιπο]])=1,ΠοσόΔανείου,IF(Διαχείριση[[#This Row],[ημερομηνία
πληρωμής]]="",0,INDEX(Διαχείριση[], ROW()-4,8)))</f>
        <v>166173.17198940477</v>
      </c>
      <c r="E115" s="21">
        <f ca="1">IF(ΚαταχωρημένεςΤιμές,IF(ROW()-ROW(Διαχείριση[[#Headers],[τόκος]])=1,-IPMT(Επιτόκιο/12,1,ΔιάρκειαΔανείου-ROWS($C$4:C115)+1,Διαχείριση[[#This Row],[αρχικό
υπόλοιπο]]),IFERROR(-IPMT(Επιτόκιο/12,1,Διαχείριση[[#This Row],['#
δόσεων που απομένουν]],D116),0)),0)</f>
        <v>690.79965400001254</v>
      </c>
      <c r="F115" s="21">
        <f ca="1">IFERROR(IF(AND(ΚαταχωρημένεςΤιμές,Διαχείριση[[#This Row],[ημερομηνία
πληρωμής]]&lt;&gt;""),-PPMT(Επιτόκιο/12,1,ΔιάρκειαΔανείου-ROWS($C$4:C115)+1,Διαχείριση[[#This Row],[αρχικό
υπόλοιπο]]),""),0)</f>
        <v>381.25502940175835</v>
      </c>
      <c r="G115" s="21">
        <f ca="1">IF(Διαχείριση[[#This Row],[ημερομηνία
πληρωμής]]="",0,ΦόροςΑκίνητηςΠεριουσίας)</f>
        <v>375</v>
      </c>
      <c r="H115" s="21">
        <f ca="1">IF(Διαχείριση[[#This Row],[ημερομηνία
πληρωμής]]="",0,Διαχείριση[[#This Row],[τόκος]]+Διαχείριση[[#This Row],[κεφάλαιο]]+Διαχείριση[[#This Row],[φόρος ακίνητης
περιουσίας]])</f>
        <v>1447.0546834017709</v>
      </c>
      <c r="I115" s="21">
        <f ca="1">IF(Διαχείριση[[#This Row],[ημερομηνία
πληρωμής]]="",0,Διαχείριση[[#This Row],[αρχικό
υπόλοιπο]]-Διαχείριση[[#This Row],[κεφάλαιο]])</f>
        <v>165791.916960003</v>
      </c>
      <c r="J115" s="22">
        <f ca="1">IF(Διαχείριση[[#This Row],[υπόλοιπο
που απομένει]]&gt;0,ΤελευταίαΓραμμή-ROW(),0)</f>
        <v>248</v>
      </c>
    </row>
    <row r="116" spans="2:10" ht="15" customHeight="1" x14ac:dyDescent="0.25">
      <c r="B116" s="20">
        <f>ROWS($B$4:B116)</f>
        <v>113</v>
      </c>
      <c r="C116" s="14">
        <f ca="1">IF(ΚαταχωρημένεςΤιμές,IF(Διαχείριση[[#This Row],['#]]&lt;=ΔιάρκειαΔανείου,IF(ROW()-ROW(Διαχείριση[[#Headers],[ημερομηνία
πληρωμής]])=1,ΈναρξηΔανείου,IF(I115&gt;0,EDATE(C115,1),"")),""),"")</f>
        <v>46732</v>
      </c>
      <c r="D116" s="21">
        <f ca="1">IF(ROW()-ROW(Διαχείριση[[#Headers],[αρχικό
υπόλοιπο]])=1,ΠοσόΔανείου,IF(Διαχείριση[[#This Row],[ημερομηνία
πληρωμής]]="",0,INDEX(Διαχείριση[], ROW()-4,8)))</f>
        <v>165791.916960003</v>
      </c>
      <c r="E116" s="21">
        <f ca="1">IF(ΚαταχωρημένεςΤιμές,IF(ROW()-ROW(Διαχείριση[[#Headers],[τόκος]])=1,-IPMT(Επιτόκιο/12,1,ΔιάρκειαΔανείου-ROWS($C$4:C116)+1,Διαχείριση[[#This Row],[αρχικό
υπόλοιπο]]),IFERROR(-IPMT(Επιτόκιο/12,1,Διαχείριση[[#This Row],['#
δόσεων που απομένουν]],D117),0)),0)</f>
        <v>689.2044723665781</v>
      </c>
      <c r="F116" s="21">
        <f ca="1">IFERROR(IF(AND(ΚαταχωρημένεςΤιμές,Διαχείριση[[#This Row],[ημερομηνία
πληρωμής]]&lt;&gt;""),-PPMT(Επιτόκιο/12,1,ΔιάρκειαΔανείου-ROWS($C$4:C116)+1,Διαχείριση[[#This Row],[αρχικό
υπόλοιπο]]),""),0)</f>
        <v>382.84359202426555</v>
      </c>
      <c r="G116" s="21">
        <f ca="1">IF(Διαχείριση[[#This Row],[ημερομηνία
πληρωμής]]="",0,ΦόροςΑκίνητηςΠεριουσίας)</f>
        <v>375</v>
      </c>
      <c r="H116" s="21">
        <f ca="1">IF(Διαχείριση[[#This Row],[ημερομηνία
πληρωμής]]="",0,Διαχείριση[[#This Row],[τόκος]]+Διαχείριση[[#This Row],[κεφάλαιο]]+Διαχείριση[[#This Row],[φόρος ακίνητης
περιουσίας]])</f>
        <v>1447.0480643908436</v>
      </c>
      <c r="I116" s="21">
        <f ca="1">IF(Διαχείριση[[#This Row],[ημερομηνία
πληρωμής]]="",0,Διαχείριση[[#This Row],[αρχικό
υπόλοιπο]]-Διαχείριση[[#This Row],[κεφάλαιο]])</f>
        <v>165409.07336797874</v>
      </c>
      <c r="J116" s="22">
        <f ca="1">IF(Διαχείριση[[#This Row],[υπόλοιπο
που απομένει]]&gt;0,ΤελευταίαΓραμμή-ROW(),0)</f>
        <v>247</v>
      </c>
    </row>
    <row r="117" spans="2:10" ht="15" customHeight="1" x14ac:dyDescent="0.25">
      <c r="B117" s="20">
        <f>ROWS($B$4:B117)</f>
        <v>114</v>
      </c>
      <c r="C117" s="14">
        <f ca="1">IF(ΚαταχωρημένεςΤιμές,IF(Διαχείριση[[#This Row],['#]]&lt;=ΔιάρκειαΔανείου,IF(ROW()-ROW(Διαχείριση[[#Headers],[ημερομηνία
πληρωμής]])=1,ΈναρξηΔανείου,IF(I116&gt;0,EDATE(C116,1),"")),""),"")</f>
        <v>46763</v>
      </c>
      <c r="D117" s="21">
        <f ca="1">IF(ROW()-ROW(Διαχείριση[[#Headers],[αρχικό
υπόλοιπο]])=1,ΠοσόΔανείου,IF(Διαχείριση[[#This Row],[ημερομηνία
πληρωμής]]="",0,INDEX(Διαχείριση[], ROW()-4,8)))</f>
        <v>165409.07336797874</v>
      </c>
      <c r="E117" s="21">
        <f ca="1">IF(ΚαταχωρημένεςΤιμές,IF(ROW()-ROW(Διαχείριση[[#Headers],[τόκος]])=1,-IPMT(Επιτόκιο/12,1,ΔιάρκειαΔανείου-ROWS($C$4:C117)+1,Διαχείριση[[#This Row],[αρχικό
υπόλοιπο]]),IFERROR(-IPMT(Επιτόκιο/12,1,Διαχείριση[[#This Row],['#
δόσεων που απομένουν]],D118),0)),0)</f>
        <v>687.60264414300434</v>
      </c>
      <c r="F117" s="21">
        <f ca="1">IFERROR(IF(AND(ΚαταχωρημένεςΤιμές,Διαχείριση[[#This Row],[ημερομηνία
πληρωμής]]&lt;&gt;""),-PPMT(Επιτόκιο/12,1,ΔιάρκειαΔανείου-ROWS($C$4:C117)+1,Διαχείριση[[#This Row],[αρχικό
υπόλοιπο]]),""),0)</f>
        <v>384.4387736577001</v>
      </c>
      <c r="G117" s="21">
        <f ca="1">IF(Διαχείριση[[#This Row],[ημερομηνία
πληρωμής]]="",0,ΦόροςΑκίνητηςΠεριουσίας)</f>
        <v>375</v>
      </c>
      <c r="H117" s="21">
        <f ca="1">IF(Διαχείριση[[#This Row],[ημερομηνία
πληρωμής]]="",0,Διαχείριση[[#This Row],[τόκος]]+Διαχείριση[[#This Row],[κεφάλαιο]]+Διαχείριση[[#This Row],[φόρος ακίνητης
περιουσίας]])</f>
        <v>1447.0414178007045</v>
      </c>
      <c r="I117" s="21">
        <f ca="1">IF(Διαχείριση[[#This Row],[ημερομηνία
πληρωμής]]="",0,Διαχείριση[[#This Row],[αρχικό
υπόλοιπο]]-Διαχείριση[[#This Row],[κεφάλαιο]])</f>
        <v>165024.63459432105</v>
      </c>
      <c r="J117" s="22">
        <f ca="1">IF(Διαχείριση[[#This Row],[υπόλοιπο
που απομένει]]&gt;0,ΤελευταίαΓραμμή-ROW(),0)</f>
        <v>246</v>
      </c>
    </row>
    <row r="118" spans="2:10" ht="15" customHeight="1" x14ac:dyDescent="0.25">
      <c r="B118" s="20">
        <f>ROWS($B$4:B118)</f>
        <v>115</v>
      </c>
      <c r="C118" s="14">
        <f ca="1">IF(ΚαταχωρημένεςΤιμές,IF(Διαχείριση[[#This Row],['#]]&lt;=ΔιάρκειαΔανείου,IF(ROW()-ROW(Διαχείριση[[#Headers],[ημερομηνία
πληρωμής]])=1,ΈναρξηΔανείου,IF(I117&gt;0,EDATE(C117,1),"")),""),"")</f>
        <v>46794</v>
      </c>
      <c r="D118" s="21">
        <f ca="1">IF(ROW()-ROW(Διαχείριση[[#Headers],[αρχικό
υπόλοιπο]])=1,ΠοσόΔανείου,IF(Διαχείριση[[#This Row],[ημερομηνία
πληρωμής]]="",0,INDEX(Διαχείριση[], ROW()-4,8)))</f>
        <v>165024.63459432105</v>
      </c>
      <c r="E118" s="21">
        <f ca="1">IF(ΚαταχωρημένεςΤιμές,IF(ROW()-ROW(Διαχείριση[[#Headers],[τόκος]])=1,-IPMT(Επιτόκιο/12,1,ΔιάρκειαΔανείου-ROWS($C$4:C118)+1,Διαχείριση[[#This Row],[αρχικό
υπόλοιπο]]),IFERROR(-IPMT(Επιτόκιο/12,1,Διαχείριση[[#This Row],['#
δόσεων που απομένουν]],D119),0)),0)</f>
        <v>685.99414163516565</v>
      </c>
      <c r="F118" s="21">
        <f ca="1">IFERROR(IF(AND(ΚαταχωρημένεςΤιμές,Διαχείριση[[#This Row],[ημερομηνία
πληρωμής]]&lt;&gt;""),-PPMT(Επιτόκιο/12,1,ΔιάρκειαΔανείου-ROWS($C$4:C118)+1,Διαχείριση[[#This Row],[αρχικό
υπόλοιπο]]),""),0)</f>
        <v>386.0406018812738</v>
      </c>
      <c r="G118" s="21">
        <f ca="1">IF(Διαχείριση[[#This Row],[ημερομηνία
πληρωμής]]="",0,ΦόροςΑκίνητηςΠεριουσίας)</f>
        <v>375</v>
      </c>
      <c r="H118" s="21">
        <f ca="1">IF(Διαχείριση[[#This Row],[ημερομηνία
πληρωμής]]="",0,Διαχείριση[[#This Row],[τόκος]]+Διαχείριση[[#This Row],[κεφάλαιο]]+Διαχείριση[[#This Row],[φόρος ακίνητης
περιουσίας]])</f>
        <v>1447.0347435164394</v>
      </c>
      <c r="I118" s="21">
        <f ca="1">IF(Διαχείριση[[#This Row],[ημερομηνία
πληρωμής]]="",0,Διαχείριση[[#This Row],[αρχικό
υπόλοιπο]]-Διαχείριση[[#This Row],[κεφάλαιο]])</f>
        <v>164638.59399243977</v>
      </c>
      <c r="J118" s="22">
        <f ca="1">IF(Διαχείριση[[#This Row],[υπόλοιπο
που απομένει]]&gt;0,ΤελευταίαΓραμμή-ROW(),0)</f>
        <v>245</v>
      </c>
    </row>
    <row r="119" spans="2:10" ht="15" customHeight="1" x14ac:dyDescent="0.25">
      <c r="B119" s="20">
        <f>ROWS($B$4:B119)</f>
        <v>116</v>
      </c>
      <c r="C119" s="14">
        <f ca="1">IF(ΚαταχωρημένεςΤιμές,IF(Διαχείριση[[#This Row],['#]]&lt;=ΔιάρκειαΔανείου,IF(ROW()-ROW(Διαχείριση[[#Headers],[ημερομηνία
πληρωμής]])=1,ΈναρξηΔανείου,IF(I118&gt;0,EDATE(C118,1),"")),""),"")</f>
        <v>46823</v>
      </c>
      <c r="D119" s="21">
        <f ca="1">IF(ROW()-ROW(Διαχείριση[[#Headers],[αρχικό
υπόλοιπο]])=1,ΠοσόΔανείου,IF(Διαχείριση[[#This Row],[ημερομηνία
πληρωμής]]="",0,INDEX(Διαχείριση[], ROW()-4,8)))</f>
        <v>164638.59399243977</v>
      </c>
      <c r="E119" s="21">
        <f ca="1">IF(ΚαταχωρημένεςΤιμές,IF(ROW()-ROW(Διαχείριση[[#Headers],[τόκος]])=1,-IPMT(Επιτόκιο/12,1,ΔιάρκειαΔανείου-ROWS($C$4:C119)+1,Διαχείριση[[#This Row],[αρχικό
υπόλοιπο]]),IFERROR(-IPMT(Επιτόκιο/12,1,Διαχείριση[[#This Row],['#
δόσεων που απομένουν]],D120),0)),0)</f>
        <v>684.37893703354439</v>
      </c>
      <c r="F119" s="21">
        <f ca="1">IFERROR(IF(AND(ΚαταχωρημένεςΤιμές,Διαχείριση[[#This Row],[ημερομηνία
πληρωμής]]&lt;&gt;""),-PPMT(Επιτόκιο/12,1,ΔιάρκειαΔανείου-ROWS($C$4:C119)+1,Διαχείριση[[#This Row],[αρχικό
υπόλοιπο]]),""),0)</f>
        <v>387.64910438911255</v>
      </c>
      <c r="G119" s="21">
        <f ca="1">IF(Διαχείριση[[#This Row],[ημερομηνία
πληρωμής]]="",0,ΦόροςΑκίνητηςΠεριουσίας)</f>
        <v>375</v>
      </c>
      <c r="H119" s="21">
        <f ca="1">IF(Διαχείριση[[#This Row],[ημερομηνία
πληρωμής]]="",0,Διαχείριση[[#This Row],[τόκος]]+Διαχείριση[[#This Row],[κεφάλαιο]]+Διαχείριση[[#This Row],[φόρος ακίνητης
περιουσίας]])</f>
        <v>1447.028041422657</v>
      </c>
      <c r="I119" s="21">
        <f ca="1">IF(Διαχείριση[[#This Row],[ημερομηνία
πληρωμής]]="",0,Διαχείριση[[#This Row],[αρχικό
υπόλοιπο]]-Διαχείριση[[#This Row],[κεφάλαιο]])</f>
        <v>164250.94488805067</v>
      </c>
      <c r="J119" s="22">
        <f ca="1">IF(Διαχείριση[[#This Row],[υπόλοιπο
που απομένει]]&gt;0,ΤελευταίαΓραμμή-ROW(),0)</f>
        <v>244</v>
      </c>
    </row>
    <row r="120" spans="2:10" ht="15" customHeight="1" x14ac:dyDescent="0.25">
      <c r="B120" s="20">
        <f>ROWS($B$4:B120)</f>
        <v>117</v>
      </c>
      <c r="C120" s="14">
        <f ca="1">IF(ΚαταχωρημένεςΤιμές,IF(Διαχείριση[[#This Row],['#]]&lt;=ΔιάρκειαΔανείου,IF(ROW()-ROW(Διαχείριση[[#Headers],[ημερομηνία
πληρωμής]])=1,ΈναρξηΔανείου,IF(I119&gt;0,EDATE(C119,1),"")),""),"")</f>
        <v>46854</v>
      </c>
      <c r="D120" s="21">
        <f ca="1">IF(ROW()-ROW(Διαχείριση[[#Headers],[αρχικό
υπόλοιπο]])=1,ΠοσόΔανείου,IF(Διαχείριση[[#This Row],[ημερομηνία
πληρωμής]]="",0,INDEX(Διαχείριση[], ROW()-4,8)))</f>
        <v>164250.94488805067</v>
      </c>
      <c r="E120" s="21">
        <f ca="1">IF(ΚαταχωρημένεςΤιμές,IF(ROW()-ROW(Διαχείριση[[#Headers],[τόκος]])=1,-IPMT(Επιτόκιο/12,1,ΔιάρκειαΔανείου-ROWS($C$4:C120)+1,Διαχείριση[[#This Row],[αρχικό
υπόλοιπο]]),IFERROR(-IPMT(Επιτόκιο/12,1,Διαχείριση[[#This Row],['#
δόσεων που απομένουν]],D121),0)),0)</f>
        <v>682.75700241274967</v>
      </c>
      <c r="F120" s="21">
        <f ca="1">IFERROR(IF(AND(ΚαταχωρημένεςΤιμές,Διαχείριση[[#This Row],[ημερομηνία
πληρωμής]]&lt;&gt;""),-PPMT(Επιτόκιο/12,1,ΔιάρκειαΔανείου-ROWS($C$4:C120)+1,Διαχείριση[[#This Row],[αρχικό
υπόλοιπο]]),""),0)</f>
        <v>389.2643089907337</v>
      </c>
      <c r="G120" s="21">
        <f ca="1">IF(Διαχείριση[[#This Row],[ημερομηνία
πληρωμής]]="",0,ΦόροςΑκίνητηςΠεριουσίας)</f>
        <v>375</v>
      </c>
      <c r="H120" s="21">
        <f ca="1">IF(Διαχείριση[[#This Row],[ημερομηνία
πληρωμής]]="",0,Διαχείριση[[#This Row],[τόκος]]+Διαχείριση[[#This Row],[κεφάλαιο]]+Διαχείριση[[#This Row],[φόρος ακίνητης
περιουσίας]])</f>
        <v>1447.0213114034834</v>
      </c>
      <c r="I120" s="21">
        <f ca="1">IF(Διαχείριση[[#This Row],[ημερομηνία
πληρωμής]]="",0,Διαχείριση[[#This Row],[αρχικό
υπόλοιπο]]-Διαχείριση[[#This Row],[κεφάλαιο]])</f>
        <v>163861.68057905993</v>
      </c>
      <c r="J120" s="22">
        <f ca="1">IF(Διαχείριση[[#This Row],[υπόλοιπο
που απομένει]]&gt;0,ΤελευταίαΓραμμή-ROW(),0)</f>
        <v>243</v>
      </c>
    </row>
    <row r="121" spans="2:10" ht="15" customHeight="1" x14ac:dyDescent="0.25">
      <c r="B121" s="20">
        <f>ROWS($B$4:B121)</f>
        <v>118</v>
      </c>
      <c r="C121" s="14">
        <f ca="1">IF(ΚαταχωρημένεςΤιμές,IF(Διαχείριση[[#This Row],['#]]&lt;=ΔιάρκειαΔανείου,IF(ROW()-ROW(Διαχείριση[[#Headers],[ημερομηνία
πληρωμής]])=1,ΈναρξηΔανείου,IF(I120&gt;0,EDATE(C120,1),"")),""),"")</f>
        <v>46884</v>
      </c>
      <c r="D121" s="21">
        <f ca="1">IF(ROW()-ROW(Διαχείριση[[#Headers],[αρχικό
υπόλοιπο]])=1,ΠοσόΔανείου,IF(Διαχείριση[[#This Row],[ημερομηνία
πληρωμής]]="",0,INDEX(Διαχείριση[], ROW()-4,8)))</f>
        <v>163861.68057905993</v>
      </c>
      <c r="E121" s="21">
        <f ca="1">IF(ΚαταχωρημένεςΤιμές,IF(ROW()-ROW(Διαχείριση[[#Headers],[τόκος]])=1,-IPMT(Επιτόκιο/12,1,ΔιάρκειαΔανείου-ROWS($C$4:C121)+1,Διαχείριση[[#This Row],[αρχικό
υπόλοιπο]]),IFERROR(-IPMT(Επιτόκιο/12,1,Διαχείριση[[#This Row],['#
δόσεων που απομένουν]],D122),0)),0)</f>
        <v>681.12830973103507</v>
      </c>
      <c r="F121" s="21">
        <f ca="1">IFERROR(IF(AND(ΚαταχωρημένεςΤιμές,Διαχείριση[[#This Row],[ημερομηνία
πληρωμής]]&lt;&gt;""),-PPMT(Επιτόκιο/12,1,ΔιάρκειαΔανείου-ROWS($C$4:C121)+1,Διαχείριση[[#This Row],[αρχικό
υπόλοιπο]]),""),0)</f>
        <v>390.88624361152858</v>
      </c>
      <c r="G121" s="21">
        <f ca="1">IF(Διαχείριση[[#This Row],[ημερομηνία
πληρωμής]]="",0,ΦόροςΑκίνητηςΠεριουσίας)</f>
        <v>375</v>
      </c>
      <c r="H121" s="21">
        <f ca="1">IF(Διαχείριση[[#This Row],[ημερομηνία
πληρωμής]]="",0,Διαχείριση[[#This Row],[τόκος]]+Διαχείριση[[#This Row],[κεφάλαιο]]+Διαχείριση[[#This Row],[φόρος ακίνητης
περιουσίας]])</f>
        <v>1447.0145533425637</v>
      </c>
      <c r="I121" s="21">
        <f ca="1">IF(Διαχείριση[[#This Row],[ημερομηνία
πληρωμής]]="",0,Διαχείριση[[#This Row],[αρχικό
υπόλοιπο]]-Διαχείριση[[#This Row],[κεφάλαιο]])</f>
        <v>163470.79433544842</v>
      </c>
      <c r="J121" s="22">
        <f ca="1">IF(Διαχείριση[[#This Row],[υπόλοιπο
που απομένει]]&gt;0,ΤελευταίαΓραμμή-ROW(),0)</f>
        <v>242</v>
      </c>
    </row>
    <row r="122" spans="2:10" ht="15" customHeight="1" x14ac:dyDescent="0.25">
      <c r="B122" s="20">
        <f>ROWS($B$4:B122)</f>
        <v>119</v>
      </c>
      <c r="C122" s="14">
        <f ca="1">IF(ΚαταχωρημένεςΤιμές,IF(Διαχείριση[[#This Row],['#]]&lt;=ΔιάρκειαΔανείου,IF(ROW()-ROW(Διαχείριση[[#Headers],[ημερομηνία
πληρωμής]])=1,ΈναρξηΔανείου,IF(I121&gt;0,EDATE(C121,1),"")),""),"")</f>
        <v>46915</v>
      </c>
      <c r="D122" s="21">
        <f ca="1">IF(ROW()-ROW(Διαχείριση[[#Headers],[αρχικό
υπόλοιπο]])=1,ΠοσόΔανείου,IF(Διαχείριση[[#This Row],[ημερομηνία
πληρωμής]]="",0,INDEX(Διαχείριση[], ROW()-4,8)))</f>
        <v>163470.79433544842</v>
      </c>
      <c r="E122" s="21">
        <f ca="1">IF(ΚαταχωρημένεςΤιμές,IF(ROW()-ROW(Διαχείριση[[#Headers],[τόκος]])=1,-IPMT(Επιτόκιο/12,1,ΔιάρκειαΔανείου-ROWS($C$4:C122)+1,Διαχείριση[[#This Row],[αρχικό
υπόλοιπο]]),IFERROR(-IPMT(Επιτόκιο/12,1,Διαχείριση[[#This Row],['#
δόσεων που απομένουν]],D123),0)),0)</f>
        <v>679.49283082981322</v>
      </c>
      <c r="F122" s="21">
        <f ca="1">IFERROR(IF(AND(ΚαταχωρημένεςΤιμές,Διαχείριση[[#This Row],[ημερομηνία
πληρωμής]]&lt;&gt;""),-PPMT(Επιτόκιο/12,1,ΔιάρκειαΔανείου-ROWS($C$4:C122)+1,Διαχείριση[[#This Row],[αρχικό
υπόλοιπο]]),""),0)</f>
        <v>392.51493629324341</v>
      </c>
      <c r="G122" s="21">
        <f ca="1">IF(Διαχείριση[[#This Row],[ημερομηνία
πληρωμής]]="",0,ΦόροςΑκίνητηςΠεριουσίας)</f>
        <v>375</v>
      </c>
      <c r="H122" s="21">
        <f ca="1">IF(Διαχείριση[[#This Row],[ημερομηνία
πληρωμής]]="",0,Διαχείριση[[#This Row],[τόκος]]+Διαχείριση[[#This Row],[κεφάλαιο]]+Διαχείριση[[#This Row],[φόρος ακίνητης
περιουσίας]])</f>
        <v>1447.0077671230565</v>
      </c>
      <c r="I122" s="21">
        <f ca="1">IF(Διαχείριση[[#This Row],[ημερομηνία
πληρωμής]]="",0,Διαχείριση[[#This Row],[αρχικό
υπόλοιπο]]-Διαχείριση[[#This Row],[κεφάλαιο]])</f>
        <v>163078.27939915517</v>
      </c>
      <c r="J122" s="22">
        <f ca="1">IF(Διαχείριση[[#This Row],[υπόλοιπο
που απομένει]]&gt;0,ΤελευταίαΓραμμή-ROW(),0)</f>
        <v>241</v>
      </c>
    </row>
    <row r="123" spans="2:10" ht="15" customHeight="1" x14ac:dyDescent="0.25">
      <c r="B123" s="20">
        <f>ROWS($B$4:B123)</f>
        <v>120</v>
      </c>
      <c r="C123" s="14">
        <f ca="1">IF(ΚαταχωρημένεςΤιμές,IF(Διαχείριση[[#This Row],['#]]&lt;=ΔιάρκειαΔανείου,IF(ROW()-ROW(Διαχείριση[[#Headers],[ημερομηνία
πληρωμής]])=1,ΈναρξηΔανείου,IF(I122&gt;0,EDATE(C122,1),"")),""),"")</f>
        <v>46945</v>
      </c>
      <c r="D123" s="21">
        <f ca="1">IF(ROW()-ROW(Διαχείριση[[#Headers],[αρχικό
υπόλοιπο]])=1,ΠοσόΔανείου,IF(Διαχείριση[[#This Row],[ημερομηνία
πληρωμής]]="",0,INDEX(Διαχείριση[], ROW()-4,8)))</f>
        <v>163078.27939915517</v>
      </c>
      <c r="E123" s="21">
        <f ca="1">IF(ΚαταχωρημένεςΤιμές,IF(ROW()-ROW(Διαχείριση[[#Headers],[τόκος]])=1,-IPMT(Επιτόκιο/12,1,ΔιάρκειαΔανείου-ROWS($C$4:C123)+1,Διαχείριση[[#This Row],[αρχικό
υπόλοιπο]]),IFERROR(-IPMT(Επιτόκιο/12,1,Διαχείριση[[#This Row],['#
δόσεων που απομένουν]],D124),0)),0)</f>
        <v>677.85053743316962</v>
      </c>
      <c r="F123" s="21">
        <f ca="1">IFERROR(IF(AND(ΚαταχωρημένεςΤιμές,Διαχείριση[[#This Row],[ημερομηνία
πληρωμής]]&lt;&gt;""),-PPMT(Επιτόκιο/12,1,ΔιάρκειαΔανείου-ROWS($C$4:C123)+1,Διαχείριση[[#This Row],[αρχικό
υπόλοιπο]]),""),0)</f>
        <v>394.15041519446515</v>
      </c>
      <c r="G123" s="21">
        <f ca="1">IF(Διαχείριση[[#This Row],[ημερομηνία
πληρωμής]]="",0,ΦόροςΑκίνητηςΠεριουσίας)</f>
        <v>375</v>
      </c>
      <c r="H123" s="21">
        <f ca="1">IF(Διαχείριση[[#This Row],[ημερομηνία
πληρωμής]]="",0,Διαχείριση[[#This Row],[τόκος]]+Διαχείριση[[#This Row],[κεφάλαιο]]+Διαχείριση[[#This Row],[φόρος ακίνητης
περιουσίας]])</f>
        <v>1447.0009526276349</v>
      </c>
      <c r="I123" s="21">
        <f ca="1">IF(Διαχείριση[[#This Row],[ημερομηνία
πληρωμής]]="",0,Διαχείριση[[#This Row],[αρχικό
υπόλοιπο]]-Διαχείριση[[#This Row],[κεφάλαιο]])</f>
        <v>162684.12898396072</v>
      </c>
      <c r="J123" s="22">
        <f ca="1">IF(Διαχείριση[[#This Row],[υπόλοιπο
που απομένει]]&gt;0,ΤελευταίαΓραμμή-ROW(),0)</f>
        <v>240</v>
      </c>
    </row>
    <row r="124" spans="2:10" ht="15" customHeight="1" x14ac:dyDescent="0.25">
      <c r="B124" s="20">
        <f>ROWS($B$4:B124)</f>
        <v>121</v>
      </c>
      <c r="C124" s="14">
        <f ca="1">IF(ΚαταχωρημένεςΤιμές,IF(Διαχείριση[[#This Row],['#]]&lt;=ΔιάρκειαΔανείου,IF(ROW()-ROW(Διαχείριση[[#Headers],[ημερομηνία
πληρωμής]])=1,ΈναρξηΔανείου,IF(I123&gt;0,EDATE(C123,1),"")),""),"")</f>
        <v>46976</v>
      </c>
      <c r="D124" s="21">
        <f ca="1">IF(ROW()-ROW(Διαχείριση[[#Headers],[αρχικό
υπόλοιπο]])=1,ΠοσόΔανείου,IF(Διαχείριση[[#This Row],[ημερομηνία
πληρωμής]]="",0,INDEX(Διαχείριση[], ROW()-4,8)))</f>
        <v>162684.12898396072</v>
      </c>
      <c r="E124" s="21">
        <f ca="1">IF(ΚαταχωρημένεςΤιμές,IF(ROW()-ROW(Διαχείριση[[#Headers],[τόκος]])=1,-IPMT(Επιτόκιο/12,1,ΔιάρκειαΔανείου-ROWS($C$4:C124)+1,Διαχείριση[[#This Row],[αρχικό
υπόλοιπο]]),IFERROR(-IPMT(Επιτόκιο/12,1,Διαχείριση[[#This Row],['#
δόσεων που απομένουν]],D125),0)),0)</f>
        <v>676.2014011473733</v>
      </c>
      <c r="F124" s="21">
        <f ca="1">IFERROR(IF(AND(ΚαταχωρημένεςΤιμές,Διαχείριση[[#This Row],[ημερομηνία
πληρωμής]]&lt;&gt;""),-PPMT(Επιτόκιο/12,1,ΔιάρκειαΔανείου-ROWS($C$4:C124)+1,Διαχείριση[[#This Row],[αρχικό
υπόλοιπο]]),""),0)</f>
        <v>395.79270859110875</v>
      </c>
      <c r="G124" s="21">
        <f ca="1">IF(Διαχείριση[[#This Row],[ημερομηνία
πληρωμής]]="",0,ΦόροςΑκίνητηςΠεριουσίας)</f>
        <v>375</v>
      </c>
      <c r="H124" s="21">
        <f ca="1">IF(Διαχείριση[[#This Row],[ημερομηνία
πληρωμής]]="",0,Διαχείριση[[#This Row],[τόκος]]+Διαχείριση[[#This Row],[κεφάλαιο]]+Διαχείριση[[#This Row],[φόρος ακίνητης
περιουσίας]])</f>
        <v>1446.9941097384822</v>
      </c>
      <c r="I124" s="21">
        <f ca="1">IF(Διαχείριση[[#This Row],[ημερομηνία
πληρωμής]]="",0,Διαχείριση[[#This Row],[αρχικό
υπόλοιπο]]-Διαχείριση[[#This Row],[κεφάλαιο]])</f>
        <v>162288.3362753696</v>
      </c>
      <c r="J124" s="22">
        <f ca="1">IF(Διαχείριση[[#This Row],[υπόλοιπο
που απομένει]]&gt;0,ΤελευταίαΓραμμή-ROW(),0)</f>
        <v>239</v>
      </c>
    </row>
    <row r="125" spans="2:10" ht="15" customHeight="1" x14ac:dyDescent="0.25">
      <c r="B125" s="20">
        <f>ROWS($B$4:B125)</f>
        <v>122</v>
      </c>
      <c r="C125" s="14">
        <f ca="1">IF(ΚαταχωρημένεςΤιμές,IF(Διαχείριση[[#This Row],['#]]&lt;=ΔιάρκειαΔανείου,IF(ROW()-ROW(Διαχείριση[[#Headers],[ημερομηνία
πληρωμής]])=1,ΈναρξηΔανείου,IF(I124&gt;0,EDATE(C124,1),"")),""),"")</f>
        <v>47007</v>
      </c>
      <c r="D125" s="21">
        <f ca="1">IF(ROW()-ROW(Διαχείριση[[#Headers],[αρχικό
υπόλοιπο]])=1,ΠοσόΔανείου,IF(Διαχείριση[[#This Row],[ημερομηνία
πληρωμής]]="",0,INDEX(Διαχείριση[], ROW()-4,8)))</f>
        <v>162288.3362753696</v>
      </c>
      <c r="E125" s="21">
        <f ca="1">IF(ΚαταχωρημένεςΤιμές,IF(ROW()-ROW(Διαχείριση[[#Headers],[τόκος]])=1,-IPMT(Επιτόκιο/12,1,ΔιάρκειαΔανείου-ROWS($C$4:C125)+1,Διαχείριση[[#This Row],[αρχικό
υπόλοιπο]]),IFERROR(-IPMT(Επιτόκιο/12,1,Διαχείριση[[#This Row],['#
δόσεων που απομένουν]],D126),0)),0)</f>
        <v>674.54539346038621</v>
      </c>
      <c r="F125" s="21">
        <f ca="1">IFERROR(IF(AND(ΚαταχωρημένεςΤιμές,Διαχείριση[[#This Row],[ημερομηνία
πληρωμής]]&lt;&gt;""),-PPMT(Επιτόκιο/12,1,ΔιάρκειαΔανείου-ROWS($C$4:C125)+1,Διαχείριση[[#This Row],[αρχικό
υπόλοιπο]]),""),0)</f>
        <v>397.44184487690495</v>
      </c>
      <c r="G125" s="21">
        <f ca="1">IF(Διαχείριση[[#This Row],[ημερομηνία
πληρωμής]]="",0,ΦόροςΑκίνητηςΠεριουσίας)</f>
        <v>375</v>
      </c>
      <c r="H125" s="21">
        <f ca="1">IF(Διαχείριση[[#This Row],[ημερομηνία
πληρωμής]]="",0,Διαχείριση[[#This Row],[τόκος]]+Διαχείριση[[#This Row],[κεφάλαιο]]+Διαχείριση[[#This Row],[φόρος ακίνητης
περιουσίας]])</f>
        <v>1446.9872383372913</v>
      </c>
      <c r="I125" s="21">
        <f ca="1">IF(Διαχείριση[[#This Row],[ημερομηνία
πληρωμής]]="",0,Διαχείριση[[#This Row],[αρχικό
υπόλοιπο]]-Διαχείριση[[#This Row],[κεφάλαιο]])</f>
        <v>161890.89443049268</v>
      </c>
      <c r="J125" s="22">
        <f ca="1">IF(Διαχείριση[[#This Row],[υπόλοιπο
που απομένει]]&gt;0,ΤελευταίαΓραμμή-ROW(),0)</f>
        <v>238</v>
      </c>
    </row>
    <row r="126" spans="2:10" ht="15" customHeight="1" x14ac:dyDescent="0.25">
      <c r="B126" s="20">
        <f>ROWS($B$4:B126)</f>
        <v>123</v>
      </c>
      <c r="C126" s="14">
        <f ca="1">IF(ΚαταχωρημένεςΤιμές,IF(Διαχείριση[[#This Row],['#]]&lt;=ΔιάρκειαΔανείου,IF(ROW()-ROW(Διαχείριση[[#Headers],[ημερομηνία
πληρωμής]])=1,ΈναρξηΔανείου,IF(I125&gt;0,EDATE(C125,1),"")),""),"")</f>
        <v>47037</v>
      </c>
      <c r="D126" s="21">
        <f ca="1">IF(ROW()-ROW(Διαχείριση[[#Headers],[αρχικό
υπόλοιπο]])=1,ΠοσόΔανείου,IF(Διαχείριση[[#This Row],[ημερομηνία
πληρωμής]]="",0,INDEX(Διαχείριση[], ROW()-4,8)))</f>
        <v>161890.89443049268</v>
      </c>
      <c r="E126" s="21">
        <f ca="1">IF(ΚαταχωρημένεςΤιμές,IF(ROW()-ROW(Διαχείριση[[#Headers],[τόκος]])=1,-IPMT(Επιτόκιο/12,1,ΔιάρκειαΔανείου-ROWS($C$4:C126)+1,Διαχείριση[[#This Row],[αρχικό
υπόλοιπο]]),IFERROR(-IPMT(Επιτόκιο/12,1,Διαχείριση[[#This Row],['#
δόσεων που απομένουν]],D127),0)),0)</f>
        <v>672.88248574136992</v>
      </c>
      <c r="F126" s="21">
        <f ca="1">IFERROR(IF(AND(ΚαταχωρημένεςΤιμές,Διαχείριση[[#This Row],[ημερομηνία
πληρωμής]]&lt;&gt;""),-PPMT(Επιτόκιο/12,1,ΔιάρκειαΔανείου-ROWS($C$4:C126)+1,Διαχείριση[[#This Row],[αρχικό
υπόλοιπο]]),""),0)</f>
        <v>399.0978525638921</v>
      </c>
      <c r="G126" s="21">
        <f ca="1">IF(Διαχείριση[[#This Row],[ημερομηνία
πληρωμής]]="",0,ΦόροςΑκίνητηςΠεριουσίας)</f>
        <v>375</v>
      </c>
      <c r="H126" s="21">
        <f ca="1">IF(Διαχείριση[[#This Row],[ημερομηνία
πληρωμής]]="",0,Διαχείριση[[#This Row],[τόκος]]+Διαχείριση[[#This Row],[κεφάλαιο]]+Διαχείριση[[#This Row],[φόρος ακίνητης
περιουσίας]])</f>
        <v>1446.980338305262</v>
      </c>
      <c r="I126" s="21">
        <f ca="1">IF(Διαχείριση[[#This Row],[ημερομηνία
πληρωμής]]="",0,Διαχείριση[[#This Row],[αρχικό
υπόλοιπο]]-Διαχείριση[[#This Row],[κεφάλαιο]])</f>
        <v>161491.79657792879</v>
      </c>
      <c r="J126" s="22">
        <f ca="1">IF(Διαχείριση[[#This Row],[υπόλοιπο
που απομένει]]&gt;0,ΤελευταίαΓραμμή-ROW(),0)</f>
        <v>237</v>
      </c>
    </row>
    <row r="127" spans="2:10" ht="15" customHeight="1" x14ac:dyDescent="0.25">
      <c r="B127" s="20">
        <f>ROWS($B$4:B127)</f>
        <v>124</v>
      </c>
      <c r="C127" s="14">
        <f ca="1">IF(ΚαταχωρημένεςΤιμές,IF(Διαχείριση[[#This Row],['#]]&lt;=ΔιάρκειαΔανείου,IF(ROW()-ROW(Διαχείριση[[#Headers],[ημερομηνία
πληρωμής]])=1,ΈναρξηΔανείου,IF(I126&gt;0,EDATE(C126,1),"")),""),"")</f>
        <v>47068</v>
      </c>
      <c r="D127" s="21">
        <f ca="1">IF(ROW()-ROW(Διαχείριση[[#Headers],[αρχικό
υπόλοιπο]])=1,ΠοσόΔανείου,IF(Διαχείριση[[#This Row],[ημερομηνία
πληρωμής]]="",0,INDEX(Διαχείριση[], ROW()-4,8)))</f>
        <v>161491.79657792879</v>
      </c>
      <c r="E127" s="21">
        <f ca="1">IF(ΚαταχωρημένεςΤιμές,IF(ROW()-ROW(Διαχείριση[[#Headers],[τόκος]])=1,-IPMT(Επιτόκιο/12,1,ΔιάρκειαΔανείου-ROWS($C$4:C127)+1,Διαχείριση[[#This Row],[αρχικό
υπόλοιπο]]),IFERROR(-IPMT(Επιτόκιο/12,1,Διαχείριση[[#This Row],['#
δόσεων που απομένουν]],D128),0)),0)</f>
        <v>671.21264924019124</v>
      </c>
      <c r="F127" s="21">
        <f ca="1">IFERROR(IF(AND(ΚαταχωρημένεςΤιμές,Διαχείριση[[#This Row],[ημερομηνία
πληρωμής]]&lt;&gt;""),-PPMT(Επιτόκιο/12,1,ΔιάρκειαΔανείου-ROWS($C$4:C127)+1,Διαχείριση[[#This Row],[αρχικό
υπόλοιπο]]),""),0)</f>
        <v>400.76076028290828</v>
      </c>
      <c r="G127" s="21">
        <f ca="1">IF(Διαχείριση[[#This Row],[ημερομηνία
πληρωμής]]="",0,ΦόροςΑκίνητηςΠεριουσίας)</f>
        <v>375</v>
      </c>
      <c r="H127" s="21">
        <f ca="1">IF(Διαχείριση[[#This Row],[ημερομηνία
πληρωμής]]="",0,Διαχείριση[[#This Row],[τόκος]]+Διαχείριση[[#This Row],[κεφάλαιο]]+Διαχείριση[[#This Row],[φόρος ακίνητης
περιουσίας]])</f>
        <v>1446.9734095230995</v>
      </c>
      <c r="I127" s="21">
        <f ca="1">IF(Διαχείριση[[#This Row],[ημερομηνία
πληρωμής]]="",0,Διαχείριση[[#This Row],[αρχικό
υπόλοιπο]]-Διαχείριση[[#This Row],[κεφάλαιο]])</f>
        <v>161091.0358176459</v>
      </c>
      <c r="J127" s="22">
        <f ca="1">IF(Διαχείριση[[#This Row],[υπόλοιπο
που απομένει]]&gt;0,ΤελευταίαΓραμμή-ROW(),0)</f>
        <v>236</v>
      </c>
    </row>
    <row r="128" spans="2:10" ht="15" customHeight="1" x14ac:dyDescent="0.25">
      <c r="B128" s="20">
        <f>ROWS($B$4:B128)</f>
        <v>125</v>
      </c>
      <c r="C128" s="14">
        <f ca="1">IF(ΚαταχωρημένεςΤιμές,IF(Διαχείριση[[#This Row],['#]]&lt;=ΔιάρκειαΔανείου,IF(ROW()-ROW(Διαχείριση[[#Headers],[ημερομηνία
πληρωμής]])=1,ΈναρξηΔανείου,IF(I127&gt;0,EDATE(C127,1),"")),""),"")</f>
        <v>47098</v>
      </c>
      <c r="D128" s="21">
        <f ca="1">IF(ROW()-ROW(Διαχείριση[[#Headers],[αρχικό
υπόλοιπο]])=1,ΠοσόΔανείου,IF(Διαχείριση[[#This Row],[ημερομηνία
πληρωμής]]="",0,INDEX(Διαχείριση[], ROW()-4,8)))</f>
        <v>161091.0358176459</v>
      </c>
      <c r="E128" s="21">
        <f ca="1">IF(ΚαταχωρημένεςΤιμές,IF(ROW()-ROW(Διαχείριση[[#Headers],[τόκος]])=1,-IPMT(Επιτόκιο/12,1,ΔιάρκειαΔανείου-ROWS($C$4:C128)+1,Διαχείριση[[#This Row],[αρχικό
υπόλοιπο]]),IFERROR(-IPMT(Επιτόκιο/12,1,Διαχείριση[[#This Row],['#
δόσεων που απομένουν]],D129),0)),0)</f>
        <v>669.53585508692424</v>
      </c>
      <c r="F128" s="21">
        <f ca="1">IFERROR(IF(AND(ΚαταχωρημένεςΤιμές,Διαχείριση[[#This Row],[ημερομηνία
πληρωμής]]&lt;&gt;""),-PPMT(Επιτόκιο/12,1,ΔιάρκειαΔανείου-ROWS($C$4:C128)+1,Διαχείριση[[#This Row],[αρχικό
υπόλοιπο]]),""),0)</f>
        <v>402.43059678408719</v>
      </c>
      <c r="G128" s="21">
        <f ca="1">IF(Διαχείριση[[#This Row],[ημερομηνία
πληρωμής]]="",0,ΦόροςΑκίνητηςΠεριουσίας)</f>
        <v>375</v>
      </c>
      <c r="H128" s="21">
        <f ca="1">IF(Διαχείριση[[#This Row],[ημερομηνία
πληρωμής]]="",0,Διαχείριση[[#This Row],[τόκος]]+Διαχείριση[[#This Row],[κεφάλαιο]]+Διαχείριση[[#This Row],[φόρος ακίνητης
περιουσίας]])</f>
        <v>1446.9664518710115</v>
      </c>
      <c r="I128" s="21">
        <f ca="1">IF(Διαχείριση[[#This Row],[ημερομηνία
πληρωμής]]="",0,Διαχείριση[[#This Row],[αρχικό
υπόλοιπο]]-Διαχείριση[[#This Row],[κεφάλαιο]])</f>
        <v>160688.60522086182</v>
      </c>
      <c r="J128" s="22">
        <f ca="1">IF(Διαχείριση[[#This Row],[υπόλοιπο
που απομένει]]&gt;0,ΤελευταίαΓραμμή-ROW(),0)</f>
        <v>235</v>
      </c>
    </row>
    <row r="129" spans="2:10" ht="15" customHeight="1" x14ac:dyDescent="0.25">
      <c r="B129" s="20">
        <f>ROWS($B$4:B129)</f>
        <v>126</v>
      </c>
      <c r="C129" s="14">
        <f ca="1">IF(ΚαταχωρημένεςΤιμές,IF(Διαχείριση[[#This Row],['#]]&lt;=ΔιάρκειαΔανείου,IF(ROW()-ROW(Διαχείριση[[#Headers],[ημερομηνία
πληρωμής]])=1,ΈναρξηΔανείου,IF(I128&gt;0,EDATE(C128,1),"")),""),"")</f>
        <v>47129</v>
      </c>
      <c r="D129" s="21">
        <f ca="1">IF(ROW()-ROW(Διαχείριση[[#Headers],[αρχικό
υπόλοιπο]])=1,ΠοσόΔανείου,IF(Διαχείριση[[#This Row],[ημερομηνία
πληρωμής]]="",0,INDEX(Διαχείριση[], ROW()-4,8)))</f>
        <v>160688.60522086182</v>
      </c>
      <c r="E129" s="21">
        <f ca="1">IF(ΚαταχωρημένεςΤιμές,IF(ROW()-ROW(Διαχείριση[[#Headers],[τόκος]])=1,-IPMT(Επιτόκιο/12,1,ΔιάρκειαΔανείου-ROWS($C$4:C129)+1,Διαχείριση[[#This Row],[αρχικό
υπόλοιπο]]),IFERROR(-IPMT(Επιτόκιο/12,1,Διαχείριση[[#This Row],['#
δόσεων που απομένουν]],D130),0)),0)</f>
        <v>667.85207429135187</v>
      </c>
      <c r="F129" s="21">
        <f ca="1">IFERROR(IF(AND(ΚαταχωρημένεςΤιμές,Διαχείριση[[#This Row],[ημερομηνία
πληρωμής]]&lt;&gt;""),-PPMT(Επιτόκιο/12,1,ΔιάρκειαΔανείου-ROWS($C$4:C129)+1,Διαχείριση[[#This Row],[αρχικό
υπόλοιπο]]),""),0)</f>
        <v>404.10739093735413</v>
      </c>
      <c r="G129" s="21">
        <f ca="1">IF(Διαχείριση[[#This Row],[ημερομηνία
πληρωμής]]="",0,ΦόροςΑκίνητηςΠεριουσίας)</f>
        <v>375</v>
      </c>
      <c r="H129" s="21">
        <f ca="1">IF(Διαχείριση[[#This Row],[ημερομηνία
πληρωμής]]="",0,Διαχείριση[[#This Row],[τόκος]]+Διαχείριση[[#This Row],[κεφάλαιο]]+Διαχείριση[[#This Row],[φόρος ακίνητης
περιουσίας]])</f>
        <v>1446.959465228706</v>
      </c>
      <c r="I129" s="21">
        <f ca="1">IF(Διαχείριση[[#This Row],[ημερομηνία
πληρωμής]]="",0,Διαχείριση[[#This Row],[αρχικό
υπόλοιπο]]-Διαχείριση[[#This Row],[κεφάλαιο]])</f>
        <v>160284.49782992445</v>
      </c>
      <c r="J129" s="22">
        <f ca="1">IF(Διαχείριση[[#This Row],[υπόλοιπο
που απομένει]]&gt;0,ΤελευταίαΓραμμή-ROW(),0)</f>
        <v>234</v>
      </c>
    </row>
    <row r="130" spans="2:10" ht="15" customHeight="1" x14ac:dyDescent="0.25">
      <c r="B130" s="20">
        <f>ROWS($B$4:B130)</f>
        <v>127</v>
      </c>
      <c r="C130" s="14">
        <f ca="1">IF(ΚαταχωρημένεςΤιμές,IF(Διαχείριση[[#This Row],['#]]&lt;=ΔιάρκειαΔανείου,IF(ROW()-ROW(Διαχείριση[[#Headers],[ημερομηνία
πληρωμής]])=1,ΈναρξηΔανείου,IF(I129&gt;0,EDATE(C129,1),"")),""),"")</f>
        <v>47160</v>
      </c>
      <c r="D130" s="21">
        <f ca="1">IF(ROW()-ROW(Διαχείριση[[#Headers],[αρχικό
υπόλοιπο]])=1,ΠοσόΔανείου,IF(Διαχείριση[[#This Row],[ημερομηνία
πληρωμής]]="",0,INDEX(Διαχείριση[], ROW()-4,8)))</f>
        <v>160284.49782992445</v>
      </c>
      <c r="E130" s="21">
        <f ca="1">IF(ΚαταχωρημένεςΤιμές,IF(ROW()-ROW(Διαχείριση[[#Headers],[τόκος]])=1,-IPMT(Επιτόκιο/12,1,ΔιάρκειαΔανείου-ROWS($C$4:C130)+1,Διαχείριση[[#This Row],[αρχικό
υπόλοιπο]]),IFERROR(-IPMT(Επιτόκιο/12,1,Διαχείριση[[#This Row],['#
δόσεων που απομένουν]],D131),0)),0)</f>
        <v>666.16127774246468</v>
      </c>
      <c r="F130" s="21">
        <f ca="1">IFERROR(IF(AND(ΚαταχωρημένεςΤιμές,Διαχείριση[[#This Row],[ημερομηνία
πληρωμής]]&lt;&gt;""),-PPMT(Επιτόκιο/12,1,ΔιάρκειαΔανείου-ROWS($C$4:C130)+1,Διαχείριση[[#This Row],[αρχικό
υπόλοιπο]]),""),0)</f>
        <v>405.79117173292644</v>
      </c>
      <c r="G130" s="21">
        <f ca="1">IF(Διαχείριση[[#This Row],[ημερομηνία
πληρωμής]]="",0,ΦόροςΑκίνητηςΠεριουσίας)</f>
        <v>375</v>
      </c>
      <c r="H130" s="21">
        <f ca="1">IF(Διαχείριση[[#This Row],[ημερομηνία
πληρωμής]]="",0,Διαχείριση[[#This Row],[τόκος]]+Διαχείριση[[#This Row],[κεφάλαιο]]+Διαχείριση[[#This Row],[φόρος ακίνητης
περιουσίας]])</f>
        <v>1446.9524494753912</v>
      </c>
      <c r="I130" s="21">
        <f ca="1">IF(Διαχείριση[[#This Row],[ημερομηνία
πληρωμής]]="",0,Διαχείριση[[#This Row],[αρχικό
υπόλοιπο]]-Διαχείριση[[#This Row],[κεφάλαιο]])</f>
        <v>159878.70665819151</v>
      </c>
      <c r="J130" s="22">
        <f ca="1">IF(Διαχείριση[[#This Row],[υπόλοιπο
που απομένει]]&gt;0,ΤελευταίαΓραμμή-ROW(),0)</f>
        <v>233</v>
      </c>
    </row>
    <row r="131" spans="2:10" ht="15" customHeight="1" x14ac:dyDescent="0.25">
      <c r="B131" s="20">
        <f>ROWS($B$4:B131)</f>
        <v>128</v>
      </c>
      <c r="C131" s="14">
        <f ca="1">IF(ΚαταχωρημένεςΤιμές,IF(Διαχείριση[[#This Row],['#]]&lt;=ΔιάρκειαΔανείου,IF(ROW()-ROW(Διαχείριση[[#Headers],[ημερομηνία
πληρωμής]])=1,ΈναρξηΔανείου,IF(I130&gt;0,EDATE(C130,1),"")),""),"")</f>
        <v>47188</v>
      </c>
      <c r="D131" s="21">
        <f ca="1">IF(ROW()-ROW(Διαχείριση[[#Headers],[αρχικό
υπόλοιπο]])=1,ΠοσόΔανείου,IF(Διαχείριση[[#This Row],[ημερομηνία
πληρωμής]]="",0,INDEX(Διαχείριση[], ROW()-4,8)))</f>
        <v>159878.70665819151</v>
      </c>
      <c r="E131" s="21">
        <f ca="1">IF(ΚαταχωρημένεςΤιμές,IF(ROW()-ROW(Διαχείριση[[#Headers],[τόκος]])=1,-IPMT(Επιτόκιο/12,1,ΔιάρκειαΔανείου-ROWS($C$4:C131)+1,Διαχείριση[[#This Row],[αρχικό
υπόλοιπο]]),IFERROR(-IPMT(Επιτόκιο/12,1,Διαχείριση[[#This Row],['#
δόσεων που απομένουν]],D132),0)),0)</f>
        <v>664.4634362079571</v>
      </c>
      <c r="F131" s="21">
        <f ca="1">IFERROR(IF(AND(ΚαταχωρημένεςΤιμές,Διαχείριση[[#This Row],[ημερομηνία
πληρωμής]]&lt;&gt;""),-PPMT(Επιτόκιο/12,1,ΔιάρκειαΔανείου-ROWS($C$4:C131)+1,Διαχείριση[[#This Row],[αρχικό
υπόλοιπο]]),""),0)</f>
        <v>407.48196828181358</v>
      </c>
      <c r="G131" s="21">
        <f ca="1">IF(Διαχείριση[[#This Row],[ημερομηνία
πληρωμής]]="",0,ΦόροςΑκίνητηςΠεριουσίας)</f>
        <v>375</v>
      </c>
      <c r="H131" s="21">
        <f ca="1">IF(Διαχείριση[[#This Row],[ημερομηνία
πληρωμής]]="",0,Διαχείριση[[#This Row],[τόκος]]+Διαχείριση[[#This Row],[κεφάλαιο]]+Διαχείριση[[#This Row],[φόρος ακίνητης
περιουσίας]])</f>
        <v>1446.9454044897707</v>
      </c>
      <c r="I131" s="21">
        <f ca="1">IF(Διαχείριση[[#This Row],[ημερομηνία
πληρωμής]]="",0,Διαχείριση[[#This Row],[αρχικό
υπόλοιπο]]-Διαχείριση[[#This Row],[κεφάλαιο]])</f>
        <v>159471.22468990969</v>
      </c>
      <c r="J131" s="22">
        <f ca="1">IF(Διαχείριση[[#This Row],[υπόλοιπο
που απομένει]]&gt;0,ΤελευταίαΓραμμή-ROW(),0)</f>
        <v>232</v>
      </c>
    </row>
    <row r="132" spans="2:10" ht="15" customHeight="1" x14ac:dyDescent="0.25">
      <c r="B132" s="20">
        <f>ROWS($B$4:B132)</f>
        <v>129</v>
      </c>
      <c r="C132" s="14">
        <f ca="1">IF(ΚαταχωρημένεςΤιμές,IF(Διαχείριση[[#This Row],['#]]&lt;=ΔιάρκειαΔανείου,IF(ROW()-ROW(Διαχείριση[[#Headers],[ημερομηνία
πληρωμής]])=1,ΈναρξηΔανείου,IF(I131&gt;0,EDATE(C131,1),"")),""),"")</f>
        <v>47219</v>
      </c>
      <c r="D132" s="21">
        <f ca="1">IF(ROW()-ROW(Διαχείριση[[#Headers],[αρχικό
υπόλοιπο]])=1,ΠοσόΔανείου,IF(Διαχείριση[[#This Row],[ημερομηνία
πληρωμής]]="",0,INDEX(Διαχείριση[], ROW()-4,8)))</f>
        <v>159471.22468990969</v>
      </c>
      <c r="E132" s="21">
        <f ca="1">IF(ΚαταχωρημένεςΤιμές,IF(ROW()-ROW(Διαχείριση[[#Headers],[τόκος]])=1,-IPMT(Επιτόκιο/12,1,ΔιάρκειαΔανείου-ROWS($C$4:C132)+1,Διαχείριση[[#This Row],[αρχικό
υπόλοιπο]]),IFERROR(-IPMT(Επιτόκιο/12,1,Διαχείριση[[#This Row],['#
δόσεων που απομένουν]],D133),0)),0)</f>
        <v>662.75852033372234</v>
      </c>
      <c r="F132" s="21">
        <f ca="1">IFERROR(IF(AND(ΚαταχωρημένεςΤιμές,Διαχείριση[[#This Row],[ημερομηνία
πληρωμής]]&lt;&gt;""),-PPMT(Επιτόκιο/12,1,ΔιάρκειαΔανείου-ROWS($C$4:C132)+1,Διαχείριση[[#This Row],[αρχικό
υπόλοιπο]]),""),0)</f>
        <v>409.1798098163211</v>
      </c>
      <c r="G132" s="21">
        <f ca="1">IF(Διαχείριση[[#This Row],[ημερομηνία
πληρωμής]]="",0,ΦόροςΑκίνητηςΠεριουσίας)</f>
        <v>375</v>
      </c>
      <c r="H132" s="21">
        <f ca="1">IF(Διαχείριση[[#This Row],[ημερομηνία
πληρωμής]]="",0,Διαχείριση[[#This Row],[τόκος]]+Διαχείριση[[#This Row],[κεφάλαιο]]+Διαχείριση[[#This Row],[φόρος ακίνητης
περιουσίας]])</f>
        <v>1446.9383301500434</v>
      </c>
      <c r="I132" s="21">
        <f ca="1">IF(Διαχείριση[[#This Row],[ημερομηνία
πληρωμής]]="",0,Διαχείριση[[#This Row],[αρχικό
υπόλοιπο]]-Διαχείριση[[#This Row],[κεφάλαιο]])</f>
        <v>159062.04488009337</v>
      </c>
      <c r="J132" s="22">
        <f ca="1">IF(Διαχείριση[[#This Row],[υπόλοιπο
που απομένει]]&gt;0,ΤελευταίαΓραμμή-ROW(),0)</f>
        <v>231</v>
      </c>
    </row>
    <row r="133" spans="2:10" ht="15" customHeight="1" x14ac:dyDescent="0.25">
      <c r="B133" s="20">
        <f>ROWS($B$4:B133)</f>
        <v>130</v>
      </c>
      <c r="C133" s="14">
        <f ca="1">IF(ΚαταχωρημένεςΤιμές,IF(Διαχείριση[[#This Row],['#]]&lt;=ΔιάρκειαΔανείου,IF(ROW()-ROW(Διαχείριση[[#Headers],[ημερομηνία
πληρωμής]])=1,ΈναρξηΔανείου,IF(I132&gt;0,EDATE(C132,1),"")),""),"")</f>
        <v>47249</v>
      </c>
      <c r="D133" s="21">
        <f ca="1">IF(ROW()-ROW(Διαχείριση[[#Headers],[αρχικό
υπόλοιπο]])=1,ΠοσόΔανείου,IF(Διαχείριση[[#This Row],[ημερομηνία
πληρωμής]]="",0,INDEX(Διαχείριση[], ROW()-4,8)))</f>
        <v>159062.04488009337</v>
      </c>
      <c r="E133" s="21">
        <f ca="1">IF(ΚαταχωρημένεςΤιμές,IF(ROW()-ROW(Διαχείριση[[#Headers],[τόκος]])=1,-IPMT(Επιτόκιο/12,1,ΔιάρκειαΔανείου-ROWS($C$4:C133)+1,Διαχείριση[[#This Row],[αρχικό
υπόλοιπο]]),IFERROR(-IPMT(Επιτόκιο/12,1,Διαχείριση[[#This Row],['#
δόσεων που απομένουν]],D134),0)),0)</f>
        <v>661.04650064334498</v>
      </c>
      <c r="F133" s="21">
        <f ca="1">IFERROR(IF(AND(ΚαταχωρημένεςΤιμές,Διαχείριση[[#This Row],[ημερομηνία
πληρωμής]]&lt;&gt;""),-PPMT(Επιτόκιο/12,1,ΔιάρκειαΔανείου-ROWS($C$4:C133)+1,Διαχείριση[[#This Row],[αρχικό
υπόλοιπο]]),""),0)</f>
        <v>410.88472569055574</v>
      </c>
      <c r="G133" s="21">
        <f ca="1">IF(Διαχείριση[[#This Row],[ημερομηνία
πληρωμής]]="",0,ΦόροςΑκίνητηςΠεριουσίας)</f>
        <v>375</v>
      </c>
      <c r="H133" s="21">
        <f ca="1">IF(Διαχείριση[[#This Row],[ημερομηνία
πληρωμής]]="",0,Διαχείριση[[#This Row],[τόκος]]+Διαχείριση[[#This Row],[κεφάλαιο]]+Διαχείριση[[#This Row],[φόρος ακίνητης
περιουσίας]])</f>
        <v>1446.9312263339007</v>
      </c>
      <c r="I133" s="21">
        <f ca="1">IF(Διαχείριση[[#This Row],[ημερομηνία
πληρωμής]]="",0,Διαχείριση[[#This Row],[αρχικό
υπόλοιπο]]-Διαχείριση[[#This Row],[κεφάλαιο]])</f>
        <v>158651.16015440281</v>
      </c>
      <c r="J133" s="22">
        <f ca="1">IF(Διαχείριση[[#This Row],[υπόλοιπο
που απομένει]]&gt;0,ΤελευταίαΓραμμή-ROW(),0)</f>
        <v>230</v>
      </c>
    </row>
    <row r="134" spans="2:10" ht="15" customHeight="1" x14ac:dyDescent="0.25">
      <c r="B134" s="20">
        <f>ROWS($B$4:B134)</f>
        <v>131</v>
      </c>
      <c r="C134" s="14">
        <f ca="1">IF(ΚαταχωρημένεςΤιμές,IF(Διαχείριση[[#This Row],['#]]&lt;=ΔιάρκειαΔανείου,IF(ROW()-ROW(Διαχείριση[[#Headers],[ημερομηνία
πληρωμής]])=1,ΈναρξηΔανείου,IF(I133&gt;0,EDATE(C133,1),"")),""),"")</f>
        <v>47280</v>
      </c>
      <c r="D134" s="21">
        <f ca="1">IF(ROW()-ROW(Διαχείριση[[#Headers],[αρχικό
υπόλοιπο]])=1,ΠοσόΔανείου,IF(Διαχείριση[[#This Row],[ημερομηνία
πληρωμής]]="",0,INDEX(Διαχείριση[], ROW()-4,8)))</f>
        <v>158651.16015440281</v>
      </c>
      <c r="E134" s="21">
        <f ca="1">IF(ΚαταχωρημένεςΤιμές,IF(ROW()-ROW(Διαχείριση[[#Headers],[τόκος]])=1,-IPMT(Επιτόκιο/12,1,ΔιάρκειαΔανείου-ROWS($C$4:C134)+1,Διαχείριση[[#This Row],[αρχικό
υπόλοιπο]]),IFERROR(-IPMT(Επιτόκιο/12,1,Διαχείριση[[#This Row],['#
δόσεων που απομένουν]],D135),0)),0)</f>
        <v>659.32734753759121</v>
      </c>
      <c r="F134" s="21">
        <f ca="1">IFERROR(IF(AND(ΚαταχωρημένεςΤιμές,Διαχείριση[[#This Row],[ημερομηνία
πληρωμής]]&lt;&gt;""),-PPMT(Επιτόκιο/12,1,ΔιάρκειαΔανείου-ROWS($C$4:C134)+1,Διαχείριση[[#This Row],[αρχικό
υπόλοιπο]]),""),0)</f>
        <v>412.59674538093304</v>
      </c>
      <c r="G134" s="21">
        <f ca="1">IF(Διαχείριση[[#This Row],[ημερομηνία
πληρωμής]]="",0,ΦόροςΑκίνητηςΠεριουσίας)</f>
        <v>375</v>
      </c>
      <c r="H134" s="21">
        <f ca="1">IF(Διαχείριση[[#This Row],[ημερομηνία
πληρωμής]]="",0,Διαχείριση[[#This Row],[τόκος]]+Διαχείριση[[#This Row],[κεφάλαιο]]+Διαχείριση[[#This Row],[φόρος ακίνητης
περιουσίας]])</f>
        <v>1446.9240929185244</v>
      </c>
      <c r="I134" s="21">
        <f ca="1">IF(Διαχείριση[[#This Row],[ημερομηνία
πληρωμής]]="",0,Διαχείριση[[#This Row],[αρχικό
υπόλοιπο]]-Διαχείριση[[#This Row],[κεφάλαιο]])</f>
        <v>158238.56340902188</v>
      </c>
      <c r="J134" s="22">
        <f ca="1">IF(Διαχείριση[[#This Row],[υπόλοιπο
που απομένει]]&gt;0,ΤελευταίαΓραμμή-ROW(),0)</f>
        <v>229</v>
      </c>
    </row>
    <row r="135" spans="2:10" ht="15" customHeight="1" x14ac:dyDescent="0.25">
      <c r="B135" s="20">
        <f>ROWS($B$4:B135)</f>
        <v>132</v>
      </c>
      <c r="C135" s="14">
        <f ca="1">IF(ΚαταχωρημένεςΤιμές,IF(Διαχείριση[[#This Row],['#]]&lt;=ΔιάρκειαΔανείου,IF(ROW()-ROW(Διαχείριση[[#Headers],[ημερομηνία
πληρωμής]])=1,ΈναρξηΔανείου,IF(I134&gt;0,EDATE(C134,1),"")),""),"")</f>
        <v>47310</v>
      </c>
      <c r="D135" s="21">
        <f ca="1">IF(ROW()-ROW(Διαχείριση[[#Headers],[αρχικό
υπόλοιπο]])=1,ΠοσόΔανείου,IF(Διαχείριση[[#This Row],[ημερομηνία
πληρωμής]]="",0,INDEX(Διαχείριση[], ROW()-4,8)))</f>
        <v>158238.56340902188</v>
      </c>
      <c r="E135" s="21">
        <f ca="1">IF(ΚαταχωρημένεςΤιμές,IF(ROW()-ROW(Διαχείριση[[#Headers],[τόκος]])=1,-IPMT(Επιτόκιο/12,1,ΔιάρκειαΔανείου-ROWS($C$4:C135)+1,Διαχείριση[[#This Row],[αρχικό
υπόλοιπο]]),IFERROR(-IPMT(Επιτόκιο/12,1,Διαχείριση[[#This Row],['#
δόσεων που απομένουν]],D136),0)),0)</f>
        <v>657.60103129389665</v>
      </c>
      <c r="F135" s="21">
        <f ca="1">IFERROR(IF(AND(ΚαταχωρημένεςΤιμές,Διαχείριση[[#This Row],[ημερομηνία
πληρωμής]]&lt;&gt;""),-PPMT(Επιτόκιο/12,1,ΔιάρκειαΔανείου-ROWS($C$4:C135)+1,Διαχείριση[[#This Row],[αρχικό
υπόλοιπο]]),""),0)</f>
        <v>414.31589848668705</v>
      </c>
      <c r="G135" s="21">
        <f ca="1">IF(Διαχείριση[[#This Row],[ημερομηνία
πληρωμής]]="",0,ΦόροςΑκίνητηςΠεριουσίας)</f>
        <v>375</v>
      </c>
      <c r="H135" s="21">
        <f ca="1">IF(Διαχείριση[[#This Row],[ημερομηνία
πληρωμής]]="",0,Διαχείριση[[#This Row],[τόκος]]+Διαχείριση[[#This Row],[κεφάλαιο]]+Διαχείριση[[#This Row],[φόρος ακίνητης
περιουσίας]])</f>
        <v>1446.9169297805838</v>
      </c>
      <c r="I135" s="21">
        <f ca="1">IF(Διαχείριση[[#This Row],[ημερομηνία
πληρωμής]]="",0,Διαχείριση[[#This Row],[αρχικό
υπόλοιπο]]-Διαχείριση[[#This Row],[κεφάλαιο]])</f>
        <v>157824.24751053521</v>
      </c>
      <c r="J135" s="22">
        <f ca="1">IF(Διαχείριση[[#This Row],[υπόλοιπο
που απομένει]]&gt;0,ΤελευταίαΓραμμή-ROW(),0)</f>
        <v>228</v>
      </c>
    </row>
    <row r="136" spans="2:10" ht="15" customHeight="1" x14ac:dyDescent="0.25">
      <c r="B136" s="20">
        <f>ROWS($B$4:B136)</f>
        <v>133</v>
      </c>
      <c r="C136" s="14">
        <f ca="1">IF(ΚαταχωρημένεςΤιμές,IF(Διαχείριση[[#This Row],['#]]&lt;=ΔιάρκειαΔανείου,IF(ROW()-ROW(Διαχείριση[[#Headers],[ημερομηνία
πληρωμής]])=1,ΈναρξηΔανείου,IF(I135&gt;0,EDATE(C135,1),"")),""),"")</f>
        <v>47341</v>
      </c>
      <c r="D136" s="21">
        <f ca="1">IF(ROW()-ROW(Διαχείριση[[#Headers],[αρχικό
υπόλοιπο]])=1,ΠοσόΔανείου,IF(Διαχείριση[[#This Row],[ημερομηνία
πληρωμής]]="",0,INDEX(Διαχείριση[], ROW()-4,8)))</f>
        <v>157824.24751053521</v>
      </c>
      <c r="E136" s="21">
        <f ca="1">IF(ΚαταχωρημένεςΤιμές,IF(ROW()-ROW(Διαχείριση[[#Headers],[τόκος]])=1,-IPMT(Επιτόκιο/12,1,ΔιάρκειαΔανείου-ROWS($C$4:C136)+1,Διαχείριση[[#This Row],[αρχικό
υπόλοιπο]]),IFERROR(-IPMT(Επιτόκιο/12,1,Διαχείριση[[#This Row],['#
δόσεων που απομένουν]],D137),0)),0)</f>
        <v>655.86752206585345</v>
      </c>
      <c r="F136" s="21">
        <f ca="1">IFERROR(IF(AND(ΚαταχωρημένεςΤιμές,Διαχείριση[[#This Row],[ημερομηνία
πληρωμής]]&lt;&gt;""),-PPMT(Επιτόκιο/12,1,ΔιάρκειαΔανείου-ROWS($C$4:C136)+1,Διαχείριση[[#This Row],[αρχικό
υπόλοιπο]]),""),0)</f>
        <v>416.0422147303816</v>
      </c>
      <c r="G136" s="21">
        <f ca="1">IF(Διαχείριση[[#This Row],[ημερομηνία
πληρωμής]]="",0,ΦόροςΑκίνητηςΠεριουσίας)</f>
        <v>375</v>
      </c>
      <c r="H136" s="21">
        <f ca="1">IF(Διαχείριση[[#This Row],[ημερομηνία
πληρωμής]]="",0,Διαχείριση[[#This Row],[τόκος]]+Διαχείριση[[#This Row],[κεφάλαιο]]+Διαχείριση[[#This Row],[φόρος ακίνητης
περιουσίας]])</f>
        <v>1446.9097367962349</v>
      </c>
      <c r="I136" s="21">
        <f ca="1">IF(Διαχείριση[[#This Row],[ημερομηνία
πληρωμής]]="",0,Διαχείριση[[#This Row],[αρχικό
υπόλοιπο]]-Διαχείριση[[#This Row],[κεφάλαιο]])</f>
        <v>157408.20529580483</v>
      </c>
      <c r="J136" s="22">
        <f ca="1">IF(Διαχείριση[[#This Row],[υπόλοιπο
που απομένει]]&gt;0,ΤελευταίαΓραμμή-ROW(),0)</f>
        <v>227</v>
      </c>
    </row>
    <row r="137" spans="2:10" ht="15" customHeight="1" x14ac:dyDescent="0.25">
      <c r="B137" s="20">
        <f>ROWS($B$4:B137)</f>
        <v>134</v>
      </c>
      <c r="C137" s="14">
        <f ca="1">IF(ΚαταχωρημένεςΤιμές,IF(Διαχείριση[[#This Row],['#]]&lt;=ΔιάρκειαΔανείου,IF(ROW()-ROW(Διαχείριση[[#Headers],[ημερομηνία
πληρωμής]])=1,ΈναρξηΔανείου,IF(I136&gt;0,EDATE(C136,1),"")),""),"")</f>
        <v>47372</v>
      </c>
      <c r="D137" s="21">
        <f ca="1">IF(ROW()-ROW(Διαχείριση[[#Headers],[αρχικό
υπόλοιπο]])=1,ΠοσόΔανείου,IF(Διαχείριση[[#This Row],[ημερομηνία
πληρωμής]]="",0,INDEX(Διαχείριση[], ROW()-4,8)))</f>
        <v>157408.20529580483</v>
      </c>
      <c r="E137" s="21">
        <f ca="1">IF(ΚαταχωρημένεςΤιμές,IF(ROW()-ROW(Διαχείριση[[#Headers],[τόκος]])=1,-IPMT(Επιτόκιο/12,1,ΔιάρκειαΔανείου-ROWS($C$4:C137)+1,Διαχείριση[[#This Row],[αρχικό
υπόλοιπο]]),IFERROR(-IPMT(Επιτόκιο/12,1,Διαχείριση[[#This Row],['#
δόσεων που απομένουν]],D138),0)),0)</f>
        <v>654.1267898826934</v>
      </c>
      <c r="F137" s="21">
        <f ca="1">IFERROR(IF(AND(ΚαταχωρημένεςΤιμές,Διαχείριση[[#This Row],[ημερομηνία
πληρωμής]]&lt;&gt;""),-PPMT(Επιτόκιο/12,1,ΔιάρκειαΔανείου-ROWS($C$4:C137)+1,Διαχείριση[[#This Row],[αρχικό
υπόλοιπο]]),""),0)</f>
        <v>417.77572395842481</v>
      </c>
      <c r="G137" s="21">
        <f ca="1">IF(Διαχείριση[[#This Row],[ημερομηνία
πληρωμής]]="",0,ΦόροςΑκίνητηςΠεριουσίας)</f>
        <v>375</v>
      </c>
      <c r="H137" s="21">
        <f ca="1">IF(Διαχείριση[[#This Row],[ημερομηνία
πληρωμής]]="",0,Διαχείριση[[#This Row],[τόκος]]+Διαχείριση[[#This Row],[κεφάλαιο]]+Διαχείριση[[#This Row],[φόρος ακίνητης
περιουσίας]])</f>
        <v>1446.9025138411182</v>
      </c>
      <c r="I137" s="21">
        <f ca="1">IF(Διαχείριση[[#This Row],[ημερομηνία
πληρωμής]]="",0,Διαχείριση[[#This Row],[αρχικό
υπόλοιπο]]-Διαχείριση[[#This Row],[κεφάλαιο]])</f>
        <v>156990.42957184641</v>
      </c>
      <c r="J137" s="22">
        <f ca="1">IF(Διαχείριση[[#This Row],[υπόλοιπο
που απομένει]]&gt;0,ΤελευταίαΓραμμή-ROW(),0)</f>
        <v>226</v>
      </c>
    </row>
    <row r="138" spans="2:10" ht="15" customHeight="1" x14ac:dyDescent="0.25">
      <c r="B138" s="20">
        <f>ROWS($B$4:B138)</f>
        <v>135</v>
      </c>
      <c r="C138" s="14">
        <f ca="1">IF(ΚαταχωρημένεςΤιμές,IF(Διαχείριση[[#This Row],['#]]&lt;=ΔιάρκειαΔανείου,IF(ROW()-ROW(Διαχείριση[[#Headers],[ημερομηνία
πληρωμής]])=1,ΈναρξηΔανείου,IF(I137&gt;0,EDATE(C137,1),"")),""),"")</f>
        <v>47402</v>
      </c>
      <c r="D138" s="21">
        <f ca="1">IF(ROW()-ROW(Διαχείριση[[#Headers],[αρχικό
υπόλοιπο]])=1,ΠοσόΔανείου,IF(Διαχείριση[[#This Row],[ημερομηνία
πληρωμής]]="",0,INDEX(Διαχείριση[], ROW()-4,8)))</f>
        <v>156990.42957184641</v>
      </c>
      <c r="E138" s="21">
        <f ca="1">IF(ΚαταχωρημένεςΤιμές,IF(ROW()-ROW(Διαχείριση[[#Headers],[τόκος]])=1,-IPMT(Επιτόκιο/12,1,ΔιάρκειαΔανείου-ROWS($C$4:C138)+1,Διαχείριση[[#This Row],[αρχικό
υπόλοιπο]]),IFERROR(-IPMT(Επιτόκιο/12,1,Διαχείριση[[#This Row],['#
δόσεων που απομένουν]],D139),0)),0)</f>
        <v>652.37880464877014</v>
      </c>
      <c r="F138" s="21">
        <f ca="1">IFERROR(IF(AND(ΚαταχωρημένεςΤιμές,Διαχείριση[[#This Row],[ημερομηνία
πληρωμής]]&lt;&gt;""),-PPMT(Επιτόκιο/12,1,ΔιάρκειαΔανείου-ROWS($C$4:C138)+1,Διαχείριση[[#This Row],[αρχικό
υπόλοιπο]]),""),0)</f>
        <v>419.51645614158497</v>
      </c>
      <c r="G138" s="21">
        <f ca="1">IF(Διαχείριση[[#This Row],[ημερομηνία
πληρωμής]]="",0,ΦόροςΑκίνητηςΠεριουσίας)</f>
        <v>375</v>
      </c>
      <c r="H138" s="21">
        <f ca="1">IF(Διαχείριση[[#This Row],[ημερομηνία
πληρωμής]]="",0,Διαχείριση[[#This Row],[τόκος]]+Διαχείριση[[#This Row],[κεφάλαιο]]+Διαχείριση[[#This Row],[φόρος ακίνητης
περιουσίας]])</f>
        <v>1446.8952607903552</v>
      </c>
      <c r="I138" s="21">
        <f ca="1">IF(Διαχείριση[[#This Row],[ημερομηνία
πληρωμής]]="",0,Διαχείριση[[#This Row],[αρχικό
υπόλοιπο]]-Διαχείριση[[#This Row],[κεφάλαιο]])</f>
        <v>156570.91311570484</v>
      </c>
      <c r="J138" s="22">
        <f ca="1">IF(Διαχείριση[[#This Row],[υπόλοιπο
που απομένει]]&gt;0,ΤελευταίαΓραμμή-ROW(),0)</f>
        <v>225</v>
      </c>
    </row>
    <row r="139" spans="2:10" ht="15" customHeight="1" x14ac:dyDescent="0.25">
      <c r="B139" s="20">
        <f>ROWS($B$4:B139)</f>
        <v>136</v>
      </c>
      <c r="C139" s="14">
        <f ca="1">IF(ΚαταχωρημένεςΤιμές,IF(Διαχείριση[[#This Row],['#]]&lt;=ΔιάρκειαΔανείου,IF(ROW()-ROW(Διαχείριση[[#Headers],[ημερομηνία
πληρωμής]])=1,ΈναρξηΔανείου,IF(I138&gt;0,EDATE(C138,1),"")),""),"")</f>
        <v>47433</v>
      </c>
      <c r="D139" s="21">
        <f ca="1">IF(ROW()-ROW(Διαχείριση[[#Headers],[αρχικό
υπόλοιπο]])=1,ΠοσόΔανείου,IF(Διαχείριση[[#This Row],[ημερομηνία
πληρωμής]]="",0,INDEX(Διαχείριση[], ROW()-4,8)))</f>
        <v>156570.91311570484</v>
      </c>
      <c r="E139" s="21">
        <f ca="1">IF(ΚαταχωρημένεςΤιμές,IF(ROW()-ROW(Διαχείριση[[#Headers],[τόκος]])=1,-IPMT(Επιτόκιο/12,1,ΔιάρκειαΔανείου-ROWS($C$4:C139)+1,Διαχείριση[[#This Row],[αρχικό
υπόλοιπο]]),IFERROR(-IPMT(Επιτόκιο/12,1,Διαχείριση[[#This Row],['#
δόσεων που απομένουν]],D140),0)),0)</f>
        <v>650.6235361430389</v>
      </c>
      <c r="F139" s="21">
        <f ca="1">IFERROR(IF(AND(ΚαταχωρημένεςΤιμές,Διαχείριση[[#This Row],[ημερομηνία
πληρωμής]]&lt;&gt;""),-PPMT(Επιτόκιο/12,1,ΔιάρκειαΔανείου-ROWS($C$4:C139)+1,Διαχείριση[[#This Row],[αρχικό
υπόλοιπο]]),""),0)</f>
        <v>421.26444137550817</v>
      </c>
      <c r="G139" s="21">
        <f ca="1">IF(Διαχείριση[[#This Row],[ημερομηνία
πληρωμής]]="",0,ΦόροςΑκίνητηςΠεριουσίας)</f>
        <v>375</v>
      </c>
      <c r="H139" s="21">
        <f ca="1">IF(Διαχείριση[[#This Row],[ημερομηνία
πληρωμής]]="",0,Διαχείριση[[#This Row],[τόκος]]+Διαχείριση[[#This Row],[κεφάλαιο]]+Διαχείριση[[#This Row],[φόρος ακίνητης
περιουσίας]])</f>
        <v>1446.8879775185471</v>
      </c>
      <c r="I139" s="21">
        <f ca="1">IF(Διαχείριση[[#This Row],[ημερομηνία
πληρωμής]]="",0,Διαχείριση[[#This Row],[αρχικό
υπόλοιπο]]-Διαχείριση[[#This Row],[κεφάλαιο]])</f>
        <v>156149.64867432934</v>
      </c>
      <c r="J139" s="22">
        <f ca="1">IF(Διαχείριση[[#This Row],[υπόλοιπο
που απομένει]]&gt;0,ΤελευταίαΓραμμή-ROW(),0)</f>
        <v>224</v>
      </c>
    </row>
    <row r="140" spans="2:10" ht="15" customHeight="1" x14ac:dyDescent="0.25">
      <c r="B140" s="20">
        <f>ROWS($B$4:B140)</f>
        <v>137</v>
      </c>
      <c r="C140" s="14">
        <f ca="1">IF(ΚαταχωρημένεςΤιμές,IF(Διαχείριση[[#This Row],['#]]&lt;=ΔιάρκειαΔανείου,IF(ROW()-ROW(Διαχείριση[[#Headers],[ημερομηνία
πληρωμής]])=1,ΈναρξηΔανείου,IF(I139&gt;0,EDATE(C139,1),"")),""),"")</f>
        <v>47463</v>
      </c>
      <c r="D140" s="21">
        <f ca="1">IF(ROW()-ROW(Διαχείριση[[#Headers],[αρχικό
υπόλοιπο]])=1,ΠοσόΔανείου,IF(Διαχείριση[[#This Row],[ημερομηνία
πληρωμής]]="",0,INDEX(Διαχείριση[], ROW()-4,8)))</f>
        <v>156149.64867432934</v>
      </c>
      <c r="E140" s="21">
        <f ca="1">IF(ΚαταχωρημένεςΤιμές,IF(ROW()-ROW(Διαχείριση[[#Headers],[τόκος]])=1,-IPMT(Επιτόκιο/12,1,ΔιάρκειαΔανείου-ROWS($C$4:C140)+1,Διαχείριση[[#This Row],[αρχικό
υπόλοιπο]]),IFERROR(-IPMT(Επιτόκιο/12,1,Διαχείριση[[#This Row],['#
δόσεων που απομένουν]],D141),0)),0)</f>
        <v>648.86095401853368</v>
      </c>
      <c r="F140" s="21">
        <f ca="1">IFERROR(IF(AND(ΚαταχωρημένεςΤιμές,Διαχείριση[[#This Row],[ημερομηνία
πληρωμής]]&lt;&gt;""),-PPMT(Επιτόκιο/12,1,ΔιάρκειαΔανείου-ROWS($C$4:C140)+1,Διαχείριση[[#This Row],[αρχικό
υπόλοιπο]]),""),0)</f>
        <v>423.01970988123946</v>
      </c>
      <c r="G140" s="21">
        <f ca="1">IF(Διαχείριση[[#This Row],[ημερομηνία
πληρωμής]]="",0,ΦόροςΑκίνητηςΠεριουσίας)</f>
        <v>375</v>
      </c>
      <c r="H140" s="21">
        <f ca="1">IF(Διαχείριση[[#This Row],[ημερομηνία
πληρωμής]]="",0,Διαχείριση[[#This Row],[τόκος]]+Διαχείριση[[#This Row],[κεφάλαιο]]+Διαχείριση[[#This Row],[φόρος ακίνητης
περιουσίας]])</f>
        <v>1446.880663899773</v>
      </c>
      <c r="I140" s="21">
        <f ca="1">IF(Διαχείριση[[#This Row],[ημερομηνία
πληρωμής]]="",0,Διαχείριση[[#This Row],[αρχικό
υπόλοιπο]]-Διαχείριση[[#This Row],[κεφάλαιο]])</f>
        <v>155726.62896444809</v>
      </c>
      <c r="J140" s="22">
        <f ca="1">IF(Διαχείριση[[#This Row],[υπόλοιπο
που απομένει]]&gt;0,ΤελευταίαΓραμμή-ROW(),0)</f>
        <v>223</v>
      </c>
    </row>
    <row r="141" spans="2:10" ht="15" customHeight="1" x14ac:dyDescent="0.25">
      <c r="B141" s="20">
        <f>ROWS($B$4:B141)</f>
        <v>138</v>
      </c>
      <c r="C141" s="14">
        <f ca="1">IF(ΚαταχωρημένεςΤιμές,IF(Διαχείριση[[#This Row],['#]]&lt;=ΔιάρκειαΔανείου,IF(ROW()-ROW(Διαχείριση[[#Headers],[ημερομηνία
πληρωμής]])=1,ΈναρξηΔανείου,IF(I140&gt;0,EDATE(C140,1),"")),""),"")</f>
        <v>47494</v>
      </c>
      <c r="D141" s="21">
        <f ca="1">IF(ROW()-ROW(Διαχείριση[[#Headers],[αρχικό
υπόλοιπο]])=1,ΠοσόΔανείου,IF(Διαχείριση[[#This Row],[ημερομηνία
πληρωμής]]="",0,INDEX(Διαχείριση[], ROW()-4,8)))</f>
        <v>155726.62896444809</v>
      </c>
      <c r="E141" s="21">
        <f ca="1">IF(ΚαταχωρημένεςΤιμές,IF(ROW()-ROW(Διαχείριση[[#Headers],[τόκος]])=1,-IPMT(Επιτόκιο/12,1,ΔιάρκειαΔανείου-ROWS($C$4:C141)+1,Διαχείριση[[#This Row],[αρχικό
υπόλοιπο]]),IFERROR(-IPMT(Επιτόκιο/12,1,Διαχείριση[[#This Row],['#
δόσεων που απομένουν]],D142),0)),0)</f>
        <v>647.0910278018431</v>
      </c>
      <c r="F141" s="21">
        <f ca="1">IFERROR(IF(AND(ΚαταχωρημένεςΤιμές,Διαχείριση[[#This Row],[ημερομηνία
πληρωμής]]&lt;&gt;""),-PPMT(Επιτόκιο/12,1,ΔιάρκειαΔανείου-ROWS($C$4:C141)+1,Διαχείριση[[#This Row],[αρχικό
υπόλοιπο]]),""),0)</f>
        <v>424.78229200574475</v>
      </c>
      <c r="G141" s="21">
        <f ca="1">IF(Διαχείριση[[#This Row],[ημερομηνία
πληρωμής]]="",0,ΦόροςΑκίνητηςΠεριουσίας)</f>
        <v>375</v>
      </c>
      <c r="H141" s="21">
        <f ca="1">IF(Διαχείριση[[#This Row],[ημερομηνία
πληρωμής]]="",0,Διαχείριση[[#This Row],[τόκος]]+Διαχείριση[[#This Row],[κεφάλαιο]]+Διαχείριση[[#This Row],[φόρος ακίνητης
περιουσίας]])</f>
        <v>1446.8733198075879</v>
      </c>
      <c r="I141" s="21">
        <f ca="1">IF(Διαχείριση[[#This Row],[ημερομηνία
πληρωμής]]="",0,Διαχείριση[[#This Row],[αρχικό
υπόλοιπο]]-Διαχείριση[[#This Row],[κεφάλαιο]])</f>
        <v>155301.84667244233</v>
      </c>
      <c r="J141" s="22">
        <f ca="1">IF(Διαχείριση[[#This Row],[υπόλοιπο
που απομένει]]&gt;0,ΤελευταίαΓραμμή-ROW(),0)</f>
        <v>222</v>
      </c>
    </row>
    <row r="142" spans="2:10" ht="15" customHeight="1" x14ac:dyDescent="0.25">
      <c r="B142" s="20">
        <f>ROWS($B$4:B142)</f>
        <v>139</v>
      </c>
      <c r="C142" s="14">
        <f ca="1">IF(ΚαταχωρημένεςΤιμές,IF(Διαχείριση[[#This Row],['#]]&lt;=ΔιάρκειαΔανείου,IF(ROW()-ROW(Διαχείριση[[#Headers],[ημερομηνία
πληρωμής]])=1,ΈναρξηΔανείου,IF(I141&gt;0,EDATE(C141,1),"")),""),"")</f>
        <v>47525</v>
      </c>
      <c r="D142" s="21">
        <f ca="1">IF(ROW()-ROW(Διαχείριση[[#Headers],[αρχικό
υπόλοιπο]])=1,ΠοσόΔανείου,IF(Διαχείριση[[#This Row],[ημερομηνία
πληρωμής]]="",0,INDEX(Διαχείριση[], ROW()-4,8)))</f>
        <v>155301.84667244233</v>
      </c>
      <c r="E142" s="21">
        <f ca="1">IF(ΚαταχωρημένεςΤιμές,IF(ROW()-ROW(Διαχείριση[[#Headers],[τόκος]])=1,-IPMT(Επιτόκιο/12,1,ΔιάρκειαΔανείου-ROWS($C$4:C142)+1,Διαχείριση[[#This Row],[αρχικό
υπόλοιπο]]),IFERROR(-IPMT(Επιτόκιο/12,1,Διαχείριση[[#This Row],['#
δόσεων που απομένουν]],D143),0)),0)</f>
        <v>645.31372689258285</v>
      </c>
      <c r="F142" s="21">
        <f ca="1">IFERROR(IF(AND(ΚαταχωρημένεςΤιμές,Διαχείριση[[#This Row],[ημερομηνία
πληρωμής]]&lt;&gt;""),-PPMT(Επιτόκιο/12,1,ΔιάρκειαΔανείου-ROWS($C$4:C142)+1,Διαχείριση[[#This Row],[αρχικό
υπόλοιπο]]),""),0)</f>
        <v>426.55221822243533</v>
      </c>
      <c r="G142" s="21">
        <f ca="1">IF(Διαχείριση[[#This Row],[ημερομηνία
πληρωμής]]="",0,ΦόροςΑκίνητηςΠεριουσίας)</f>
        <v>375</v>
      </c>
      <c r="H142" s="21">
        <f ca="1">IF(Διαχείριση[[#This Row],[ημερομηνία
πληρωμής]]="",0,Διαχείριση[[#This Row],[τόκος]]+Διαχείριση[[#This Row],[κεφάλαιο]]+Διαχείριση[[#This Row],[φόρος ακίνητης
περιουσίας]])</f>
        <v>1446.8659451150181</v>
      </c>
      <c r="I142" s="21">
        <f ca="1">IF(Διαχείριση[[#This Row],[ημερομηνία
πληρωμής]]="",0,Διαχείριση[[#This Row],[αρχικό
υπόλοιπο]]-Διαχείριση[[#This Row],[κεφάλαιο]])</f>
        <v>154875.2944542199</v>
      </c>
      <c r="J142" s="22">
        <f ca="1">IF(Διαχείριση[[#This Row],[υπόλοιπο
που απομένει]]&gt;0,ΤελευταίαΓραμμή-ROW(),0)</f>
        <v>221</v>
      </c>
    </row>
    <row r="143" spans="2:10" ht="15" customHeight="1" x14ac:dyDescent="0.25">
      <c r="B143" s="20">
        <f>ROWS($B$4:B143)</f>
        <v>140</v>
      </c>
      <c r="C143" s="14">
        <f ca="1">IF(ΚαταχωρημένεςΤιμές,IF(Διαχείριση[[#This Row],['#]]&lt;=ΔιάρκειαΔανείου,IF(ROW()-ROW(Διαχείριση[[#Headers],[ημερομηνία
πληρωμής]])=1,ΈναρξηΔανείου,IF(I142&gt;0,EDATE(C142,1),"")),""),"")</f>
        <v>47553</v>
      </c>
      <c r="D143" s="21">
        <f ca="1">IF(ROW()-ROW(Διαχείριση[[#Headers],[αρχικό
υπόλοιπο]])=1,ΠοσόΔανείου,IF(Διαχείριση[[#This Row],[ημερομηνία
πληρωμής]]="",0,INDEX(Διαχείριση[], ROW()-4,8)))</f>
        <v>154875.2944542199</v>
      </c>
      <c r="E143" s="21">
        <f ca="1">IF(ΚαταχωρημένεςΤιμές,IF(ROW()-ROW(Διαχείριση[[#Headers],[τόκος]])=1,-IPMT(Επιτόκιο/12,1,ΔιάρκειαΔανείου-ROWS($C$4:C143)+1,Διαχείριση[[#This Row],[αρχικό
υπόλοιπο]]),IFERROR(-IPMT(Επιτόκιο/12,1,Διαχείριση[[#This Row],['#
δόσεων που απομένουν]],D144),0)),0)</f>
        <v>643.52902056286757</v>
      </c>
      <c r="F143" s="21">
        <f ca="1">IFERROR(IF(AND(ΚαταχωρημένεςΤιμές,Διαχείριση[[#This Row],[ημερομηνία
πληρωμής]]&lt;&gt;""),-PPMT(Επιτόκιο/12,1,ΔιάρκειαΔανείου-ROWS($C$4:C143)+1,Διαχείριση[[#This Row],[αρχικό
υπόλοιπο]]),""),0)</f>
        <v>428.32951913169552</v>
      </c>
      <c r="G143" s="21">
        <f ca="1">IF(Διαχείριση[[#This Row],[ημερομηνία
πληρωμής]]="",0,ΦόροςΑκίνητηςΠεριουσίας)</f>
        <v>375</v>
      </c>
      <c r="H143" s="21">
        <f ca="1">IF(Διαχείριση[[#This Row],[ημερομηνία
πληρωμής]]="",0,Διαχείριση[[#This Row],[τόκος]]+Διαχείριση[[#This Row],[κεφάλαιο]]+Διαχείριση[[#This Row],[φόρος ακίνητης
περιουσίας]])</f>
        <v>1446.8585396945632</v>
      </c>
      <c r="I143" s="21">
        <f ca="1">IF(Διαχείριση[[#This Row],[ημερομηνία
πληρωμής]]="",0,Διαχείριση[[#This Row],[αρχικό
υπόλοιπο]]-Διαχείριση[[#This Row],[κεφάλαιο]])</f>
        <v>154446.96493508821</v>
      </c>
      <c r="J143" s="22">
        <f ca="1">IF(Διαχείριση[[#This Row],[υπόλοιπο
που απομένει]]&gt;0,ΤελευταίαΓραμμή-ROW(),0)</f>
        <v>220</v>
      </c>
    </row>
    <row r="144" spans="2:10" ht="15" customHeight="1" x14ac:dyDescent="0.25">
      <c r="B144" s="20">
        <f>ROWS($B$4:B144)</f>
        <v>141</v>
      </c>
      <c r="C144" s="14">
        <f ca="1">IF(ΚαταχωρημένεςΤιμές,IF(Διαχείριση[[#This Row],['#]]&lt;=ΔιάρκειαΔανείου,IF(ROW()-ROW(Διαχείριση[[#Headers],[ημερομηνία
πληρωμής]])=1,ΈναρξηΔανείου,IF(I143&gt;0,EDATE(C143,1),"")),""),"")</f>
        <v>47584</v>
      </c>
      <c r="D144" s="21">
        <f ca="1">IF(ROW()-ROW(Διαχείριση[[#Headers],[αρχικό
υπόλοιπο]])=1,ΠοσόΔανείου,IF(Διαχείριση[[#This Row],[ημερομηνία
πληρωμής]]="",0,INDEX(Διαχείριση[], ROW()-4,8)))</f>
        <v>154446.96493508821</v>
      </c>
      <c r="E144" s="21">
        <f ca="1">IF(ΚαταχωρημένεςΤιμές,IF(ROW()-ROW(Διαχείριση[[#Headers],[τόκος]])=1,-IPMT(Επιτόκιο/12,1,ΔιάρκειαΔανείου-ROWS($C$4:C144)+1,Διαχείριση[[#This Row],[αρχικό
υπόλοιπο]]),IFERROR(-IPMT(Επιτόκιο/12,1,Διαχείριση[[#This Row],['#
δόσεων που απομένουν]],D145),0)),0)</f>
        <v>641.73687795677836</v>
      </c>
      <c r="F144" s="21">
        <f ca="1">IFERROR(IF(AND(ΚαταχωρημένεςΤιμές,Διαχείριση[[#This Row],[ημερομηνία
πληρωμής]]&lt;&gt;""),-PPMT(Επιτόκιο/12,1,ΔιάρκειαΔανείου-ROWS($C$4:C144)+1,Διαχείριση[[#This Row],[αρχικό
υπόλοιπο]]),""),0)</f>
        <v>430.11422546141091</v>
      </c>
      <c r="G144" s="21">
        <f ca="1">IF(Διαχείριση[[#This Row],[ημερομηνία
πληρωμής]]="",0,ΦόροςΑκίνητηςΠεριουσίας)</f>
        <v>375</v>
      </c>
      <c r="H144" s="21">
        <f ca="1">IF(Διαχείριση[[#This Row],[ημερομηνία
πληρωμής]]="",0,Διαχείριση[[#This Row],[τόκος]]+Διαχείριση[[#This Row],[κεφάλαιο]]+Διαχείριση[[#This Row],[φόρος ακίνητης
περιουσίας]])</f>
        <v>1446.8511034181893</v>
      </c>
      <c r="I144" s="21">
        <f ca="1">IF(Διαχείριση[[#This Row],[ημερομηνία
πληρωμής]]="",0,Διαχείριση[[#This Row],[αρχικό
υπόλοιπο]]-Διαχείριση[[#This Row],[κεφάλαιο]])</f>
        <v>154016.8507096268</v>
      </c>
      <c r="J144" s="22">
        <f ca="1">IF(Διαχείριση[[#This Row],[υπόλοιπο
που απομένει]]&gt;0,ΤελευταίαΓραμμή-ROW(),0)</f>
        <v>219</v>
      </c>
    </row>
    <row r="145" spans="2:10" ht="15" customHeight="1" x14ac:dyDescent="0.25">
      <c r="B145" s="20">
        <f>ROWS($B$4:B145)</f>
        <v>142</v>
      </c>
      <c r="C145" s="14">
        <f ca="1">IF(ΚαταχωρημένεςΤιμές,IF(Διαχείριση[[#This Row],['#]]&lt;=ΔιάρκειαΔανείου,IF(ROW()-ROW(Διαχείριση[[#Headers],[ημερομηνία
πληρωμής]])=1,ΈναρξηΔανείου,IF(I144&gt;0,EDATE(C144,1),"")),""),"")</f>
        <v>47614</v>
      </c>
      <c r="D145" s="21">
        <f ca="1">IF(ROW()-ROW(Διαχείριση[[#Headers],[αρχικό
υπόλοιπο]])=1,ΠοσόΔανείου,IF(Διαχείριση[[#This Row],[ημερομηνία
πληρωμής]]="",0,INDEX(Διαχείριση[], ROW()-4,8)))</f>
        <v>154016.8507096268</v>
      </c>
      <c r="E145" s="21">
        <f ca="1">IF(ΚαταχωρημένεςΤιμές,IF(ROW()-ROW(Διαχείριση[[#Headers],[τόκος]])=1,-IPMT(Επιτόκιο/12,1,ΔιάρκειαΔανείου-ROWS($C$4:C145)+1,Διαχείριση[[#This Row],[αρχικό
υπόλοιπο]]),IFERROR(-IPMT(Επιτόκιο/12,1,Διαχείριση[[#This Row],['#
δόσεων που απομένουν]],D146),0)),0)</f>
        <v>639.93726808983047</v>
      </c>
      <c r="F145" s="21">
        <f ca="1">IFERROR(IF(AND(ΚαταχωρημένεςΤιμές,Διαχείριση[[#This Row],[ημερομηνία
πληρωμής]]&lt;&gt;""),-PPMT(Επιτόκιο/12,1,ΔιάρκειαΔανείου-ROWS($C$4:C145)+1,Διαχείριση[[#This Row],[αρχικό
υπόλοιπο]]),""),0)</f>
        <v>431.90636806750007</v>
      </c>
      <c r="G145" s="21">
        <f ca="1">IF(Διαχείριση[[#This Row],[ημερομηνία
πληρωμής]]="",0,ΦόροςΑκίνητηςΠεριουσίας)</f>
        <v>375</v>
      </c>
      <c r="H145" s="21">
        <f ca="1">IF(Διαχείριση[[#This Row],[ημερομηνία
πληρωμής]]="",0,Διαχείριση[[#This Row],[τόκος]]+Διαχείριση[[#This Row],[κεφάλαιο]]+Διαχείριση[[#This Row],[φόρος ακίνητης
περιουσίας]])</f>
        <v>1446.8436361573306</v>
      </c>
      <c r="I145" s="21">
        <f ca="1">IF(Διαχείριση[[#This Row],[ημερομηνία
πληρωμής]]="",0,Διαχείριση[[#This Row],[αρχικό
υπόλοιπο]]-Διαχείριση[[#This Row],[κεφάλαιο]])</f>
        <v>153584.94434155931</v>
      </c>
      <c r="J145" s="22">
        <f ca="1">IF(Διαχείριση[[#This Row],[υπόλοιπο
που απομένει]]&gt;0,ΤελευταίαΓραμμή-ROW(),0)</f>
        <v>218</v>
      </c>
    </row>
    <row r="146" spans="2:10" ht="15" customHeight="1" x14ac:dyDescent="0.25">
      <c r="B146" s="20">
        <f>ROWS($B$4:B146)</f>
        <v>143</v>
      </c>
      <c r="C146" s="14">
        <f ca="1">IF(ΚαταχωρημένεςΤιμές,IF(Διαχείριση[[#This Row],['#]]&lt;=ΔιάρκειαΔανείου,IF(ROW()-ROW(Διαχείριση[[#Headers],[ημερομηνία
πληρωμής]])=1,ΈναρξηΔανείου,IF(I145&gt;0,EDATE(C145,1),"")),""),"")</f>
        <v>47645</v>
      </c>
      <c r="D146" s="21">
        <f ca="1">IF(ROW()-ROW(Διαχείριση[[#Headers],[αρχικό
υπόλοιπο]])=1,ΠοσόΔανείου,IF(Διαχείριση[[#This Row],[ημερομηνία
πληρωμής]]="",0,INDEX(Διαχείριση[], ROW()-4,8)))</f>
        <v>153584.94434155931</v>
      </c>
      <c r="E146" s="21">
        <f ca="1">IF(ΚαταχωρημένεςΤιμές,IF(ROW()-ROW(Διαχείριση[[#Headers],[τόκος]])=1,-IPMT(Επιτόκιο/12,1,ΔιάρκειαΔανείου-ROWS($C$4:C146)+1,Διαχείριση[[#This Row],[αρχικό
υπόλοιπο]]),IFERROR(-IPMT(Επιτόκιο/12,1,Διαχείριση[[#This Row],['#
δόσεων που απομένουν]],D147),0)),0)</f>
        <v>638.13015984843696</v>
      </c>
      <c r="F146" s="21">
        <f ca="1">IFERROR(IF(AND(ΚαταχωρημένεςΤιμές,Διαχείριση[[#This Row],[ημερομηνία
πληρωμής]]&lt;&gt;""),-PPMT(Επιτόκιο/12,1,ΔιάρκειαΔανείου-ROWS($C$4:C146)+1,Διαχείριση[[#This Row],[αρχικό
υπόλοιπο]]),""),0)</f>
        <v>433.70597793444801</v>
      </c>
      <c r="G146" s="21">
        <f ca="1">IF(Διαχείριση[[#This Row],[ημερομηνία
πληρωμής]]="",0,ΦόροςΑκίνητηςΠεριουσίας)</f>
        <v>375</v>
      </c>
      <c r="H146" s="21">
        <f ca="1">IF(Διαχείριση[[#This Row],[ημερομηνία
πληρωμής]]="",0,Διαχείριση[[#This Row],[τόκος]]+Διαχείριση[[#This Row],[κεφάλαιο]]+Διαχείριση[[#This Row],[φόρος ακίνητης
περιουσίας]])</f>
        <v>1446.8361377828851</v>
      </c>
      <c r="I146" s="21">
        <f ca="1">IF(Διαχείριση[[#This Row],[ημερομηνία
πληρωμής]]="",0,Διαχείριση[[#This Row],[αρχικό
υπόλοιπο]]-Διαχείριση[[#This Row],[κεφάλαιο]])</f>
        <v>153151.23836362487</v>
      </c>
      <c r="J146" s="22">
        <f ca="1">IF(Διαχείριση[[#This Row],[υπόλοιπο
που απομένει]]&gt;0,ΤελευταίαΓραμμή-ROW(),0)</f>
        <v>217</v>
      </c>
    </row>
    <row r="147" spans="2:10" ht="15" customHeight="1" x14ac:dyDescent="0.25">
      <c r="B147" s="20">
        <f>ROWS($B$4:B147)</f>
        <v>144</v>
      </c>
      <c r="C147" s="14">
        <f ca="1">IF(ΚαταχωρημένεςΤιμές,IF(Διαχείριση[[#This Row],['#]]&lt;=ΔιάρκειαΔανείου,IF(ROW()-ROW(Διαχείριση[[#Headers],[ημερομηνία
πληρωμής]])=1,ΈναρξηΔανείου,IF(I146&gt;0,EDATE(C146,1),"")),""),"")</f>
        <v>47675</v>
      </c>
      <c r="D147" s="21">
        <f ca="1">IF(ROW()-ROW(Διαχείριση[[#Headers],[αρχικό
υπόλοιπο]])=1,ΠοσόΔανείου,IF(Διαχείριση[[#This Row],[ημερομηνία
πληρωμής]]="",0,INDEX(Διαχείριση[], ROW()-4,8)))</f>
        <v>153151.23836362487</v>
      </c>
      <c r="E147" s="21">
        <f ca="1">IF(ΚαταχωρημένεςΤιμές,IF(ROW()-ROW(Διαχείριση[[#Headers],[τόκος]])=1,-IPMT(Επιτόκιο/12,1,ΔιάρκειαΔανείου-ROWS($C$4:C147)+1,Διαχείριση[[#This Row],[αρχικό
υπόλοιπο]]),IFERROR(-IPMT(Επιτόκιο/12,1,Διαχείριση[[#This Row],['#
δόσεων που απομένουν]],D148),0)),0)</f>
        <v>636.31552198937095</v>
      </c>
      <c r="F147" s="21">
        <f ca="1">IFERROR(IF(AND(ΚαταχωρημένεςΤιμές,Διαχείριση[[#This Row],[ημερομηνία
πληρωμής]]&lt;&gt;""),-PPMT(Επιτόκιο/12,1,ΔιάρκειαΔανείου-ROWS($C$4:C147)+1,Διαχείριση[[#This Row],[αρχικό
υπόλοιπο]]),""),0)</f>
        <v>435.51308617584152</v>
      </c>
      <c r="G147" s="21">
        <f ca="1">IF(Διαχείριση[[#This Row],[ημερομηνία
πληρωμής]]="",0,ΦόροςΑκίνητηςΠεριουσίας)</f>
        <v>375</v>
      </c>
      <c r="H147" s="21">
        <f ca="1">IF(Διαχείριση[[#This Row],[ημερομηνία
πληρωμής]]="",0,Διαχείριση[[#This Row],[τόκος]]+Διαχείριση[[#This Row],[κεφάλαιο]]+Διαχείριση[[#This Row],[φόρος ακίνητης
περιουσίας]])</f>
        <v>1446.8286081652125</v>
      </c>
      <c r="I147" s="21">
        <f ca="1">IF(Διαχείριση[[#This Row],[ημερομηνία
πληρωμής]]="",0,Διαχείριση[[#This Row],[αρχικό
υπόλοιπο]]-Διαχείριση[[#This Row],[κεφάλαιο]])</f>
        <v>152715.72527744903</v>
      </c>
      <c r="J147" s="22">
        <f ca="1">IF(Διαχείριση[[#This Row],[υπόλοιπο
που απομένει]]&gt;0,ΤελευταίαΓραμμή-ROW(),0)</f>
        <v>216</v>
      </c>
    </row>
    <row r="148" spans="2:10" ht="15" customHeight="1" x14ac:dyDescent="0.25">
      <c r="B148" s="20">
        <f>ROWS($B$4:B148)</f>
        <v>145</v>
      </c>
      <c r="C148" s="14">
        <f ca="1">IF(ΚαταχωρημένεςΤιμές,IF(Διαχείριση[[#This Row],['#]]&lt;=ΔιάρκειαΔανείου,IF(ROW()-ROW(Διαχείριση[[#Headers],[ημερομηνία
πληρωμής]])=1,ΈναρξηΔανείου,IF(I147&gt;0,EDATE(C147,1),"")),""),"")</f>
        <v>47706</v>
      </c>
      <c r="D148" s="21">
        <f ca="1">IF(ROW()-ROW(Διαχείριση[[#Headers],[αρχικό
υπόλοιπο]])=1,ΠοσόΔανείου,IF(Διαχείριση[[#This Row],[ημερομηνία
πληρωμής]]="",0,INDEX(Διαχείριση[], ROW()-4,8)))</f>
        <v>152715.72527744903</v>
      </c>
      <c r="E148" s="21">
        <f ca="1">IF(ΚαταχωρημένεςΤιμές,IF(ROW()-ROW(Διαχείριση[[#Headers],[τόκος]])=1,-IPMT(Επιτόκιο/12,1,ΔιάρκειαΔανείου-ROWS($C$4:C148)+1,Διαχείριση[[#This Row],[αρχικό
υπόλοιπο]]),IFERROR(-IPMT(Επιτόκιο/12,1,Διαχείριση[[#This Row],['#
δόσεων που απομένουν]],D149),0)),0)</f>
        <v>634.49332313922559</v>
      </c>
      <c r="F148" s="21">
        <f ca="1">IFERROR(IF(AND(ΚαταχωρημένεςΤιμές,Διαχείριση[[#This Row],[ημερομηνία
πληρωμής]]&lt;&gt;""),-PPMT(Επιτόκιο/12,1,ΔιάρκειαΔανείου-ROWS($C$4:C148)+1,Διαχείριση[[#This Row],[αρχικό
υπόλοιπο]]),""),0)</f>
        <v>437.32772403490753</v>
      </c>
      <c r="G148" s="21">
        <f ca="1">IF(Διαχείριση[[#This Row],[ημερομηνία
πληρωμής]]="",0,ΦόροςΑκίνητηςΠεριουσίας)</f>
        <v>375</v>
      </c>
      <c r="H148" s="21">
        <f ca="1">IF(Διαχείριση[[#This Row],[ημερομηνία
πληρωμής]]="",0,Διαχείριση[[#This Row],[τόκος]]+Διαχείριση[[#This Row],[κεφάλαιο]]+Διαχείριση[[#This Row],[φόρος ακίνητης
περιουσίας]])</f>
        <v>1446.8210471741331</v>
      </c>
      <c r="I148" s="21">
        <f ca="1">IF(Διαχείριση[[#This Row],[ημερομηνία
πληρωμής]]="",0,Διαχείριση[[#This Row],[αρχικό
υπόλοιπο]]-Διαχείριση[[#This Row],[κεφάλαιο]])</f>
        <v>152278.39755341414</v>
      </c>
      <c r="J148" s="22">
        <f ca="1">IF(Διαχείριση[[#This Row],[υπόλοιπο
που απομένει]]&gt;0,ΤελευταίαΓραμμή-ROW(),0)</f>
        <v>215</v>
      </c>
    </row>
    <row r="149" spans="2:10" ht="15" customHeight="1" x14ac:dyDescent="0.25">
      <c r="B149" s="20">
        <f>ROWS($B$4:B149)</f>
        <v>146</v>
      </c>
      <c r="C149" s="14">
        <f ca="1">IF(ΚαταχωρημένεςΤιμές,IF(Διαχείριση[[#This Row],['#]]&lt;=ΔιάρκειαΔανείου,IF(ROW()-ROW(Διαχείριση[[#Headers],[ημερομηνία
πληρωμής]])=1,ΈναρξηΔανείου,IF(I148&gt;0,EDATE(C148,1),"")),""),"")</f>
        <v>47737</v>
      </c>
      <c r="D149" s="21">
        <f ca="1">IF(ROW()-ROW(Διαχείριση[[#Headers],[αρχικό
υπόλοιπο]])=1,ΠοσόΔανείου,IF(Διαχείριση[[#This Row],[ημερομηνία
πληρωμής]]="",0,INDEX(Διαχείριση[], ROW()-4,8)))</f>
        <v>152278.39755341414</v>
      </c>
      <c r="E149" s="21">
        <f ca="1">IF(ΚαταχωρημένεςΤιμές,IF(ROW()-ROW(Διαχείριση[[#Headers],[τόκος]])=1,-IPMT(Επιτόκιο/12,1,ΔιάρκειαΔανείου-ROWS($C$4:C149)+1,Διαχείριση[[#This Row],[αρχικό
υπόλοιπο]]),IFERROR(-IPMT(Επιτόκιο/12,1,Διαχείριση[[#This Row],['#
δόσεων που απομένουν]],D150),0)),0)</f>
        <v>632.66353179387113</v>
      </c>
      <c r="F149" s="21">
        <f ca="1">IFERROR(IF(AND(ΚαταχωρημένεςΤιμές,Διαχείριση[[#This Row],[ημερομηνία
πληρωμής]]&lt;&gt;""),-PPMT(Επιτόκιο/12,1,ΔιάρκειαΔανείου-ROWS($C$4:C149)+1,Διαχείριση[[#This Row],[αρχικό
υπόλοιπο]]),""),0)</f>
        <v>439.14992288505294</v>
      </c>
      <c r="G149" s="21">
        <f ca="1">IF(Διαχείριση[[#This Row],[ημερομηνία
πληρωμής]]="",0,ΦόροςΑκίνητηςΠεριουσίας)</f>
        <v>375</v>
      </c>
      <c r="H149" s="21">
        <f ca="1">IF(Διαχείριση[[#This Row],[ημερομηνία
πληρωμής]]="",0,Διαχείριση[[#This Row],[τόκος]]+Διαχείριση[[#This Row],[κεφάλαιο]]+Διαχείριση[[#This Row],[φόρος ακίνητης
περιουσίας]])</f>
        <v>1446.813454678924</v>
      </c>
      <c r="I149" s="21">
        <f ca="1">IF(Διαχείριση[[#This Row],[ημερομηνία
πληρωμής]]="",0,Διαχείριση[[#This Row],[αρχικό
υπόλοιπο]]-Διαχείριση[[#This Row],[κεφάλαιο]])</f>
        <v>151839.24763052908</v>
      </c>
      <c r="J149" s="22">
        <f ca="1">IF(Διαχείριση[[#This Row],[υπόλοιπο
που απομένει]]&gt;0,ΤελευταίαΓραμμή-ROW(),0)</f>
        <v>214</v>
      </c>
    </row>
    <row r="150" spans="2:10" ht="15" customHeight="1" x14ac:dyDescent="0.25">
      <c r="B150" s="20">
        <f>ROWS($B$4:B150)</f>
        <v>147</v>
      </c>
      <c r="C150" s="14">
        <f ca="1">IF(ΚαταχωρημένεςΤιμές,IF(Διαχείριση[[#This Row],['#]]&lt;=ΔιάρκειαΔανείου,IF(ROW()-ROW(Διαχείριση[[#Headers],[ημερομηνία
πληρωμής]])=1,ΈναρξηΔανείου,IF(I149&gt;0,EDATE(C149,1),"")),""),"")</f>
        <v>47767</v>
      </c>
      <c r="D150" s="21">
        <f ca="1">IF(ROW()-ROW(Διαχείριση[[#Headers],[αρχικό
υπόλοιπο]])=1,ΠοσόΔανείου,IF(Διαχείριση[[#This Row],[ημερομηνία
πληρωμής]]="",0,INDEX(Διαχείριση[], ROW()-4,8)))</f>
        <v>151839.24763052908</v>
      </c>
      <c r="E150" s="21">
        <f ca="1">IF(ΚαταχωρημένεςΤιμές,IF(ROW()-ROW(Διαχείριση[[#Headers],[τόκος]])=1,-IPMT(Επιτόκιο/12,1,ΔιάρκειαΔανείου-ROWS($C$4:C150)+1,Διαχείριση[[#This Row],[αρχικό
υπόλοιπο]]),IFERROR(-IPMT(Επιτόκιο/12,1,Διαχείριση[[#This Row],['#
δόσεων που απομένουν]],D151),0)),0)</f>
        <v>630.8261163179111</v>
      </c>
      <c r="F150" s="21">
        <f ca="1">IFERROR(IF(AND(ΚαταχωρημένεςΤιμές,Διαχείριση[[#This Row],[ημερομηνία
πληρωμής]]&lt;&gt;""),-PPMT(Επιτόκιο/12,1,ΔιάρκειαΔανείου-ROWS($C$4:C150)+1,Διαχείριση[[#This Row],[αρχικό
υπόλοιπο]]),""),0)</f>
        <v>440.9797142304073</v>
      </c>
      <c r="G150" s="21">
        <f ca="1">IF(Διαχείριση[[#This Row],[ημερομηνία
πληρωμής]]="",0,ΦόροςΑκίνητηςΠεριουσίας)</f>
        <v>375</v>
      </c>
      <c r="H150" s="21">
        <f ca="1">IF(Διαχείριση[[#This Row],[ημερομηνία
πληρωμής]]="",0,Διαχείριση[[#This Row],[τόκος]]+Διαχείριση[[#This Row],[κεφάλαιο]]+Διαχείριση[[#This Row],[φόρος ακίνητης
περιουσίας]])</f>
        <v>1446.8058305483185</v>
      </c>
      <c r="I150" s="21">
        <f ca="1">IF(Διαχείριση[[#This Row],[ημερομηνία
πληρωμής]]="",0,Διαχείριση[[#This Row],[αρχικό
υπόλοιπο]]-Διαχείριση[[#This Row],[κεφάλαιο]])</f>
        <v>151398.26791629868</v>
      </c>
      <c r="J150" s="22">
        <f ca="1">IF(Διαχείριση[[#This Row],[υπόλοιπο
που απομένει]]&gt;0,ΤελευταίαΓραμμή-ROW(),0)</f>
        <v>213</v>
      </c>
    </row>
    <row r="151" spans="2:10" ht="15" customHeight="1" x14ac:dyDescent="0.25">
      <c r="B151" s="20">
        <f>ROWS($B$4:B151)</f>
        <v>148</v>
      </c>
      <c r="C151" s="14">
        <f ca="1">IF(ΚαταχωρημένεςΤιμές,IF(Διαχείριση[[#This Row],['#]]&lt;=ΔιάρκειαΔανείου,IF(ROW()-ROW(Διαχείριση[[#Headers],[ημερομηνία
πληρωμής]])=1,ΈναρξηΔανείου,IF(I150&gt;0,EDATE(C150,1),"")),""),"")</f>
        <v>47798</v>
      </c>
      <c r="D151" s="21">
        <f ca="1">IF(ROW()-ROW(Διαχείριση[[#Headers],[αρχικό
υπόλοιπο]])=1,ΠοσόΔανείου,IF(Διαχείριση[[#This Row],[ημερομηνία
πληρωμής]]="",0,INDEX(Διαχείριση[], ROW()-4,8)))</f>
        <v>151398.26791629868</v>
      </c>
      <c r="E151" s="21">
        <f ca="1">IF(ΚαταχωρημένεςΤιμές,IF(ROW()-ROW(Διαχείριση[[#Headers],[τόκος]])=1,-IPMT(Επιτόκιο/12,1,ΔιάρκειαΔανείου-ROWS($C$4:C151)+1,Διαχείριση[[#This Row],[αρχικό
υπόλοιπο]]),IFERROR(-IPMT(Επιτόκιο/12,1,Διαχείριση[[#This Row],['#
δόσεων που απομένουν]],D152),0)),0)</f>
        <v>628.98104494413451</v>
      </c>
      <c r="F151" s="21">
        <f ca="1">IFERROR(IF(AND(ΚαταχωρημένεςΤιμές,Διαχείριση[[#This Row],[ημερομηνία
πληρωμής]]&lt;&gt;""),-PPMT(Επιτόκιο/12,1,ΔιάρκειαΔανείου-ROWS($C$4:C151)+1,Διαχείριση[[#This Row],[αρχικό
υπόλοιπο]]),""),0)</f>
        <v>442.81712970636744</v>
      </c>
      <c r="G151" s="21">
        <f ca="1">IF(Διαχείριση[[#This Row],[ημερομηνία
πληρωμής]]="",0,ΦόροςΑκίνητηςΠεριουσίας)</f>
        <v>375</v>
      </c>
      <c r="H151" s="21">
        <f ca="1">IF(Διαχείριση[[#This Row],[ημερομηνία
πληρωμής]]="",0,Διαχείριση[[#This Row],[τόκος]]+Διαχείριση[[#This Row],[κεφάλαιο]]+Διαχείριση[[#This Row],[φόρος ακίνητης
περιουσίας]])</f>
        <v>1446.798174650502</v>
      </c>
      <c r="I151" s="21">
        <f ca="1">IF(Διαχείριση[[#This Row],[ημερομηνία
πληρωμής]]="",0,Διαχείριση[[#This Row],[αρχικό
υπόλοιπο]]-Διαχείριση[[#This Row],[κεφάλαιο]])</f>
        <v>150955.45078659229</v>
      </c>
      <c r="J151" s="22">
        <f ca="1">IF(Διαχείριση[[#This Row],[υπόλοιπο
που απομένει]]&gt;0,ΤελευταίαΓραμμή-ROW(),0)</f>
        <v>212</v>
      </c>
    </row>
    <row r="152" spans="2:10" ht="15" customHeight="1" x14ac:dyDescent="0.25">
      <c r="B152" s="20">
        <f>ROWS($B$4:B152)</f>
        <v>149</v>
      </c>
      <c r="C152" s="14">
        <f ca="1">IF(ΚαταχωρημένεςΤιμές,IF(Διαχείριση[[#This Row],['#]]&lt;=ΔιάρκειαΔανείου,IF(ROW()-ROW(Διαχείριση[[#Headers],[ημερομηνία
πληρωμής]])=1,ΈναρξηΔανείου,IF(I151&gt;0,EDATE(C151,1),"")),""),"")</f>
        <v>47828</v>
      </c>
      <c r="D152" s="21">
        <f ca="1">IF(ROW()-ROW(Διαχείριση[[#Headers],[αρχικό
υπόλοιπο]])=1,ΠοσόΔανείου,IF(Διαχείριση[[#This Row],[ημερομηνία
πληρωμής]]="",0,INDEX(Διαχείριση[], ROW()-4,8)))</f>
        <v>150955.45078659229</v>
      </c>
      <c r="E152" s="21">
        <f ca="1">IF(ΚαταχωρημένεςΤιμές,IF(ROW()-ROW(Διαχείριση[[#Headers],[τόκος]])=1,-IPMT(Επιτόκιο/12,1,ΔιάρκειαΔανείου-ROWS($C$4:C152)+1,Διαχείριση[[#This Row],[αρχικό
υπόλοιπο]]),IFERROR(-IPMT(Επιτόκιο/12,1,Διαχείριση[[#This Row],['#
δόσεων που απομένουν]],D153),0)),0)</f>
        <v>627.12828577296727</v>
      </c>
      <c r="F152" s="21">
        <f ca="1">IFERROR(IF(AND(ΚαταχωρημένεςΤιμές,Διαχείριση[[#This Row],[ημερομηνία
πληρωμής]]&lt;&gt;""),-PPMT(Επιτόκιο/12,1,ΔιάρκειαΔανείου-ROWS($C$4:C152)+1,Διαχείριση[[#This Row],[αρχικό
υπόλοιπο]]),""),0)</f>
        <v>444.66220108014386</v>
      </c>
      <c r="G152" s="21">
        <f ca="1">IF(Διαχείριση[[#This Row],[ημερομηνία
πληρωμής]]="",0,ΦόροςΑκίνητηςΠεριουσίας)</f>
        <v>375</v>
      </c>
      <c r="H152" s="21">
        <f ca="1">IF(Διαχείριση[[#This Row],[ημερομηνία
πληρωμής]]="",0,Διαχείριση[[#This Row],[τόκος]]+Διαχείριση[[#This Row],[κεφάλαιο]]+Διαχείριση[[#This Row],[φόρος ακίνητης
περιουσίας]])</f>
        <v>1446.7904868531111</v>
      </c>
      <c r="I152" s="21">
        <f ca="1">IF(Διαχείριση[[#This Row],[ημερομηνία
πληρωμής]]="",0,Διαχείριση[[#This Row],[αρχικό
υπόλοιπο]]-Διαχείριση[[#This Row],[κεφάλαιο]])</f>
        <v>150510.78858551214</v>
      </c>
      <c r="J152" s="22">
        <f ca="1">IF(Διαχείριση[[#This Row],[υπόλοιπο
που απομένει]]&gt;0,ΤελευταίαΓραμμή-ROW(),0)</f>
        <v>211</v>
      </c>
    </row>
    <row r="153" spans="2:10" ht="15" customHeight="1" x14ac:dyDescent="0.25">
      <c r="B153" s="20">
        <f>ROWS($B$4:B153)</f>
        <v>150</v>
      </c>
      <c r="C153" s="14">
        <f ca="1">IF(ΚαταχωρημένεςΤιμές,IF(Διαχείριση[[#This Row],['#]]&lt;=ΔιάρκειαΔανείου,IF(ROW()-ROW(Διαχείριση[[#Headers],[ημερομηνία
πληρωμής]])=1,ΈναρξηΔανείου,IF(I152&gt;0,EDATE(C152,1),"")),""),"")</f>
        <v>47859</v>
      </c>
      <c r="D153" s="21">
        <f ca="1">IF(ROW()-ROW(Διαχείριση[[#Headers],[αρχικό
υπόλοιπο]])=1,ΠοσόΔανείου,IF(Διαχείριση[[#This Row],[ημερομηνία
πληρωμής]]="",0,INDEX(Διαχείριση[], ROW()-4,8)))</f>
        <v>150510.78858551214</v>
      </c>
      <c r="E153" s="21">
        <f ca="1">IF(ΚαταχωρημένεςΤιμές,IF(ROW()-ROW(Διαχείριση[[#Headers],[τόκος]])=1,-IPMT(Επιτόκιο/12,1,ΔιάρκειαΔανείου-ROWS($C$4:C153)+1,Διαχείριση[[#This Row],[αρχικό
υπόλοιπο]]),IFERROR(-IPMT(Επιτόκιο/12,1,Διαχείριση[[#This Row],['#
δόσεων που απομένουν]],D154),0)),0)</f>
        <v>625.26780677192016</v>
      </c>
      <c r="F153" s="21">
        <f ca="1">IFERROR(IF(AND(ΚαταχωρημένεςΤιμές,Διαχείριση[[#This Row],[ημερομηνία
πληρωμής]]&lt;&gt;""),-PPMT(Επιτόκιο/12,1,ΔιάρκειαΔανείου-ROWS($C$4:C153)+1,Διαχείριση[[#This Row],[αρχικό
υπόλοιπο]]),""),0)</f>
        <v>446.51496025131121</v>
      </c>
      <c r="G153" s="21">
        <f ca="1">IF(Διαχείριση[[#This Row],[ημερομηνία
πληρωμής]]="",0,ΦόροςΑκίνητηςΠεριουσίας)</f>
        <v>375</v>
      </c>
      <c r="H153" s="21">
        <f ca="1">IF(Διαχείριση[[#This Row],[ημερομηνία
πληρωμής]]="",0,Διαχείριση[[#This Row],[τόκος]]+Διαχείριση[[#This Row],[κεφάλαιο]]+Διαχείριση[[#This Row],[φόρος ακίνητης
περιουσίας]])</f>
        <v>1446.7827670232314</v>
      </c>
      <c r="I153" s="21">
        <f ca="1">IF(Διαχείριση[[#This Row],[ημερομηνία
πληρωμής]]="",0,Διαχείριση[[#This Row],[αρχικό
υπόλοιπο]]-Διαχείριση[[#This Row],[κεφάλαιο]])</f>
        <v>150064.27362526083</v>
      </c>
      <c r="J153" s="22">
        <f ca="1">IF(Διαχείριση[[#This Row],[υπόλοιπο
που απομένει]]&gt;0,ΤελευταίαΓραμμή-ROW(),0)</f>
        <v>210</v>
      </c>
    </row>
    <row r="154" spans="2:10" ht="15" customHeight="1" x14ac:dyDescent="0.25">
      <c r="B154" s="20">
        <f>ROWS($B$4:B154)</f>
        <v>151</v>
      </c>
      <c r="C154" s="14">
        <f ca="1">IF(ΚαταχωρημένεςΤιμές,IF(Διαχείριση[[#This Row],['#]]&lt;=ΔιάρκειαΔανείου,IF(ROW()-ROW(Διαχείριση[[#Headers],[ημερομηνία
πληρωμής]])=1,ΈναρξηΔανείου,IF(I153&gt;0,EDATE(C153,1),"")),""),"")</f>
        <v>47890</v>
      </c>
      <c r="D154" s="21">
        <f ca="1">IF(ROW()-ROW(Διαχείριση[[#Headers],[αρχικό
υπόλοιπο]])=1,ΠοσόΔανείου,IF(Διαχείριση[[#This Row],[ημερομηνία
πληρωμής]]="",0,INDEX(Διαχείριση[], ROW()-4,8)))</f>
        <v>150064.27362526083</v>
      </c>
      <c r="E154" s="21">
        <f ca="1">IF(ΚαταχωρημένεςΤιμές,IF(ROW()-ROW(Διαχείριση[[#Headers],[τόκος]])=1,-IPMT(Επιτόκιο/12,1,ΔιάρκειαΔανείου-ROWS($C$4:C154)+1,Διαχείριση[[#This Row],[αρχικό
υπόλοιπο]]),IFERROR(-IPMT(Επιτόκιο/12,1,Διαχείριση[[#This Row],['#
δόσεων που απομένουν]],D155),0)),0)</f>
        <v>623.39957577503526</v>
      </c>
      <c r="F154" s="21">
        <f ca="1">IFERROR(IF(AND(ΚαταχωρημένεςΤιμές,Διαχείριση[[#This Row],[ημερομηνία
πληρωμής]]&lt;&gt;""),-PPMT(Επιτόκιο/12,1,ΔιάρκειαΔανείου-ROWS($C$4:C154)+1,Διαχείριση[[#This Row],[αρχικό
υπόλοιπο]]),""),0)</f>
        <v>448.37543925235849</v>
      </c>
      <c r="G154" s="21">
        <f ca="1">IF(Διαχείριση[[#This Row],[ημερομηνία
πληρωμής]]="",0,ΦόροςΑκίνητηςΠεριουσίας)</f>
        <v>375</v>
      </c>
      <c r="H154" s="21">
        <f ca="1">IF(Διαχείριση[[#This Row],[ημερομηνία
πληρωμής]]="",0,Διαχείριση[[#This Row],[τόκος]]+Διαχείριση[[#This Row],[κεφάλαιο]]+Διαχείριση[[#This Row],[φόρος ακίνητης
περιουσίας]])</f>
        <v>1446.7750150273937</v>
      </c>
      <c r="I154" s="21">
        <f ca="1">IF(Διαχείριση[[#This Row],[ημερομηνία
πληρωμής]]="",0,Διαχείριση[[#This Row],[αρχικό
υπόλοιπο]]-Διαχείριση[[#This Row],[κεφάλαιο]])</f>
        <v>149615.89818600848</v>
      </c>
      <c r="J154" s="22">
        <f ca="1">IF(Διαχείριση[[#This Row],[υπόλοιπο
που απομένει]]&gt;0,ΤελευταίαΓραμμή-ROW(),0)</f>
        <v>209</v>
      </c>
    </row>
    <row r="155" spans="2:10" ht="15" customHeight="1" x14ac:dyDescent="0.25">
      <c r="B155" s="20">
        <f>ROWS($B$4:B155)</f>
        <v>152</v>
      </c>
      <c r="C155" s="14">
        <f ca="1">IF(ΚαταχωρημένεςΤιμές,IF(Διαχείριση[[#This Row],['#]]&lt;=ΔιάρκειαΔανείου,IF(ROW()-ROW(Διαχείριση[[#Headers],[ημερομηνία
πληρωμής]])=1,ΈναρξηΔανείου,IF(I154&gt;0,EDATE(C154,1),"")),""),"")</f>
        <v>47918</v>
      </c>
      <c r="D155" s="21">
        <f ca="1">IF(ROW()-ROW(Διαχείριση[[#Headers],[αρχικό
υπόλοιπο]])=1,ΠοσόΔανείου,IF(Διαχείριση[[#This Row],[ημερομηνία
πληρωμής]]="",0,INDEX(Διαχείριση[], ROW()-4,8)))</f>
        <v>149615.89818600848</v>
      </c>
      <c r="E155" s="21">
        <f ca="1">IF(ΚαταχωρημένεςΤιμές,IF(ROW()-ROW(Διαχείριση[[#Headers],[τόκος]])=1,-IPMT(Επιτόκιο/12,1,ΔιάρκειαΔανείου-ROWS($C$4:C155)+1,Διαχείριση[[#This Row],[αρχικό
υπόλοιπο]]),IFERROR(-IPMT(Επιτόκιο/12,1,Διαχείριση[[#This Row],['#
δόσεων που απομένουν]],D156),0)),0)</f>
        <v>621.52356048233014</v>
      </c>
      <c r="F155" s="21">
        <f ca="1">IFERROR(IF(AND(ΚαταχωρημένεςΤιμές,Διαχείριση[[#This Row],[ημερομηνία
πληρωμής]]&lt;&gt;""),-PPMT(Επιτόκιο/12,1,ΔιάρκειαΔανείου-ROWS($C$4:C155)+1,Διαχείριση[[#This Row],[αρχικό
υπόλοιπο]]),""),0)</f>
        <v>450.24367024924322</v>
      </c>
      <c r="G155" s="21">
        <f ca="1">IF(Διαχείριση[[#This Row],[ημερομηνία
πληρωμής]]="",0,ΦόροςΑκίνητηςΠεριουσίας)</f>
        <v>375</v>
      </c>
      <c r="H155" s="21">
        <f ca="1">IF(Διαχείριση[[#This Row],[ημερομηνία
πληρωμής]]="",0,Διαχείριση[[#This Row],[τόκος]]+Διαχείριση[[#This Row],[κεφάλαιο]]+Διαχείριση[[#This Row],[φόρος ακίνητης
περιουσίας]])</f>
        <v>1446.7672307315734</v>
      </c>
      <c r="I155" s="21">
        <f ca="1">IF(Διαχείριση[[#This Row],[ημερομηνία
πληρωμής]]="",0,Διαχείριση[[#This Row],[αρχικό
υπόλοιπο]]-Διαχείριση[[#This Row],[κεφάλαιο]])</f>
        <v>149165.65451575923</v>
      </c>
      <c r="J155" s="22">
        <f ca="1">IF(Διαχείριση[[#This Row],[υπόλοιπο
που απομένει]]&gt;0,ΤελευταίαΓραμμή-ROW(),0)</f>
        <v>208</v>
      </c>
    </row>
    <row r="156" spans="2:10" ht="15" customHeight="1" x14ac:dyDescent="0.25">
      <c r="B156" s="20">
        <f>ROWS($B$4:B156)</f>
        <v>153</v>
      </c>
      <c r="C156" s="14">
        <f ca="1">IF(ΚαταχωρημένεςΤιμές,IF(Διαχείριση[[#This Row],['#]]&lt;=ΔιάρκειαΔανείου,IF(ROW()-ROW(Διαχείριση[[#Headers],[ημερομηνία
πληρωμής]])=1,ΈναρξηΔανείου,IF(I155&gt;0,EDATE(C155,1),"")),""),"")</f>
        <v>47949</v>
      </c>
      <c r="D156" s="21">
        <f ca="1">IF(ROW()-ROW(Διαχείριση[[#Headers],[αρχικό
υπόλοιπο]])=1,ΠοσόΔανείου,IF(Διαχείριση[[#This Row],[ημερομηνία
πληρωμής]]="",0,INDEX(Διαχείριση[], ROW()-4,8)))</f>
        <v>149165.65451575923</v>
      </c>
      <c r="E156" s="21">
        <f ca="1">IF(ΚαταχωρημένεςΤιμές,IF(ROW()-ROW(Διαχείριση[[#Headers],[τόκος]])=1,-IPMT(Επιτόκιο/12,1,ΔιάρκειαΔανείου-ROWS($C$4:C156)+1,Διαχείριση[[#This Row],[αρχικό
υπόλοιπο]]),IFERROR(-IPMT(Επιτόκιο/12,1,Διαχείριση[[#This Row],['#
δόσεων που απομένουν]],D157),0)),0)</f>
        <v>619.63972845923865</v>
      </c>
      <c r="F156" s="21">
        <f ca="1">IFERROR(IF(AND(ΚαταχωρημένεςΤιμές,Διαχείριση[[#This Row],[ημερομηνία
πληρωμής]]&lt;&gt;""),-PPMT(Επιτόκιο/12,1,ΔιάρκειαΔανείου-ROWS($C$4:C156)+1,Διαχείριση[[#This Row],[αρχικό
υπόλοιπο]]),""),0)</f>
        <v>452.11968554194829</v>
      </c>
      <c r="G156" s="21">
        <f ca="1">IF(Διαχείριση[[#This Row],[ημερομηνία
πληρωμής]]="",0,ΦόροςΑκίνητηςΠεριουσίας)</f>
        <v>375</v>
      </c>
      <c r="H156" s="21">
        <f ca="1">IF(Διαχείριση[[#This Row],[ημερομηνία
πληρωμής]]="",0,Διαχείριση[[#This Row],[τόκος]]+Διαχείριση[[#This Row],[κεφάλαιο]]+Διαχείριση[[#This Row],[φόρος ακίνητης
περιουσίας]])</f>
        <v>1446.759414001187</v>
      </c>
      <c r="I156" s="21">
        <f ca="1">IF(Διαχείριση[[#This Row],[ημερομηνία
πληρωμής]]="",0,Διαχείριση[[#This Row],[αρχικό
υπόλοιπο]]-Διαχείριση[[#This Row],[κεφάλαιο]])</f>
        <v>148713.53483021728</v>
      </c>
      <c r="J156" s="22">
        <f ca="1">IF(Διαχείριση[[#This Row],[υπόλοιπο
που απομένει]]&gt;0,ΤελευταίαΓραμμή-ROW(),0)</f>
        <v>207</v>
      </c>
    </row>
    <row r="157" spans="2:10" ht="15" customHeight="1" x14ac:dyDescent="0.25">
      <c r="B157" s="20">
        <f>ROWS($B$4:B157)</f>
        <v>154</v>
      </c>
      <c r="C157" s="14">
        <f ca="1">IF(ΚαταχωρημένεςΤιμές,IF(Διαχείριση[[#This Row],['#]]&lt;=ΔιάρκειαΔανείου,IF(ROW()-ROW(Διαχείριση[[#Headers],[ημερομηνία
πληρωμής]])=1,ΈναρξηΔανείου,IF(I156&gt;0,EDATE(C156,1),"")),""),"")</f>
        <v>47979</v>
      </c>
      <c r="D157" s="21">
        <f ca="1">IF(ROW()-ROW(Διαχείριση[[#Headers],[αρχικό
υπόλοιπο]])=1,ΠοσόΔανείου,IF(Διαχείριση[[#This Row],[ημερομηνία
πληρωμής]]="",0,INDEX(Διαχείριση[], ROW()-4,8)))</f>
        <v>148713.53483021728</v>
      </c>
      <c r="E157" s="21">
        <f ca="1">IF(ΚαταχωρημένεςΤιμές,IF(ROW()-ROW(Διαχείριση[[#Headers],[τόκος]])=1,-IPMT(Επιτόκιο/12,1,ΔιάρκειαΔανείου-ROWS($C$4:C157)+1,Διαχείριση[[#This Row],[αρχικό
υπόλοιπο]]),IFERROR(-IPMT(Επιτόκιο/12,1,Διαχείριση[[#This Row],['#
δόσεων που απομένουν]],D158),0)),0)</f>
        <v>617.74804713605101</v>
      </c>
      <c r="F157" s="21">
        <f ca="1">IFERROR(IF(AND(ΚαταχωρημένεςΤιμές,Διαχείριση[[#This Row],[ημερομηνία
πληρωμής]]&lt;&gt;""),-PPMT(Επιτόκιο/12,1,ΔιάρκειαΔανείου-ROWS($C$4:C157)+1,Διαχείριση[[#This Row],[αρχικό
υπόλοιπο]]),""),0)</f>
        <v>454.00351756503983</v>
      </c>
      <c r="G157" s="21">
        <f ca="1">IF(Διαχείριση[[#This Row],[ημερομηνία
πληρωμής]]="",0,ΦόροςΑκίνητηςΠεριουσίας)</f>
        <v>375</v>
      </c>
      <c r="H157" s="21">
        <f ca="1">IF(Διαχείριση[[#This Row],[ημερομηνία
πληρωμής]]="",0,Διαχείριση[[#This Row],[τόκος]]+Διαχείριση[[#This Row],[κεφάλαιο]]+Διαχείριση[[#This Row],[φόρος ακίνητης
περιουσίας]])</f>
        <v>1446.751564701091</v>
      </c>
      <c r="I157" s="21">
        <f ca="1">IF(Διαχείριση[[#This Row],[ημερομηνία
πληρωμής]]="",0,Διαχείριση[[#This Row],[αρχικό
υπόλοιπο]]-Διαχείριση[[#This Row],[κεφάλαιο]])</f>
        <v>148259.53131265225</v>
      </c>
      <c r="J157" s="22">
        <f ca="1">IF(Διαχείριση[[#This Row],[υπόλοιπο
που απομένει]]&gt;0,ΤελευταίαΓραμμή-ROW(),0)</f>
        <v>206</v>
      </c>
    </row>
    <row r="158" spans="2:10" ht="15" customHeight="1" x14ac:dyDescent="0.25">
      <c r="B158" s="20">
        <f>ROWS($B$4:B158)</f>
        <v>155</v>
      </c>
      <c r="C158" s="14">
        <f ca="1">IF(ΚαταχωρημένεςΤιμές,IF(Διαχείριση[[#This Row],['#]]&lt;=ΔιάρκειαΔανείου,IF(ROW()-ROW(Διαχείριση[[#Headers],[ημερομηνία
πληρωμής]])=1,ΈναρξηΔανείου,IF(I157&gt;0,EDATE(C157,1),"")),""),"")</f>
        <v>48010</v>
      </c>
      <c r="D158" s="21">
        <f ca="1">IF(ROW()-ROW(Διαχείριση[[#Headers],[αρχικό
υπόλοιπο]])=1,ΠοσόΔανείου,IF(Διαχείριση[[#This Row],[ημερομηνία
πληρωμής]]="",0,INDEX(Διαχείριση[], ROW()-4,8)))</f>
        <v>148259.53131265225</v>
      </c>
      <c r="E158" s="21">
        <f ca="1">IF(ΚαταχωρημένεςΤιμές,IF(ROW()-ROW(Διαχείριση[[#Headers],[τόκος]])=1,-IPMT(Επιτόκιο/12,1,ΔιάρκειαΔανείου-ROWS($C$4:C158)+1,Διαχείριση[[#This Row],[αρχικό
υπόλοιπο]]),IFERROR(-IPMT(Επιτόκιο/12,1,Διαχείριση[[#This Row],['#
δόσεων που απομένουν]],D159),0)),0)</f>
        <v>615.84848380735002</v>
      </c>
      <c r="F158" s="21">
        <f ca="1">IFERROR(IF(AND(ΚαταχωρημένεςΤιμές,Διαχείριση[[#This Row],[ημερομηνία
πληρωμής]]&lt;&gt;""),-PPMT(Επιτόκιο/12,1,ΔιάρκειαΔανείου-ROWS($C$4:C158)+1,Διαχείριση[[#This Row],[αρχικό
υπόλοιπο]]),""),0)</f>
        <v>455.89519888822753</v>
      </c>
      <c r="G158" s="21">
        <f ca="1">IF(Διαχείριση[[#This Row],[ημερομηνία
πληρωμής]]="",0,ΦόροςΑκίνητηςΠεριουσίας)</f>
        <v>375</v>
      </c>
      <c r="H158" s="21">
        <f ca="1">IF(Διαχείριση[[#This Row],[ημερομηνία
πληρωμής]]="",0,Διαχείριση[[#This Row],[τόκος]]+Διαχείριση[[#This Row],[κεφάλαιο]]+Διαχείριση[[#This Row],[φόρος ακίνητης
περιουσίας]])</f>
        <v>1446.7436826955775</v>
      </c>
      <c r="I158" s="21">
        <f ca="1">IF(Διαχείριση[[#This Row],[ημερομηνία
πληρωμής]]="",0,Διαχείριση[[#This Row],[αρχικό
υπόλοιπο]]-Διαχείριση[[#This Row],[κεφάλαιο]])</f>
        <v>147803.63611376402</v>
      </c>
      <c r="J158" s="22">
        <f ca="1">IF(Διαχείριση[[#This Row],[υπόλοιπο
που απομένει]]&gt;0,ΤελευταίαΓραμμή-ROW(),0)</f>
        <v>205</v>
      </c>
    </row>
    <row r="159" spans="2:10" ht="15" customHeight="1" x14ac:dyDescent="0.25">
      <c r="B159" s="20">
        <f>ROWS($B$4:B159)</f>
        <v>156</v>
      </c>
      <c r="C159" s="14">
        <f ca="1">IF(ΚαταχωρημένεςΤιμές,IF(Διαχείριση[[#This Row],['#]]&lt;=ΔιάρκειαΔανείου,IF(ROW()-ROW(Διαχείριση[[#Headers],[ημερομηνία
πληρωμής]])=1,ΈναρξηΔανείου,IF(I158&gt;0,EDATE(C158,1),"")),""),"")</f>
        <v>48040</v>
      </c>
      <c r="D159" s="21">
        <f ca="1">IF(ROW()-ROW(Διαχείριση[[#Headers],[αρχικό
υπόλοιπο]])=1,ΠοσόΔανείου,IF(Διαχείριση[[#This Row],[ημερομηνία
πληρωμής]]="",0,INDEX(Διαχείριση[], ROW()-4,8)))</f>
        <v>147803.63611376402</v>
      </c>
      <c r="E159" s="21">
        <f ca="1">IF(ΚαταχωρημένεςΤιμές,IF(ROW()-ROW(Διαχείριση[[#Headers],[τόκος]])=1,-IPMT(Επιτόκιο/12,1,ΔιάρκειαΔανείου-ROWS($C$4:C159)+1,Διαχείριση[[#This Row],[αρχικό
υπόλοιπο]]),IFERROR(-IPMT(Επιτόκιο/12,1,Διαχείριση[[#This Row],['#
δόσεων που απομένουν]],D160),0)),0)</f>
        <v>613.94100563144627</v>
      </c>
      <c r="F159" s="21">
        <f ca="1">IFERROR(IF(AND(ΚαταχωρημένεςΤιμές,Διαχείριση[[#This Row],[ημερομηνία
πληρωμής]]&lt;&gt;""),-PPMT(Επιτόκιο/12,1,ΔιάρκειαΔανείου-ROWS($C$4:C159)+1,Διαχείριση[[#This Row],[αρχικό
υπόλοιπο]]),""),0)</f>
        <v>457.79476221692846</v>
      </c>
      <c r="G159" s="21">
        <f ca="1">IF(Διαχείριση[[#This Row],[ημερομηνία
πληρωμής]]="",0,ΦόροςΑκίνητηςΠεριουσίας)</f>
        <v>375</v>
      </c>
      <c r="H159" s="21">
        <f ca="1">IF(Διαχείριση[[#This Row],[ημερομηνία
πληρωμής]]="",0,Διαχείριση[[#This Row],[τόκος]]+Διαχείριση[[#This Row],[κεφάλαιο]]+Διαχείριση[[#This Row],[φόρος ακίνητης
περιουσίας]])</f>
        <v>1446.7357678483747</v>
      </c>
      <c r="I159" s="21">
        <f ca="1">IF(Διαχείριση[[#This Row],[ημερομηνία
πληρωμής]]="",0,Διαχείριση[[#This Row],[αρχικό
υπόλοιπο]]-Διαχείριση[[#This Row],[κεφάλαιο]])</f>
        <v>147345.8413515471</v>
      </c>
      <c r="J159" s="22">
        <f ca="1">IF(Διαχείριση[[#This Row],[υπόλοιπο
που απομένει]]&gt;0,ΤελευταίαΓραμμή-ROW(),0)</f>
        <v>204</v>
      </c>
    </row>
    <row r="160" spans="2:10" ht="15" customHeight="1" x14ac:dyDescent="0.25">
      <c r="B160" s="20">
        <f>ROWS($B$4:B160)</f>
        <v>157</v>
      </c>
      <c r="C160" s="14">
        <f ca="1">IF(ΚαταχωρημένεςΤιμές,IF(Διαχείριση[[#This Row],['#]]&lt;=ΔιάρκειαΔανείου,IF(ROW()-ROW(Διαχείριση[[#Headers],[ημερομηνία
πληρωμής]])=1,ΈναρξηΔανείου,IF(I159&gt;0,EDATE(C159,1),"")),""),"")</f>
        <v>48071</v>
      </c>
      <c r="D160" s="21">
        <f ca="1">IF(ROW()-ROW(Διαχείριση[[#Headers],[αρχικό
υπόλοιπο]])=1,ΠοσόΔανείου,IF(Διαχείριση[[#This Row],[ημερομηνία
πληρωμής]]="",0,INDEX(Διαχείριση[], ROW()-4,8)))</f>
        <v>147345.8413515471</v>
      </c>
      <c r="E160" s="21">
        <f ca="1">IF(ΚαταχωρημένεςΤιμές,IF(ROW()-ROW(Διαχείριση[[#Headers],[τόκος]])=1,-IPMT(Επιτόκιο/12,1,ΔιάρκειαΔανείου-ROWS($C$4:C160)+1,Διαχείριση[[#This Row],[αρχικό
υπόλοιπο]]),IFERROR(-IPMT(Επιτόκιο/12,1,Διαχείριση[[#This Row],['#
δόσεων που απομένουν]],D161),0)),0)</f>
        <v>612.0255796298095</v>
      </c>
      <c r="F160" s="21">
        <f ca="1">IFERROR(IF(AND(ΚαταχωρημένεςΤιμές,Διαχείριση[[#This Row],[ημερομηνία
πληρωμής]]&lt;&gt;""),-PPMT(Επιτόκιο/12,1,ΔιάρκειαΔανείου-ROWS($C$4:C160)+1,Διαχείριση[[#This Row],[αρχικό
υπόλοιπο]]),""),0)</f>
        <v>459.70224039283238</v>
      </c>
      <c r="G160" s="21">
        <f ca="1">IF(Διαχείριση[[#This Row],[ημερομηνία
πληρωμής]]="",0,ΦόροςΑκίνητηςΠεριουσίας)</f>
        <v>375</v>
      </c>
      <c r="H160" s="21">
        <f ca="1">IF(Διαχείριση[[#This Row],[ημερομηνία
πληρωμής]]="",0,Διαχείριση[[#This Row],[τόκος]]+Διαχείριση[[#This Row],[κεφάλαιο]]+Διαχείριση[[#This Row],[φόρος ακίνητης
περιουσίας]])</f>
        <v>1446.7278200226419</v>
      </c>
      <c r="I160" s="21">
        <f ca="1">IF(Διαχείριση[[#This Row],[ημερομηνία
πληρωμής]]="",0,Διαχείριση[[#This Row],[αρχικό
υπόλοιπο]]-Διαχείριση[[#This Row],[κεφάλαιο]])</f>
        <v>146886.13911115428</v>
      </c>
      <c r="J160" s="22">
        <f ca="1">IF(Διαχείριση[[#This Row],[υπόλοιπο
που απομένει]]&gt;0,ΤελευταίαΓραμμή-ROW(),0)</f>
        <v>203</v>
      </c>
    </row>
    <row r="161" spans="2:10" ht="15" customHeight="1" x14ac:dyDescent="0.25">
      <c r="B161" s="20">
        <f>ROWS($B$4:B161)</f>
        <v>158</v>
      </c>
      <c r="C161" s="14">
        <f ca="1">IF(ΚαταχωρημένεςΤιμές,IF(Διαχείριση[[#This Row],['#]]&lt;=ΔιάρκειαΔανείου,IF(ROW()-ROW(Διαχείριση[[#Headers],[ημερομηνία
πληρωμής]])=1,ΈναρξηΔανείου,IF(I160&gt;0,EDATE(C160,1),"")),""),"")</f>
        <v>48102</v>
      </c>
      <c r="D161" s="21">
        <f ca="1">IF(ROW()-ROW(Διαχείριση[[#Headers],[αρχικό
υπόλοιπο]])=1,ΠοσόΔανείου,IF(Διαχείριση[[#This Row],[ημερομηνία
πληρωμής]]="",0,INDEX(Διαχείριση[], ROW()-4,8)))</f>
        <v>146886.13911115428</v>
      </c>
      <c r="E161" s="21">
        <f ca="1">IF(ΚαταχωρημένεςΤιμές,IF(ROW()-ROW(Διαχείριση[[#Headers],[τόκος]])=1,-IPMT(Επιτόκιο/12,1,ΔιάρκειαΔανείου-ROWS($C$4:C161)+1,Διαχείριση[[#This Row],[αρχικό
υπόλοιπο]]),IFERROR(-IPMT(Επιτόκιο/12,1,Διαχείριση[[#This Row],['#
δόσεων που απομένουν]],D162),0)),0)</f>
        <v>610.1021726864991</v>
      </c>
      <c r="F161" s="21">
        <f ca="1">IFERROR(IF(AND(ΚαταχωρημένεςΤιμές,Διαχείριση[[#This Row],[ημερομηνία
πληρωμής]]&lt;&gt;""),-PPMT(Επιτόκιο/12,1,ΔιάρκειαΔανείου-ROWS($C$4:C161)+1,Διαχείριση[[#This Row],[αρχικό
υπόλοιπο]]),""),0)</f>
        <v>461.6176663944691</v>
      </c>
      <c r="G161" s="21">
        <f ca="1">IF(Διαχείριση[[#This Row],[ημερομηνία
πληρωμής]]="",0,ΦόροςΑκίνητηςΠεριουσίας)</f>
        <v>375</v>
      </c>
      <c r="H161" s="21">
        <f ca="1">IF(Διαχείριση[[#This Row],[ημερομηνία
πληρωμής]]="",0,Διαχείριση[[#This Row],[τόκος]]+Διαχείριση[[#This Row],[κεφάλαιο]]+Διαχείριση[[#This Row],[φόρος ακίνητης
περιουσίας]])</f>
        <v>1446.7198390809681</v>
      </c>
      <c r="I161" s="21">
        <f ca="1">IF(Διαχείριση[[#This Row],[ημερομηνία
πληρωμής]]="",0,Διαχείριση[[#This Row],[αρχικό
υπόλοιπο]]-Διαχείριση[[#This Row],[κεφάλαιο]])</f>
        <v>146424.5214447598</v>
      </c>
      <c r="J161" s="22">
        <f ca="1">IF(Διαχείριση[[#This Row],[υπόλοιπο
που απομένει]]&gt;0,ΤελευταίαΓραμμή-ROW(),0)</f>
        <v>202</v>
      </c>
    </row>
    <row r="162" spans="2:10" ht="15" customHeight="1" x14ac:dyDescent="0.25">
      <c r="B162" s="20">
        <f>ROWS($B$4:B162)</f>
        <v>159</v>
      </c>
      <c r="C162" s="14">
        <f ca="1">IF(ΚαταχωρημένεςΤιμές,IF(Διαχείριση[[#This Row],['#]]&lt;=ΔιάρκειαΔανείου,IF(ROW()-ROW(Διαχείριση[[#Headers],[ημερομηνία
πληρωμής]])=1,ΈναρξηΔανείου,IF(I161&gt;0,EDATE(C161,1),"")),""),"")</f>
        <v>48132</v>
      </c>
      <c r="D162" s="21">
        <f ca="1">IF(ROW()-ROW(Διαχείριση[[#Headers],[αρχικό
υπόλοιπο]])=1,ΠοσόΔανείου,IF(Διαχείριση[[#This Row],[ημερομηνία
πληρωμής]]="",0,INDEX(Διαχείριση[], ROW()-4,8)))</f>
        <v>146424.5214447598</v>
      </c>
      <c r="E162" s="21">
        <f ca="1">IF(ΚαταχωρημένεςΤιμές,IF(ROW()-ROW(Διαχείριση[[#Headers],[τόκος]])=1,-IPMT(Επιτόκιο/12,1,ΔιάρκειαΔανείου-ROWS($C$4:C162)+1,Διαχείριση[[#This Row],[αρχικό
υπόλοιπο]]),IFERROR(-IPMT(Επιτόκιο/12,1,Διαχείριση[[#This Row],['#
δόσεων που απομένουν]],D163),0)),0)</f>
        <v>608.17075154759175</v>
      </c>
      <c r="F162" s="21">
        <f ca="1">IFERROR(IF(AND(ΚαταχωρημένεςΤιμές,Διαχείριση[[#This Row],[ημερομηνία
πληρωμής]]&lt;&gt;""),-PPMT(Επιτόκιο/12,1,ΔιάρκειαΔανείου-ROWS($C$4:C162)+1,Διαχείριση[[#This Row],[αρχικό
υπόλοιπο]]),""),0)</f>
        <v>463.54107333777944</v>
      </c>
      <c r="G162" s="21">
        <f ca="1">IF(Διαχείριση[[#This Row],[ημερομηνία
πληρωμής]]="",0,ΦόροςΑκίνητηςΠεριουσίας)</f>
        <v>375</v>
      </c>
      <c r="H162" s="21">
        <f ca="1">IF(Διαχείριση[[#This Row],[ημερομηνία
πληρωμής]]="",0,Διαχείριση[[#This Row],[τόκος]]+Διαχείριση[[#This Row],[κεφάλαιο]]+Διαχείριση[[#This Row],[φόρος ακίνητης
περιουσίας]])</f>
        <v>1446.7118248853712</v>
      </c>
      <c r="I162" s="21">
        <f ca="1">IF(Διαχείριση[[#This Row],[ημερομηνία
πληρωμής]]="",0,Διαχείριση[[#This Row],[αρχικό
υπόλοιπο]]-Διαχείριση[[#This Row],[κεφάλαιο]])</f>
        <v>145960.98037142202</v>
      </c>
      <c r="J162" s="22">
        <f ca="1">IF(Διαχείριση[[#This Row],[υπόλοιπο
που απομένει]]&gt;0,ΤελευταίαΓραμμή-ROW(),0)</f>
        <v>201</v>
      </c>
    </row>
    <row r="163" spans="2:10" ht="15" customHeight="1" x14ac:dyDescent="0.25">
      <c r="B163" s="20">
        <f>ROWS($B$4:B163)</f>
        <v>160</v>
      </c>
      <c r="C163" s="14">
        <f ca="1">IF(ΚαταχωρημένεςΤιμές,IF(Διαχείριση[[#This Row],['#]]&lt;=ΔιάρκειαΔανείου,IF(ROW()-ROW(Διαχείριση[[#Headers],[ημερομηνία
πληρωμής]])=1,ΈναρξηΔανείου,IF(I162&gt;0,EDATE(C162,1),"")),""),"")</f>
        <v>48163</v>
      </c>
      <c r="D163" s="21">
        <f ca="1">IF(ROW()-ROW(Διαχείριση[[#Headers],[αρχικό
υπόλοιπο]])=1,ΠοσόΔανείου,IF(Διαχείριση[[#This Row],[ημερομηνία
πληρωμής]]="",0,INDEX(Διαχείριση[], ROW()-4,8)))</f>
        <v>145960.98037142202</v>
      </c>
      <c r="E163" s="21">
        <f ca="1">IF(ΚαταχωρημένεςΤιμές,IF(ROW()-ROW(Διαχείριση[[#Headers],[τόκος]])=1,-IPMT(Επιτόκιο/12,1,ΔιάρκειαΔανείου-ROWS($C$4:C163)+1,Διαχείριση[[#This Row],[αρχικό
υπόλοιπο]]),IFERROR(-IPMT(Επιτόκιο/12,1,Διαχείριση[[#This Row],['#
δόσεων που απομένουν]],D164),0)),0)</f>
        <v>606.23128282060554</v>
      </c>
      <c r="F163" s="21">
        <f ca="1">IFERROR(IF(AND(ΚαταχωρημένεςΤιμές,Διαχείριση[[#This Row],[ημερομηνία
πληρωμής]]&lt;&gt;""),-PPMT(Επιτόκιο/12,1,ΔιάρκειαΔανείου-ROWS($C$4:C163)+1,Διαχείριση[[#This Row],[αρχικό
υπόλοιπο]]),""),0)</f>
        <v>465.47249447668685</v>
      </c>
      <c r="G163" s="21">
        <f ca="1">IF(Διαχείριση[[#This Row],[ημερομηνία
πληρωμής]]="",0,ΦόροςΑκίνητηςΠεριουσίας)</f>
        <v>375</v>
      </c>
      <c r="H163" s="21">
        <f ca="1">IF(Διαχείριση[[#This Row],[ημερομηνία
πληρωμής]]="",0,Διαχείριση[[#This Row],[τόκος]]+Διαχείριση[[#This Row],[κεφάλαιο]]+Διαχείριση[[#This Row],[φόρος ακίνητης
περιουσίας]])</f>
        <v>1446.7037772972924</v>
      </c>
      <c r="I163" s="21">
        <f ca="1">IF(Διαχείριση[[#This Row],[ημερομηνία
πληρωμής]]="",0,Διαχείριση[[#This Row],[αρχικό
υπόλοιπο]]-Διαχείριση[[#This Row],[κεφάλαιο]])</f>
        <v>145495.50787694534</v>
      </c>
      <c r="J163" s="22">
        <f ca="1">IF(Διαχείριση[[#This Row],[υπόλοιπο
που απομένει]]&gt;0,ΤελευταίαΓραμμή-ROW(),0)</f>
        <v>200</v>
      </c>
    </row>
    <row r="164" spans="2:10" ht="15" customHeight="1" x14ac:dyDescent="0.25">
      <c r="B164" s="20">
        <f>ROWS($B$4:B164)</f>
        <v>161</v>
      </c>
      <c r="C164" s="14">
        <f ca="1">IF(ΚαταχωρημένεςΤιμές,IF(Διαχείριση[[#This Row],['#]]&lt;=ΔιάρκειαΔανείου,IF(ROW()-ROW(Διαχείριση[[#Headers],[ημερομηνία
πληρωμής]])=1,ΈναρξηΔανείου,IF(I163&gt;0,EDATE(C163,1),"")),""),"")</f>
        <v>48193</v>
      </c>
      <c r="D164" s="21">
        <f ca="1">IF(ROW()-ROW(Διαχείριση[[#Headers],[αρχικό
υπόλοιπο]])=1,ΠοσόΔανείου,IF(Διαχείριση[[#This Row],[ημερομηνία
πληρωμής]]="",0,INDEX(Διαχείριση[], ROW()-4,8)))</f>
        <v>145495.50787694534</v>
      </c>
      <c r="E164" s="21">
        <f ca="1">IF(ΚαταχωρημένεςΤιμές,IF(ROW()-ROW(Διαχείριση[[#Headers],[τόκος]])=1,-IPMT(Επιτόκιο/12,1,ΔιάρκειαΔανείου-ROWS($C$4:C164)+1,Διαχείριση[[#This Row],[αρχικό
υπόλοιπο]]),IFERROR(-IPMT(Επιτόκιο/12,1,Διαχείριση[[#This Row],['#
δόσεων που απομένουν]],D165),0)),0)</f>
        <v>604.28373297392363</v>
      </c>
      <c r="F164" s="21">
        <f ca="1">IFERROR(IF(AND(ΚαταχωρημένεςΤιμές,Διαχείριση[[#This Row],[ημερομηνία
πληρωμής]]&lt;&gt;""),-PPMT(Επιτόκιο/12,1,ΔιάρκειαΔανείου-ROWS($C$4:C164)+1,Διαχείριση[[#This Row],[αρχικό
υπόλοιπο]]),""),0)</f>
        <v>467.41196320367294</v>
      </c>
      <c r="G164" s="21">
        <f ca="1">IF(Διαχείριση[[#This Row],[ημερομηνία
πληρωμής]]="",0,ΦόροςΑκίνητηςΠεριουσίας)</f>
        <v>375</v>
      </c>
      <c r="H164" s="21">
        <f ca="1">IF(Διαχείριση[[#This Row],[ημερομηνία
πληρωμής]]="",0,Διαχείριση[[#This Row],[τόκος]]+Διαχείριση[[#This Row],[κεφάλαιο]]+Διαχείριση[[#This Row],[φόρος ακίνητης
περιουσίας]])</f>
        <v>1446.6956961775966</v>
      </c>
      <c r="I164" s="21">
        <f ca="1">IF(Διαχείριση[[#This Row],[ημερομηνία
πληρωμής]]="",0,Διαχείριση[[#This Row],[αρχικό
υπόλοιπο]]-Διαχείριση[[#This Row],[κεφάλαιο]])</f>
        <v>145028.09591374168</v>
      </c>
      <c r="J164" s="22">
        <f ca="1">IF(Διαχείριση[[#This Row],[υπόλοιπο
που απομένει]]&gt;0,ΤελευταίαΓραμμή-ROW(),0)</f>
        <v>199</v>
      </c>
    </row>
    <row r="165" spans="2:10" ht="15" customHeight="1" x14ac:dyDescent="0.25">
      <c r="B165" s="20">
        <f>ROWS($B$4:B165)</f>
        <v>162</v>
      </c>
      <c r="C165" s="14">
        <f ca="1">IF(ΚαταχωρημένεςΤιμές,IF(Διαχείριση[[#This Row],['#]]&lt;=ΔιάρκειαΔανείου,IF(ROW()-ROW(Διαχείριση[[#Headers],[ημερομηνία
πληρωμής]])=1,ΈναρξηΔανείου,IF(I164&gt;0,EDATE(C164,1),"")),""),"")</f>
        <v>48224</v>
      </c>
      <c r="D165" s="21">
        <f ca="1">IF(ROW()-ROW(Διαχείριση[[#Headers],[αρχικό
υπόλοιπο]])=1,ΠοσόΔανείου,IF(Διαχείριση[[#This Row],[ημερομηνία
πληρωμής]]="",0,INDEX(Διαχείριση[], ROW()-4,8)))</f>
        <v>145028.09591374168</v>
      </c>
      <c r="E165" s="21">
        <f ca="1">IF(ΚαταχωρημένεςΤιμές,IF(ROW()-ROW(Διαχείριση[[#Headers],[τόκος]])=1,-IPMT(Επιτόκιο/12,1,ΔιάρκειαΔανείου-ROWS($C$4:C165)+1,Διαχείριση[[#This Row],[αρχικό
υπόλοιπο]]),IFERROR(-IPMT(Επιτόκιο/12,1,Διαχείριση[[#This Row],['#
δόσεων που απομένουν]],D166),0)),0)</f>
        <v>602.32806833621385</v>
      </c>
      <c r="F165" s="21">
        <f ca="1">IFERROR(IF(AND(ΚαταχωρημένεςΤιμές,Διαχείριση[[#This Row],[ημερομηνία
πληρωμής]]&lt;&gt;""),-PPMT(Επιτόκιο/12,1,ΔιάρκειαΔανείου-ROWS($C$4:C165)+1,Διαχείριση[[#This Row],[αρχικό
υπόλοιπο]]),""),0)</f>
        <v>469.35951305035496</v>
      </c>
      <c r="G165" s="21">
        <f ca="1">IF(Διαχείριση[[#This Row],[ημερομηνία
πληρωμής]]="",0,ΦόροςΑκίνητηςΠεριουσίας)</f>
        <v>375</v>
      </c>
      <c r="H165" s="21">
        <f ca="1">IF(Διαχείριση[[#This Row],[ημερομηνία
πληρωμής]]="",0,Διαχείριση[[#This Row],[τόκος]]+Διαχείριση[[#This Row],[κεφάλαιο]]+Διαχείριση[[#This Row],[φόρος ακίνητης
περιουσίας]])</f>
        <v>1446.6875813865688</v>
      </c>
      <c r="I165" s="21">
        <f ca="1">IF(Διαχείριση[[#This Row],[ημερομηνία
πληρωμής]]="",0,Διαχείριση[[#This Row],[αρχικό
υπόλοιπο]]-Διαχείριση[[#This Row],[κεφάλαιο]])</f>
        <v>144558.73640069133</v>
      </c>
      <c r="J165" s="22">
        <f ca="1">IF(Διαχείριση[[#This Row],[υπόλοιπο
που απομένει]]&gt;0,ΤελευταίαΓραμμή-ROW(),0)</f>
        <v>198</v>
      </c>
    </row>
    <row r="166" spans="2:10" ht="15" customHeight="1" x14ac:dyDescent="0.25">
      <c r="B166" s="20">
        <f>ROWS($B$4:B166)</f>
        <v>163</v>
      </c>
      <c r="C166" s="14">
        <f ca="1">IF(ΚαταχωρημένεςΤιμές,IF(Διαχείριση[[#This Row],['#]]&lt;=ΔιάρκειαΔανείου,IF(ROW()-ROW(Διαχείριση[[#Headers],[ημερομηνία
πληρωμής]])=1,ΈναρξηΔανείου,IF(I165&gt;0,EDATE(C165,1),"")),""),"")</f>
        <v>48255</v>
      </c>
      <c r="D166" s="21">
        <f ca="1">IF(ROW()-ROW(Διαχείριση[[#Headers],[αρχικό
υπόλοιπο]])=1,ΠοσόΔανείου,IF(Διαχείριση[[#This Row],[ημερομηνία
πληρωμής]]="",0,INDEX(Διαχείριση[], ROW()-4,8)))</f>
        <v>144558.73640069133</v>
      </c>
      <c r="E166" s="21">
        <f ca="1">IF(ΚαταχωρημένεςΤιμές,IF(ROW()-ROW(Διαχείριση[[#Headers],[τόκος]])=1,-IPMT(Επιτόκιο/12,1,ΔιάρκειαΔανείου-ROWS($C$4:C166)+1,Διαχείριση[[#This Row],[αρχικό
υπόλοιπο]]),IFERROR(-IPMT(Επιτόκιο/12,1,Διαχείριση[[#This Row],['#
δόσεων που απομένουν]],D167),0)),0)</f>
        <v>600.36425509584694</v>
      </c>
      <c r="F166" s="21">
        <f ca="1">IFERROR(IF(AND(ΚαταχωρημένεςΤιμές,Διαχείριση[[#This Row],[ημερομηνία
πληρωμής]]&lt;&gt;""),-PPMT(Επιτόκιο/12,1,ΔιάρκειαΔανείου-ROWS($C$4:C166)+1,Διαχείριση[[#This Row],[αρχικό
υπόλοιπο]]),""),0)</f>
        <v>471.31517768806498</v>
      </c>
      <c r="G166" s="21">
        <f ca="1">IF(Διαχείριση[[#This Row],[ημερομηνία
πληρωμής]]="",0,ΦόροςΑκίνητηςΠεριουσίας)</f>
        <v>375</v>
      </c>
      <c r="H166" s="21">
        <f ca="1">IF(Διαχείριση[[#This Row],[ημερομηνία
πληρωμής]]="",0,Διαχείριση[[#This Row],[τόκος]]+Διαχείριση[[#This Row],[κεφάλαιο]]+Διαχείριση[[#This Row],[φόρος ακίνητης
περιουσίας]])</f>
        <v>1446.679432783912</v>
      </c>
      <c r="I166" s="21">
        <f ca="1">IF(Διαχείριση[[#This Row],[ημερομηνία
πληρωμής]]="",0,Διαχείριση[[#This Row],[αρχικό
υπόλοιπο]]-Διαχείριση[[#This Row],[κεφάλαιο]])</f>
        <v>144087.42122300327</v>
      </c>
      <c r="J166" s="22">
        <f ca="1">IF(Διαχείριση[[#This Row],[υπόλοιπο
που απομένει]]&gt;0,ΤελευταίαΓραμμή-ROW(),0)</f>
        <v>197</v>
      </c>
    </row>
    <row r="167" spans="2:10" ht="15" customHeight="1" x14ac:dyDescent="0.25">
      <c r="B167" s="20">
        <f>ROWS($B$4:B167)</f>
        <v>164</v>
      </c>
      <c r="C167" s="14">
        <f ca="1">IF(ΚαταχωρημένεςΤιμές,IF(Διαχείριση[[#This Row],['#]]&lt;=ΔιάρκειαΔανείου,IF(ROW()-ROW(Διαχείριση[[#Headers],[ημερομηνία
πληρωμής]])=1,ΈναρξηΔανείου,IF(I166&gt;0,EDATE(C166,1),"")),""),"")</f>
        <v>48284</v>
      </c>
      <c r="D167" s="21">
        <f ca="1">IF(ROW()-ROW(Διαχείριση[[#Headers],[αρχικό
υπόλοιπο]])=1,ΠοσόΔανείου,IF(Διαχείριση[[#This Row],[ημερομηνία
πληρωμής]]="",0,INDEX(Διαχείριση[], ROW()-4,8)))</f>
        <v>144087.42122300327</v>
      </c>
      <c r="E167" s="21">
        <f ca="1">IF(ΚαταχωρημένεςΤιμές,IF(ROW()-ROW(Διαχείριση[[#Headers],[τόκος]])=1,-IPMT(Επιτόκιο/12,1,ΔιάρκειαΔανείου-ROWS($C$4:C167)+1,Διαχείριση[[#This Row],[αρχικό
υπόλοιπο]]),IFERROR(-IPMT(Επιτόκιο/12,1,Διαχείριση[[#This Row],['#
δόσεων που απομένουν]],D168),0)),0)</f>
        <v>598.39225930031182</v>
      </c>
      <c r="F167" s="21">
        <f ca="1">IFERROR(IF(AND(ΚαταχωρημένεςΤιμές,Διαχείριση[[#This Row],[ημερομηνία
πληρωμής]]&lt;&gt;""),-PPMT(Επιτόκιο/12,1,ΔιάρκειαΔανείου-ROWS($C$4:C167)+1,Διαχείριση[[#This Row],[αρχικό
υπόλοιπο]]),""),0)</f>
        <v>473.27899092843188</v>
      </c>
      <c r="G167" s="21">
        <f ca="1">IF(Διαχείριση[[#This Row],[ημερομηνία
πληρωμής]]="",0,ΦόροςΑκίνητηςΠεριουσίας)</f>
        <v>375</v>
      </c>
      <c r="H167" s="21">
        <f ca="1">IF(Διαχείριση[[#This Row],[ημερομηνία
πληρωμής]]="",0,Διαχείριση[[#This Row],[τόκος]]+Διαχείριση[[#This Row],[κεφάλαιο]]+Διαχείριση[[#This Row],[φόρος ακίνητης
περιουσίας]])</f>
        <v>1446.6712502287437</v>
      </c>
      <c r="I167" s="21">
        <f ca="1">IF(Διαχείριση[[#This Row],[ημερομηνία
πληρωμής]]="",0,Διαχείριση[[#This Row],[αρχικό
υπόλοιπο]]-Διαχείριση[[#This Row],[κεφάλαιο]])</f>
        <v>143614.14223207484</v>
      </c>
      <c r="J167" s="22">
        <f ca="1">IF(Διαχείριση[[#This Row],[υπόλοιπο
που απομένει]]&gt;0,ΤελευταίαΓραμμή-ROW(),0)</f>
        <v>196</v>
      </c>
    </row>
    <row r="168" spans="2:10" ht="15" customHeight="1" x14ac:dyDescent="0.25">
      <c r="B168" s="20">
        <f>ROWS($B$4:B168)</f>
        <v>165</v>
      </c>
      <c r="C168" s="14">
        <f ca="1">IF(ΚαταχωρημένεςΤιμές,IF(Διαχείριση[[#This Row],['#]]&lt;=ΔιάρκειαΔανείου,IF(ROW()-ROW(Διαχείριση[[#Headers],[ημερομηνία
πληρωμής]])=1,ΈναρξηΔανείου,IF(I167&gt;0,EDATE(C167,1),"")),""),"")</f>
        <v>48315</v>
      </c>
      <c r="D168" s="21">
        <f ca="1">IF(ROW()-ROW(Διαχείριση[[#Headers],[αρχικό
υπόλοιπο]])=1,ΠοσόΔανείου,IF(Διαχείριση[[#This Row],[ημερομηνία
πληρωμής]]="",0,INDEX(Διαχείριση[], ROW()-4,8)))</f>
        <v>143614.14223207484</v>
      </c>
      <c r="E168" s="21">
        <f ca="1">IF(ΚαταχωρημένεςΤιμές,IF(ROW()-ROW(Διαχείριση[[#Headers],[τόκος]])=1,-IPMT(Επιτόκιο/12,1,ΔιάρκειαΔανείου-ROWS($C$4:C168)+1,Διαχείριση[[#This Row],[αρχικό
υπόλοιπο]]),IFERROR(-IPMT(Επιτόκιο/12,1,Διαχείριση[[#This Row],['#
δόσεων που απομένουν]],D169),0)),0)</f>
        <v>596.41204685562866</v>
      </c>
      <c r="F168" s="21">
        <f ca="1">IFERROR(IF(AND(ΚαταχωρημένεςΤιμές,Διαχείριση[[#This Row],[ημερομηνία
πληρωμής]]&lt;&gt;""),-PPMT(Επιτόκιο/12,1,ΔιάρκειαΔανείου-ROWS($C$4:C168)+1,Διαχείριση[[#This Row],[αρχικό
υπόλοιπο]]),""),0)</f>
        <v>475.250986723967</v>
      </c>
      <c r="G168" s="21">
        <f ca="1">IF(Διαχείριση[[#This Row],[ημερομηνία
πληρωμής]]="",0,ΦόροςΑκίνητηςΠεριουσίας)</f>
        <v>375</v>
      </c>
      <c r="H168" s="21">
        <f ca="1">IF(Διαχείριση[[#This Row],[ημερομηνία
πληρωμής]]="",0,Διαχείριση[[#This Row],[τόκος]]+Διαχείριση[[#This Row],[κεφάλαιο]]+Διαχείριση[[#This Row],[φόρος ακίνητης
περιουσίας]])</f>
        <v>1446.6630335795958</v>
      </c>
      <c r="I168" s="21">
        <f ca="1">IF(Διαχείριση[[#This Row],[ημερομηνία
πληρωμής]]="",0,Διαχείριση[[#This Row],[αρχικό
υπόλοιπο]]-Διαχείριση[[#This Row],[κεφάλαιο]])</f>
        <v>143138.89124535088</v>
      </c>
      <c r="J168" s="22">
        <f ca="1">IF(Διαχείριση[[#This Row],[υπόλοιπο
που απομένει]]&gt;0,ΤελευταίαΓραμμή-ROW(),0)</f>
        <v>195</v>
      </c>
    </row>
    <row r="169" spans="2:10" ht="15" customHeight="1" x14ac:dyDescent="0.25">
      <c r="B169" s="20">
        <f>ROWS($B$4:B169)</f>
        <v>166</v>
      </c>
      <c r="C169" s="14">
        <f ca="1">IF(ΚαταχωρημένεςΤιμές,IF(Διαχείριση[[#This Row],['#]]&lt;=ΔιάρκειαΔανείου,IF(ROW()-ROW(Διαχείριση[[#Headers],[ημερομηνία
πληρωμής]])=1,ΈναρξηΔανείου,IF(I168&gt;0,EDATE(C168,1),"")),""),"")</f>
        <v>48345</v>
      </c>
      <c r="D169" s="21">
        <f ca="1">IF(ROW()-ROW(Διαχείριση[[#Headers],[αρχικό
υπόλοιπο]])=1,ΠοσόΔανείου,IF(Διαχείριση[[#This Row],[ημερομηνία
πληρωμής]]="",0,INDEX(Διαχείριση[], ROW()-4,8)))</f>
        <v>143138.89124535088</v>
      </c>
      <c r="E169" s="21">
        <f ca="1">IF(ΚαταχωρημένεςΤιμές,IF(ROW()-ROW(Διαχείριση[[#Headers],[τόκος]])=1,-IPMT(Επιτόκιο/12,1,ΔιάρκειαΔανείου-ROWS($C$4:C169)+1,Διαχείριση[[#This Row],[αρχικό
υπόλοιπο]]),IFERROR(-IPMT(Επιτόκιο/12,1,Διαχείριση[[#This Row],['#
δόσεων που απομένουν]],D170),0)),0)</f>
        <v>594.42358352575923</v>
      </c>
      <c r="F169" s="21">
        <f ca="1">IFERROR(IF(AND(ΚαταχωρημένεςΤιμές,Διαχείριση[[#This Row],[ημερομηνία
πληρωμής]]&lt;&gt;""),-PPMT(Επιτόκιο/12,1,ΔιάρκειαΔανείου-ROWS($C$4:C169)+1,Διαχείριση[[#This Row],[αρχικό
υπόλοιπο]]),""),0)</f>
        <v>477.23119916865028</v>
      </c>
      <c r="G169" s="21">
        <f ca="1">IF(Διαχείριση[[#This Row],[ημερομηνία
πληρωμής]]="",0,ΦόροςΑκίνητηςΠεριουσίας)</f>
        <v>375</v>
      </c>
      <c r="H169" s="21">
        <f ca="1">IF(Διαχείριση[[#This Row],[ημερομηνία
πληρωμής]]="",0,Διαχείριση[[#This Row],[τόκος]]+Διαχείριση[[#This Row],[κεφάλαιο]]+Διαχείριση[[#This Row],[φόρος ακίνητης
περιουσίας]])</f>
        <v>1446.6547826944095</v>
      </c>
      <c r="I169" s="21">
        <f ca="1">IF(Διαχείριση[[#This Row],[ημερομηνία
πληρωμής]]="",0,Διαχείριση[[#This Row],[αρχικό
υπόλοιπο]]-Διαχείριση[[#This Row],[κεφάλαιο]])</f>
        <v>142661.66004618222</v>
      </c>
      <c r="J169" s="22">
        <f ca="1">IF(Διαχείριση[[#This Row],[υπόλοιπο
που απομένει]]&gt;0,ΤελευταίαΓραμμή-ROW(),0)</f>
        <v>194</v>
      </c>
    </row>
    <row r="170" spans="2:10" ht="15" customHeight="1" x14ac:dyDescent="0.25">
      <c r="B170" s="20">
        <f>ROWS($B$4:B170)</f>
        <v>167</v>
      </c>
      <c r="C170" s="14">
        <f ca="1">IF(ΚαταχωρημένεςΤιμές,IF(Διαχείριση[[#This Row],['#]]&lt;=ΔιάρκειαΔανείου,IF(ROW()-ROW(Διαχείριση[[#Headers],[ημερομηνία
πληρωμής]])=1,ΈναρξηΔανείου,IF(I169&gt;0,EDATE(C169,1),"")),""),"")</f>
        <v>48376</v>
      </c>
      <c r="D170" s="21">
        <f ca="1">IF(ROW()-ROW(Διαχείριση[[#Headers],[αρχικό
υπόλοιπο]])=1,ΠοσόΔανείου,IF(Διαχείριση[[#This Row],[ημερομηνία
πληρωμής]]="",0,INDEX(Διαχείριση[], ROW()-4,8)))</f>
        <v>142661.66004618222</v>
      </c>
      <c r="E170" s="21">
        <f ca="1">IF(ΚαταχωρημένεςΤιμές,IF(ROW()-ROW(Διαχείριση[[#Headers],[τόκος]])=1,-IPMT(Επιτόκιο/12,1,ΔιάρκειαΔανείου-ROWS($C$4:C170)+1,Διαχείριση[[#This Row],[αρχικό
υπόλοιπο]]),IFERROR(-IPMT(Επιτόκιο/12,1,Διαχείριση[[#This Row],['#
δόσεων που απομένουν]],D171),0)),0)</f>
        <v>592.42683493201548</v>
      </c>
      <c r="F170" s="21">
        <f ca="1">IFERROR(IF(AND(ΚαταχωρημένεςΤιμές,Διαχείριση[[#This Row],[ημερομηνία
πληρωμής]]&lt;&gt;""),-PPMT(Επιτόκιο/12,1,ΔιάρκειαΔανείου-ROWS($C$4:C170)+1,Διαχείριση[[#This Row],[αρχικό
υπόλοιπο]]),""),0)</f>
        <v>479.21966249851948</v>
      </c>
      <c r="G170" s="21">
        <f ca="1">IF(Διαχείριση[[#This Row],[ημερομηνία
πληρωμής]]="",0,ΦόροςΑκίνητηςΠεριουσίας)</f>
        <v>375</v>
      </c>
      <c r="H170" s="21">
        <f ca="1">IF(Διαχείριση[[#This Row],[ημερομηνία
πληρωμής]]="",0,Διαχείριση[[#This Row],[τόκος]]+Διαχείριση[[#This Row],[κεφάλαιο]]+Διαχείριση[[#This Row],[φόρος ακίνητης
περιουσίας]])</f>
        <v>1446.646497430535</v>
      </c>
      <c r="I170" s="21">
        <f ca="1">IF(Διαχείριση[[#This Row],[ημερομηνία
πληρωμής]]="",0,Διαχείριση[[#This Row],[αρχικό
υπόλοιπο]]-Διαχείριση[[#This Row],[κεφάλαιο]])</f>
        <v>142182.44038368372</v>
      </c>
      <c r="J170" s="22">
        <f ca="1">IF(Διαχείριση[[#This Row],[υπόλοιπο
που απομένει]]&gt;0,ΤελευταίαΓραμμή-ROW(),0)</f>
        <v>193</v>
      </c>
    </row>
    <row r="171" spans="2:10" ht="15" customHeight="1" x14ac:dyDescent="0.25">
      <c r="B171" s="20">
        <f>ROWS($B$4:B171)</f>
        <v>168</v>
      </c>
      <c r="C171" s="14">
        <f ca="1">IF(ΚαταχωρημένεςΤιμές,IF(Διαχείριση[[#This Row],['#]]&lt;=ΔιάρκειαΔανείου,IF(ROW()-ROW(Διαχείριση[[#Headers],[ημερομηνία
πληρωμής]])=1,ΈναρξηΔανείου,IF(I170&gt;0,EDATE(C170,1),"")),""),"")</f>
        <v>48406</v>
      </c>
      <c r="D171" s="21">
        <f ca="1">IF(ROW()-ROW(Διαχείριση[[#Headers],[αρχικό
υπόλοιπο]])=1,ΠοσόΔανείου,IF(Διαχείριση[[#This Row],[ημερομηνία
πληρωμής]]="",0,INDEX(Διαχείριση[], ROW()-4,8)))</f>
        <v>142182.44038368372</v>
      </c>
      <c r="E171" s="21">
        <f ca="1">IF(ΚαταχωρημένεςΤιμές,IF(ROW()-ROW(Διαχείριση[[#Headers],[τόκος]])=1,-IPMT(Επιτόκιο/12,1,ΔιάρκειαΔανείου-ROWS($C$4:C171)+1,Διαχείριση[[#This Row],[αρχικό
υπόλοιπο]]),IFERROR(-IPMT(Επιτόκιο/12,1,Διαχείριση[[#This Row],['#
δόσεων που απομένουν]],D172),0)),0)</f>
        <v>590.42176655246442</v>
      </c>
      <c r="F171" s="21">
        <f ca="1">IFERROR(IF(AND(ΚαταχωρημένεςΤιμές,Διαχείριση[[#This Row],[ημερομηνία
πληρωμής]]&lt;&gt;""),-PPMT(Επιτόκιο/12,1,ΔιάρκειαΔανείου-ROWS($C$4:C171)+1,Διαχείριση[[#This Row],[αρχικό
υπόλοιπο]]),""),0)</f>
        <v>481.21641109226334</v>
      </c>
      <c r="G171" s="21">
        <f ca="1">IF(Διαχείριση[[#This Row],[ημερομηνία
πληρωμής]]="",0,ΦόροςΑκίνητηςΠεριουσίας)</f>
        <v>375</v>
      </c>
      <c r="H171" s="21">
        <f ca="1">IF(Διαχείριση[[#This Row],[ημερομηνία
πληρωμής]]="",0,Διαχείριση[[#This Row],[τόκος]]+Διαχείριση[[#This Row],[κεφάλαιο]]+Διαχείριση[[#This Row],[φόρος ακίνητης
περιουσίας]])</f>
        <v>1446.6381776447279</v>
      </c>
      <c r="I171" s="21">
        <f ca="1">IF(Διαχείριση[[#This Row],[ημερομηνία
πληρωμής]]="",0,Διαχείριση[[#This Row],[αρχικό
υπόλοιπο]]-Διαχείριση[[#This Row],[κεφάλαιο]])</f>
        <v>141701.22397259146</v>
      </c>
      <c r="J171" s="22">
        <f ca="1">IF(Διαχείριση[[#This Row],[υπόλοιπο
που απομένει]]&gt;0,ΤελευταίαΓραμμή-ROW(),0)</f>
        <v>192</v>
      </c>
    </row>
    <row r="172" spans="2:10" ht="15" customHeight="1" x14ac:dyDescent="0.25">
      <c r="B172" s="20">
        <f>ROWS($B$4:B172)</f>
        <v>169</v>
      </c>
      <c r="C172" s="14">
        <f ca="1">IF(ΚαταχωρημένεςΤιμές,IF(Διαχείριση[[#This Row],['#]]&lt;=ΔιάρκειαΔανείου,IF(ROW()-ROW(Διαχείριση[[#Headers],[ημερομηνία
πληρωμής]])=1,ΈναρξηΔανείου,IF(I171&gt;0,EDATE(C171,1),"")),""),"")</f>
        <v>48437</v>
      </c>
      <c r="D172" s="21">
        <f ca="1">IF(ROW()-ROW(Διαχείριση[[#Headers],[αρχικό
υπόλοιπο]])=1,ΠοσόΔανείου,IF(Διαχείριση[[#This Row],[ημερομηνία
πληρωμής]]="",0,INDEX(Διαχείριση[], ROW()-4,8)))</f>
        <v>141701.22397259146</v>
      </c>
      <c r="E172" s="21">
        <f ca="1">IF(ΚαταχωρημένεςΤιμές,IF(ROW()-ROW(Διαχείριση[[#Headers],[τόκος]])=1,-IPMT(Επιτόκιο/12,1,ΔιάρκειαΔανείου-ROWS($C$4:C172)+1,Διαχείριση[[#This Row],[αρχικό
υπόλοιπο]]),IFERROR(-IPMT(Επιτόκιο/12,1,Διαχείριση[[#This Row],['#
δόσεων που απομένουν]],D173),0)),0)</f>
        <v>588.4083437213319</v>
      </c>
      <c r="F172" s="21">
        <f ca="1">IFERROR(IF(AND(ΚαταχωρημένεςΤιμές,Διαχείριση[[#This Row],[ημερομηνία
πληρωμής]]&lt;&gt;""),-PPMT(Επιτόκιο/12,1,ΔιάρκειαΔανείου-ROWS($C$4:C172)+1,Διαχείριση[[#This Row],[αρχικό
υπόλοιπο]]),""),0)</f>
        <v>483.22147947181452</v>
      </c>
      <c r="G172" s="21">
        <f ca="1">IF(Διαχείριση[[#This Row],[ημερομηνία
πληρωμής]]="",0,ΦόροςΑκίνητηςΠεριουσίας)</f>
        <v>375</v>
      </c>
      <c r="H172" s="21">
        <f ca="1">IF(Διαχείριση[[#This Row],[ημερομηνία
πληρωμής]]="",0,Διαχείριση[[#This Row],[τόκος]]+Διαχείριση[[#This Row],[κεφάλαιο]]+Διαχείριση[[#This Row],[φόρος ακίνητης
περιουσίας]])</f>
        <v>1446.6298231931464</v>
      </c>
      <c r="I172" s="21">
        <f ca="1">IF(Διαχείριση[[#This Row],[ημερομηνία
πληρωμής]]="",0,Διαχείριση[[#This Row],[αρχικό
υπόλοιπο]]-Διαχείριση[[#This Row],[κεφάλαιο]])</f>
        <v>141218.00249311965</v>
      </c>
      <c r="J172" s="22">
        <f ca="1">IF(Διαχείριση[[#This Row],[υπόλοιπο
που απομένει]]&gt;0,ΤελευταίαΓραμμή-ROW(),0)</f>
        <v>191</v>
      </c>
    </row>
    <row r="173" spans="2:10" ht="15" customHeight="1" x14ac:dyDescent="0.25">
      <c r="B173" s="20">
        <f>ROWS($B$4:B173)</f>
        <v>170</v>
      </c>
      <c r="C173" s="14">
        <f ca="1">IF(ΚαταχωρημένεςΤιμές,IF(Διαχείριση[[#This Row],['#]]&lt;=ΔιάρκειαΔανείου,IF(ROW()-ROW(Διαχείριση[[#Headers],[ημερομηνία
πληρωμής]])=1,ΈναρξηΔανείου,IF(I172&gt;0,EDATE(C172,1),"")),""),"")</f>
        <v>48468</v>
      </c>
      <c r="D173" s="21">
        <f ca="1">IF(ROW()-ROW(Διαχείριση[[#Headers],[αρχικό
υπόλοιπο]])=1,ΠοσόΔανείου,IF(Διαχείριση[[#This Row],[ημερομηνία
πληρωμής]]="",0,INDEX(Διαχείριση[], ROW()-4,8)))</f>
        <v>141218.00249311965</v>
      </c>
      <c r="E173" s="21">
        <f ca="1">IF(ΚαταχωρημένεςΤιμές,IF(ROW()-ROW(Διαχείριση[[#Headers],[τόκος]])=1,-IPMT(Επιτόκιο/12,1,ΔιάρκειαΔανείου-ROWS($C$4:C173)+1,Διαχείριση[[#This Row],[αρχικό
υπόλοιπο]]),IFERROR(-IPMT(Επιτόκιο/12,1,Διαχείριση[[#This Row],['#
δόσεων που απομένουν]],D174),0)),0)</f>
        <v>586.38653162840296</v>
      </c>
      <c r="F173" s="21">
        <f ca="1">IFERROR(IF(AND(ΚαταχωρημένεςΤιμές,Διαχείριση[[#This Row],[ημερομηνία
πληρωμής]]&lt;&gt;""),-PPMT(Επιτόκιο/12,1,ΔιάρκειαΔανείου-ROWS($C$4:C173)+1,Διαχείριση[[#This Row],[αρχικό
υπόλοιπο]]),""),0)</f>
        <v>485.23490230294715</v>
      </c>
      <c r="G173" s="21">
        <f ca="1">IF(Διαχείριση[[#This Row],[ημερομηνία
πληρωμής]]="",0,ΦόροςΑκίνητηςΠεριουσίας)</f>
        <v>375</v>
      </c>
      <c r="H173" s="21">
        <f ca="1">IF(Διαχείριση[[#This Row],[ημερομηνία
πληρωμής]]="",0,Διαχείριση[[#This Row],[τόκος]]+Διαχείριση[[#This Row],[κεφάλαιο]]+Διαχείριση[[#This Row],[φόρος ακίνητης
περιουσίας]])</f>
        <v>1446.6214339313501</v>
      </c>
      <c r="I173" s="21">
        <f ca="1">IF(Διαχείριση[[#This Row],[ημερομηνία
πληρωμής]]="",0,Διαχείριση[[#This Row],[αρχικό
υπόλοιπο]]-Διαχείριση[[#This Row],[κεφάλαιο]])</f>
        <v>140732.76759081671</v>
      </c>
      <c r="J173" s="22">
        <f ca="1">IF(Διαχείριση[[#This Row],[υπόλοιπο
που απομένει]]&gt;0,ΤελευταίαΓραμμή-ROW(),0)</f>
        <v>190</v>
      </c>
    </row>
    <row r="174" spans="2:10" ht="15" customHeight="1" x14ac:dyDescent="0.25">
      <c r="B174" s="20">
        <f>ROWS($B$4:B174)</f>
        <v>171</v>
      </c>
      <c r="C174" s="14">
        <f ca="1">IF(ΚαταχωρημένεςΤιμές,IF(Διαχείριση[[#This Row],['#]]&lt;=ΔιάρκειαΔανείου,IF(ROW()-ROW(Διαχείριση[[#Headers],[ημερομηνία
πληρωμής]])=1,ΈναρξηΔανείου,IF(I173&gt;0,EDATE(C173,1),"")),""),"")</f>
        <v>48498</v>
      </c>
      <c r="D174" s="21">
        <f ca="1">IF(ROW()-ROW(Διαχείριση[[#Headers],[αρχικό
υπόλοιπο]])=1,ΠοσόΔανείου,IF(Διαχείριση[[#This Row],[ημερομηνία
πληρωμής]]="",0,INDEX(Διαχείριση[], ROW()-4,8)))</f>
        <v>140732.76759081671</v>
      </c>
      <c r="E174" s="21">
        <f ca="1">IF(ΚαταχωρημένεςΤιμές,IF(ROW()-ROW(Διαχείριση[[#Headers],[τόκος]])=1,-IPMT(Επιτόκιο/12,1,ΔιάρκειαΔανείου-ROWS($C$4:C174)+1,Διαχείριση[[#This Row],[αρχικό
υπόλοιπο]]),IFERROR(-IPMT(Επιτόκιο/12,1,Διαχείριση[[#This Row],['#
δόσεων που απομένουν]],D175),0)),0)</f>
        <v>584.35629531842005</v>
      </c>
      <c r="F174" s="21">
        <f ca="1">IFERROR(IF(AND(ΚαταχωρημένεςΤιμές,Διαχείριση[[#This Row],[ημερομηνία
πληρωμής]]&lt;&gt;""),-PPMT(Επιτόκιο/12,1,ΔιάρκειαΔανείου-ROWS($C$4:C174)+1,Διαχείριση[[#This Row],[αρχικό
υπόλοιπο]]),""),0)</f>
        <v>487.25671439587603</v>
      </c>
      <c r="G174" s="21">
        <f ca="1">IF(Διαχείριση[[#This Row],[ημερομηνία
πληρωμής]]="",0,ΦόροςΑκίνητηςΠεριουσίας)</f>
        <v>375</v>
      </c>
      <c r="H174" s="21">
        <f ca="1">IF(Διαχείριση[[#This Row],[ημερομηνία
πληρωμής]]="",0,Διαχείριση[[#This Row],[τόκος]]+Διαχείριση[[#This Row],[κεφάλαιο]]+Διαχείριση[[#This Row],[φόρος ακίνητης
περιουσίας]])</f>
        <v>1446.6130097142961</v>
      </c>
      <c r="I174" s="21">
        <f ca="1">IF(Διαχείριση[[#This Row],[ημερομηνία
πληρωμής]]="",0,Διαχείριση[[#This Row],[αρχικό
υπόλοιπο]]-Διαχείριση[[#This Row],[κεφάλαιο]])</f>
        <v>140245.51087642083</v>
      </c>
      <c r="J174" s="22">
        <f ca="1">IF(Διαχείριση[[#This Row],[υπόλοιπο
που απομένει]]&gt;0,ΤελευταίαΓραμμή-ROW(),0)</f>
        <v>189</v>
      </c>
    </row>
    <row r="175" spans="2:10" ht="15" customHeight="1" x14ac:dyDescent="0.25">
      <c r="B175" s="20">
        <f>ROWS($B$4:B175)</f>
        <v>172</v>
      </c>
      <c r="C175" s="14">
        <f ca="1">IF(ΚαταχωρημένεςΤιμές,IF(Διαχείριση[[#This Row],['#]]&lt;=ΔιάρκειαΔανείου,IF(ROW()-ROW(Διαχείριση[[#Headers],[ημερομηνία
πληρωμής]])=1,ΈναρξηΔανείου,IF(I174&gt;0,EDATE(C174,1),"")),""),"")</f>
        <v>48529</v>
      </c>
      <c r="D175" s="21">
        <f ca="1">IF(ROW()-ROW(Διαχείριση[[#Headers],[αρχικό
υπόλοιπο]])=1,ΠοσόΔανείου,IF(Διαχείριση[[#This Row],[ημερομηνία
πληρωμής]]="",0,INDEX(Διαχείριση[], ROW()-4,8)))</f>
        <v>140245.51087642083</v>
      </c>
      <c r="E175" s="21">
        <f ca="1">IF(ΚαταχωρημένεςΤιμές,IF(ROW()-ROW(Διαχείριση[[#Headers],[τόκος]])=1,-IPMT(Επιτόκιο/12,1,ΔιάρκειαΔανείου-ROWS($C$4:C175)+1,Διαχείριση[[#This Row],[αρχικό
υπόλοιπο]]),IFERROR(-IPMT(Επιτόκιο/12,1,Διαχείριση[[#This Row],['#
δόσεων που απομένουν]],D176),0)),0)</f>
        <v>582.31759969047903</v>
      </c>
      <c r="F175" s="21">
        <f ca="1">IFERROR(IF(AND(ΚαταχωρημένεςΤιμές,Διαχείριση[[#This Row],[ημερομηνία
πληρωμής]]&lt;&gt;""),-PPMT(Επιτόκιο/12,1,ΔιάρκειαΔανείου-ROWS($C$4:C175)+1,Διαχείριση[[#This Row],[αρχικό
υπόλοιπο]]),""),0)</f>
        <v>489.28695070585889</v>
      </c>
      <c r="G175" s="21">
        <f ca="1">IF(Διαχείριση[[#This Row],[ημερομηνία
πληρωμής]]="",0,ΦόροςΑκίνητηςΠεριουσίας)</f>
        <v>375</v>
      </c>
      <c r="H175" s="21">
        <f ca="1">IF(Διαχείριση[[#This Row],[ημερομηνία
πληρωμής]]="",0,Διαχείριση[[#This Row],[τόκος]]+Διαχείριση[[#This Row],[κεφάλαιο]]+Διαχείριση[[#This Row],[φόρος ακίνητης
περιουσίας]])</f>
        <v>1446.6045503963378</v>
      </c>
      <c r="I175" s="21">
        <f ca="1">IF(Διαχείριση[[#This Row],[ημερομηνία
πληρωμής]]="",0,Διαχείριση[[#This Row],[αρχικό
υπόλοιπο]]-Διαχείριση[[#This Row],[κεφάλαιο]])</f>
        <v>139756.22392571496</v>
      </c>
      <c r="J175" s="22">
        <f ca="1">IF(Διαχείριση[[#This Row],[υπόλοιπο
που απομένει]]&gt;0,ΤελευταίαΓραμμή-ROW(),0)</f>
        <v>188</v>
      </c>
    </row>
    <row r="176" spans="2:10" ht="15" customHeight="1" x14ac:dyDescent="0.25">
      <c r="B176" s="20">
        <f>ROWS($B$4:B176)</f>
        <v>173</v>
      </c>
      <c r="C176" s="14">
        <f ca="1">IF(ΚαταχωρημένεςΤιμές,IF(Διαχείριση[[#This Row],['#]]&lt;=ΔιάρκειαΔανείου,IF(ROW()-ROW(Διαχείριση[[#Headers],[ημερομηνία
πληρωμής]])=1,ΈναρξηΔανείου,IF(I175&gt;0,EDATE(C175,1),"")),""),"")</f>
        <v>48559</v>
      </c>
      <c r="D176" s="21">
        <f ca="1">IF(ROW()-ROW(Διαχείριση[[#Headers],[αρχικό
υπόλοιπο]])=1,ΠοσόΔανείου,IF(Διαχείριση[[#This Row],[ημερομηνία
πληρωμής]]="",0,INDEX(Διαχείριση[], ROW()-4,8)))</f>
        <v>139756.22392571496</v>
      </c>
      <c r="E176" s="21">
        <f ca="1">IF(ΚαταχωρημένεςΤιμές,IF(ROW()-ROW(Διαχείριση[[#Headers],[τόκος]])=1,-IPMT(Επιτόκιο/12,1,ΔιάρκειαΔανείου-ROWS($C$4:C176)+1,Διαχείριση[[#This Row],[αρχικό
υπόλοιπο]]),IFERROR(-IPMT(Επιτόκιο/12,1,Διαχείριση[[#This Row],['#
δόσεων που απομένουν]],D177),0)),0)</f>
        <v>580.2704094974215</v>
      </c>
      <c r="F176" s="21">
        <f ca="1">IFERROR(IF(AND(ΚαταχωρημένεςΤιμές,Διαχείριση[[#This Row],[ημερομηνία
πληρωμής]]&lt;&gt;""),-PPMT(Επιτόκιο/12,1,ΔιάρκειαΔανείου-ROWS($C$4:C176)+1,Διαχείριση[[#This Row],[αρχικό
υπόλοιπο]]),""),0)</f>
        <v>491.32564633379985</v>
      </c>
      <c r="G176" s="21">
        <f ca="1">IF(Διαχείριση[[#This Row],[ημερομηνία
πληρωμής]]="",0,ΦόροςΑκίνητηςΠεριουσίας)</f>
        <v>375</v>
      </c>
      <c r="H176" s="21">
        <f ca="1">IF(Διαχείριση[[#This Row],[ημερομηνία
πληρωμής]]="",0,Διαχείριση[[#This Row],[τόκος]]+Διαχείριση[[#This Row],[κεφάλαιο]]+Διαχείριση[[#This Row],[φόρος ακίνητης
περιουσίας]])</f>
        <v>1446.5960558312213</v>
      </c>
      <c r="I176" s="21">
        <f ca="1">IF(Διαχείριση[[#This Row],[ημερομηνία
πληρωμής]]="",0,Διαχείριση[[#This Row],[αρχικό
υπόλοιπο]]-Διαχείριση[[#This Row],[κεφάλαιο]])</f>
        <v>139264.89827938116</v>
      </c>
      <c r="J176" s="22">
        <f ca="1">IF(Διαχείριση[[#This Row],[υπόλοιπο
που απομένει]]&gt;0,ΤελευταίαΓραμμή-ROW(),0)</f>
        <v>187</v>
      </c>
    </row>
    <row r="177" spans="2:10" ht="15" customHeight="1" x14ac:dyDescent="0.25">
      <c r="B177" s="20">
        <f>ROWS($B$4:B177)</f>
        <v>174</v>
      </c>
      <c r="C177" s="14">
        <f ca="1">IF(ΚαταχωρημένεςΤιμές,IF(Διαχείριση[[#This Row],['#]]&lt;=ΔιάρκειαΔανείου,IF(ROW()-ROW(Διαχείριση[[#Headers],[ημερομηνία
πληρωμής]])=1,ΈναρξηΔανείου,IF(I176&gt;0,EDATE(C176,1),"")),""),"")</f>
        <v>48590</v>
      </c>
      <c r="D177" s="21">
        <f ca="1">IF(ROW()-ROW(Διαχείριση[[#Headers],[αρχικό
υπόλοιπο]])=1,ΠοσόΔανείου,IF(Διαχείριση[[#This Row],[ημερομηνία
πληρωμής]]="",0,INDEX(Διαχείριση[], ROW()-4,8)))</f>
        <v>139264.89827938116</v>
      </c>
      <c r="E177" s="21">
        <f ca="1">IF(ΚαταχωρημένεςΤιμές,IF(ROW()-ROW(Διαχείριση[[#Headers],[τόκος]])=1,-IPMT(Επιτόκιο/12,1,ΔιάρκειαΔανείου-ROWS($C$4:C177)+1,Διαχείριση[[#This Row],[αρχικό
υπόλοιπο]]),IFERROR(-IPMT(Επιτόκιο/12,1,Διαχείριση[[#This Row],['#
δόσεων που απομένουν]],D178),0)),0)</f>
        <v>578.21468934522625</v>
      </c>
      <c r="F177" s="21">
        <f ca="1">IFERROR(IF(AND(ΚαταχωρημένεςΤιμές,Διαχείριση[[#This Row],[ημερομηνία
πληρωμής]]&lt;&gt;""),-PPMT(Επιτόκιο/12,1,ΔιάρκειαΔανείου-ROWS($C$4:C177)+1,Διαχείριση[[#This Row],[αρχικό
υπόλοιπο]]),""),0)</f>
        <v>493.37283652685738</v>
      </c>
      <c r="G177" s="21">
        <f ca="1">IF(Διαχείριση[[#This Row],[ημερομηνία
πληρωμής]]="",0,ΦόροςΑκίνητηςΠεριουσίας)</f>
        <v>375</v>
      </c>
      <c r="H177" s="21">
        <f ca="1">IF(Διαχείριση[[#This Row],[ημερομηνία
πληρωμής]]="",0,Διαχείριση[[#This Row],[τόκος]]+Διαχείριση[[#This Row],[κεφάλαιο]]+Διαχείριση[[#This Row],[φόρος ακίνητης
περιουσίας]])</f>
        <v>1446.5875258720837</v>
      </c>
      <c r="I177" s="21">
        <f ca="1">IF(Διαχείριση[[#This Row],[ημερομηνία
πληρωμής]]="",0,Διαχείριση[[#This Row],[αρχικό
υπόλοιπο]]-Διαχείριση[[#This Row],[κεφάλαιο]])</f>
        <v>138771.5254428543</v>
      </c>
      <c r="J177" s="22">
        <f ca="1">IF(Διαχείριση[[#This Row],[υπόλοιπο
που απομένει]]&gt;0,ΤελευταίαΓραμμή-ROW(),0)</f>
        <v>186</v>
      </c>
    </row>
    <row r="178" spans="2:10" ht="15" customHeight="1" x14ac:dyDescent="0.25">
      <c r="B178" s="20">
        <f>ROWS($B$4:B178)</f>
        <v>175</v>
      </c>
      <c r="C178" s="14">
        <f ca="1">IF(ΚαταχωρημένεςΤιμές,IF(Διαχείριση[[#This Row],['#]]&lt;=ΔιάρκειαΔανείου,IF(ROW()-ROW(Διαχείριση[[#Headers],[ημερομηνία
πληρωμής]])=1,ΈναρξηΔανείου,IF(I177&gt;0,EDATE(C177,1),"")),""),"")</f>
        <v>48621</v>
      </c>
      <c r="D178" s="21">
        <f ca="1">IF(ROW()-ROW(Διαχείριση[[#Headers],[αρχικό
υπόλοιπο]])=1,ΠοσόΔανείου,IF(Διαχείριση[[#This Row],[ημερομηνία
πληρωμής]]="",0,INDEX(Διαχείριση[], ROW()-4,8)))</f>
        <v>138771.5254428543</v>
      </c>
      <c r="E178" s="21">
        <f ca="1">IF(ΚαταχωρημένεςΤιμές,IF(ROW()-ROW(Διαχείριση[[#Headers],[τόκος]])=1,-IPMT(Επιτόκιο/12,1,ΔιάρκειαΔανείου-ROWS($C$4:C178)+1,Διαχείριση[[#This Row],[αρχικό
υπόλοιπο]]),IFERROR(-IPMT(Επιτόκιο/12,1,Διαχείριση[[#This Row],['#
δόσεων που απομένουν]],D179),0)),0)</f>
        <v>576.15040369239682</v>
      </c>
      <c r="F178" s="21">
        <f ca="1">IFERROR(IF(AND(ΚαταχωρημένεςΤιμές,Διαχείριση[[#This Row],[ημερομηνία
πληρωμής]]&lt;&gt;""),-PPMT(Επιτόκιο/12,1,ΔιάρκειαΔανείου-ROWS($C$4:C178)+1,Διαχείριση[[#This Row],[αρχικό
υπόλοιπο]]),""),0)</f>
        <v>495.42855667905263</v>
      </c>
      <c r="G178" s="21">
        <f ca="1">IF(Διαχείριση[[#This Row],[ημερομηνία
πληρωμής]]="",0,ΦόροςΑκίνητηςΠεριουσίας)</f>
        <v>375</v>
      </c>
      <c r="H178" s="21">
        <f ca="1">IF(Διαχείριση[[#This Row],[ημερομηνία
πληρωμής]]="",0,Διαχείριση[[#This Row],[τόκος]]+Διαχείριση[[#This Row],[κεφάλαιο]]+Διαχείριση[[#This Row],[φόρος ακίνητης
περιουσίας]])</f>
        <v>1446.5789603714495</v>
      </c>
      <c r="I178" s="21">
        <f ca="1">IF(Διαχείριση[[#This Row],[ημερομηνία
πληρωμής]]="",0,Διαχείριση[[#This Row],[αρχικό
υπόλοιπο]]-Διαχείριση[[#This Row],[κεφάλαιο]])</f>
        <v>138276.09688617525</v>
      </c>
      <c r="J178" s="22">
        <f ca="1">IF(Διαχείριση[[#This Row],[υπόλοιπο
που απομένει]]&gt;0,ΤελευταίαΓραμμή-ROW(),0)</f>
        <v>185</v>
      </c>
    </row>
    <row r="179" spans="2:10" ht="15" customHeight="1" x14ac:dyDescent="0.25">
      <c r="B179" s="20">
        <f>ROWS($B$4:B179)</f>
        <v>176</v>
      </c>
      <c r="C179" s="14">
        <f ca="1">IF(ΚαταχωρημένεςΤιμές,IF(Διαχείριση[[#This Row],['#]]&lt;=ΔιάρκειαΔανείου,IF(ROW()-ROW(Διαχείριση[[#Headers],[ημερομηνία
πληρωμής]])=1,ΈναρξηΔανείου,IF(I178&gt;0,EDATE(C178,1),"")),""),"")</f>
        <v>48649</v>
      </c>
      <c r="D179" s="21">
        <f ca="1">IF(ROW()-ROW(Διαχείριση[[#Headers],[αρχικό
υπόλοιπο]])=1,ΠοσόΔανείου,IF(Διαχείριση[[#This Row],[ημερομηνία
πληρωμής]]="",0,INDEX(Διαχείριση[], ROW()-4,8)))</f>
        <v>138276.09688617525</v>
      </c>
      <c r="E179" s="21">
        <f ca="1">IF(ΚαταχωρημένεςΤιμές,IF(ROW()-ROW(Διαχείριση[[#Headers],[τόκος]])=1,-IPMT(Επιτόκιο/12,1,ΔιάρκειαΔανείου-ROWS($C$4:C179)+1,Διαχείριση[[#This Row],[αρχικό
υπόλοιπο]]),IFERROR(-IPMT(Επιτόκιο/12,1,Διαχείριση[[#This Row],['#
δόσεων που απομένουν]],D180),0)),0)</f>
        <v>574.07751684934738</v>
      </c>
      <c r="F179" s="21">
        <f ca="1">IFERROR(IF(AND(ΚαταχωρημένεςΤιμές,Διαχείριση[[#This Row],[ημερομηνία
πληρωμής]]&lt;&gt;""),-PPMT(Επιτόκιο/12,1,ΔιάρκειαΔανείου-ROWS($C$4:C179)+1,Διαχείριση[[#This Row],[αρχικό
υπόλοιπο]]),""),0)</f>
        <v>497.492842331882</v>
      </c>
      <c r="G179" s="21">
        <f ca="1">IF(Διαχείριση[[#This Row],[ημερομηνία
πληρωμής]]="",0,ΦόροςΑκίνητηςΠεριουσίας)</f>
        <v>375</v>
      </c>
      <c r="H179" s="21">
        <f ca="1">IF(Διαχείριση[[#This Row],[ημερομηνία
πληρωμής]]="",0,Διαχείριση[[#This Row],[τόκος]]+Διαχείριση[[#This Row],[κεφάλαιο]]+Διαχείριση[[#This Row],[φόρος ακίνητης
περιουσίας]])</f>
        <v>1446.5703591812294</v>
      </c>
      <c r="I179" s="21">
        <f ca="1">IF(Διαχείριση[[#This Row],[ημερομηνία
πληρωμής]]="",0,Διαχείριση[[#This Row],[αρχικό
υπόλοιπο]]-Διαχείριση[[#This Row],[κεφάλαιο]])</f>
        <v>137778.60404384337</v>
      </c>
      <c r="J179" s="22">
        <f ca="1">IF(Διαχείριση[[#This Row],[υπόλοιπο
που απομένει]]&gt;0,ΤελευταίαΓραμμή-ROW(),0)</f>
        <v>184</v>
      </c>
    </row>
    <row r="180" spans="2:10" ht="15" customHeight="1" x14ac:dyDescent="0.25">
      <c r="B180" s="20">
        <f>ROWS($B$4:B180)</f>
        <v>177</v>
      </c>
      <c r="C180" s="14">
        <f ca="1">IF(ΚαταχωρημένεςΤιμές,IF(Διαχείριση[[#This Row],['#]]&lt;=ΔιάρκειαΔανείου,IF(ROW()-ROW(Διαχείριση[[#Headers],[ημερομηνία
πληρωμής]])=1,ΈναρξηΔανείου,IF(I179&gt;0,EDATE(C179,1),"")),""),"")</f>
        <v>48680</v>
      </c>
      <c r="D180" s="21">
        <f ca="1">IF(ROW()-ROW(Διαχείριση[[#Headers],[αρχικό
υπόλοιπο]])=1,ΠοσόΔανείου,IF(Διαχείριση[[#This Row],[ημερομηνία
πληρωμής]]="",0,INDEX(Διαχείριση[], ROW()-4,8)))</f>
        <v>137778.60404384337</v>
      </c>
      <c r="E180" s="21">
        <f ca="1">IF(ΚαταχωρημένεςΤιμές,IF(ROW()-ROW(Διαχείριση[[#Headers],[τόκος]])=1,-IPMT(Επιτόκιο/12,1,ΔιάρκειαΔανείου-ROWS($C$4:C180)+1,Διαχείριση[[#This Row],[αρχικό
υπόλοιπο]]),IFERROR(-IPMT(Επιτόκιο/12,1,Διαχείριση[[#This Row],['#
δόσεων που απομένουν]],D181),0)),0)</f>
        <v>571.99599297778514</v>
      </c>
      <c r="F180" s="21">
        <f ca="1">IFERROR(IF(AND(ΚαταχωρημένεςΤιμές,Διαχείριση[[#This Row],[ημερομηνία
πληρωμής]]&lt;&gt;""),-PPMT(Επιτόκιο/12,1,ΔιάρκειαΔανείου-ROWS($C$4:C180)+1,Διαχείριση[[#This Row],[αρχικό
υπόλοιπο]]),""),0)</f>
        <v>499.56572917493156</v>
      </c>
      <c r="G180" s="21">
        <f ca="1">IF(Διαχείριση[[#This Row],[ημερομηνία
πληρωμής]]="",0,ΦόροςΑκίνητηςΠεριουσίας)</f>
        <v>375</v>
      </c>
      <c r="H180" s="21">
        <f ca="1">IF(Διαχείριση[[#This Row],[ημερομηνία
πληρωμής]]="",0,Διαχείριση[[#This Row],[τόκος]]+Διαχείριση[[#This Row],[κεφάλαιο]]+Διαχείριση[[#This Row],[φόρος ακίνητης
περιουσίας]])</f>
        <v>1446.5617221527168</v>
      </c>
      <c r="I180" s="21">
        <f ca="1">IF(Διαχείριση[[#This Row],[ημερομηνία
πληρωμής]]="",0,Διαχείριση[[#This Row],[αρχικό
υπόλοιπο]]-Διαχείριση[[#This Row],[κεφάλαιο]])</f>
        <v>137279.03831466843</v>
      </c>
      <c r="J180" s="22">
        <f ca="1">IF(Διαχείριση[[#This Row],[υπόλοιπο
που απομένει]]&gt;0,ΤελευταίαΓραμμή-ROW(),0)</f>
        <v>183</v>
      </c>
    </row>
    <row r="181" spans="2:10" ht="15" customHeight="1" x14ac:dyDescent="0.25">
      <c r="B181" s="20">
        <f>ROWS($B$4:B181)</f>
        <v>178</v>
      </c>
      <c r="C181" s="14">
        <f ca="1">IF(ΚαταχωρημένεςΤιμές,IF(Διαχείριση[[#This Row],['#]]&lt;=ΔιάρκειαΔανείου,IF(ROW()-ROW(Διαχείριση[[#Headers],[ημερομηνία
πληρωμής]])=1,ΈναρξηΔανείου,IF(I180&gt;0,EDATE(C180,1),"")),""),"")</f>
        <v>48710</v>
      </c>
      <c r="D181" s="21">
        <f ca="1">IF(ROW()-ROW(Διαχείριση[[#Headers],[αρχικό
υπόλοιπο]])=1,ΠοσόΔανείου,IF(Διαχείριση[[#This Row],[ημερομηνία
πληρωμής]]="",0,INDEX(Διαχείριση[], ROW()-4,8)))</f>
        <v>137279.03831466843</v>
      </c>
      <c r="E181" s="21">
        <f ca="1">IF(ΚαταχωρημένεςΤιμές,IF(ROW()-ROW(Διαχείριση[[#Headers],[τόκος]])=1,-IPMT(Επιτόκιο/12,1,ΔιάρκειαΔανείου-ROWS($C$4:C181)+1,Διαχείριση[[#This Row],[αρχικό
υπόλοιπο]]),IFERROR(-IPMT(Επιτόκιο/12,1,Διαχείριση[[#This Row],['#
δόσεων που απομένουν]],D182),0)),0)</f>
        <v>569.90579609009148</v>
      </c>
      <c r="F181" s="21">
        <f ca="1">IFERROR(IF(AND(ΚαταχωρημένεςΤιμές,Διαχείριση[[#This Row],[ημερομηνία
πληρωμής]]&lt;&gt;""),-PPMT(Επιτόκιο/12,1,ΔιάρκειαΔανείου-ROWS($C$4:C181)+1,Διαχείριση[[#This Row],[αρχικό
υπόλοιπο]]),""),0)</f>
        <v>501.6472530464938</v>
      </c>
      <c r="G181" s="21">
        <f ca="1">IF(Διαχείριση[[#This Row],[ημερομηνία
πληρωμής]]="",0,ΦόροςΑκίνητηςΠεριουσίας)</f>
        <v>375</v>
      </c>
      <c r="H181" s="21">
        <f ca="1">IF(Διαχείριση[[#This Row],[ημερομηνία
πληρωμής]]="",0,Διαχείριση[[#This Row],[τόκος]]+Διαχείριση[[#This Row],[κεφάλαιο]]+Διαχείριση[[#This Row],[φόρος ακίνητης
περιουσίας]])</f>
        <v>1446.5530491365853</v>
      </c>
      <c r="I181" s="21">
        <f ca="1">IF(Διαχείριση[[#This Row],[ημερομηνία
πληρωμής]]="",0,Διαχείριση[[#This Row],[αρχικό
υπόλοιπο]]-Διαχείριση[[#This Row],[κεφάλαιο]])</f>
        <v>136777.39106162195</v>
      </c>
      <c r="J181" s="22">
        <f ca="1">IF(Διαχείριση[[#This Row],[υπόλοιπο
που απομένει]]&gt;0,ΤελευταίαΓραμμή-ROW(),0)</f>
        <v>182</v>
      </c>
    </row>
    <row r="182" spans="2:10" ht="15" customHeight="1" x14ac:dyDescent="0.25">
      <c r="B182" s="20">
        <f>ROWS($B$4:B182)</f>
        <v>179</v>
      </c>
      <c r="C182" s="14">
        <f ca="1">IF(ΚαταχωρημένεςΤιμές,IF(Διαχείριση[[#This Row],['#]]&lt;=ΔιάρκειαΔανείου,IF(ROW()-ROW(Διαχείριση[[#Headers],[ημερομηνία
πληρωμής]])=1,ΈναρξηΔανείου,IF(I181&gt;0,EDATE(C181,1),"")),""),"")</f>
        <v>48741</v>
      </c>
      <c r="D182" s="21">
        <f ca="1">IF(ROW()-ROW(Διαχείριση[[#Headers],[αρχικό
υπόλοιπο]])=1,ΠοσόΔανείου,IF(Διαχείριση[[#This Row],[ημερομηνία
πληρωμής]]="",0,INDEX(Διαχείριση[], ROW()-4,8)))</f>
        <v>136777.39106162195</v>
      </c>
      <c r="E182" s="21">
        <f ca="1">IF(ΚαταχωρημένεςΤιμές,IF(ROW()-ROW(Διαχείριση[[#Headers],[τόκος]])=1,-IPMT(Επιτόκιο/12,1,ΔιάρκειαΔανείου-ROWS($C$4:C182)+1,Διαχείριση[[#This Row],[αρχικό
υπόλοιπο]]),IFERROR(-IPMT(Επιτόκιο/12,1,Διαχείριση[[#This Row],['#
δόσεων που απομένουν]],D183),0)),0)</f>
        <v>567.80689004869907</v>
      </c>
      <c r="F182" s="21">
        <f ca="1">IFERROR(IF(AND(ΚαταχωρημένεςΤιμές,Διαχείριση[[#This Row],[ημερομηνία
πληρωμής]]&lt;&gt;""),-PPMT(Επιτόκιο/12,1,ΔιάρκειαΔανείου-ROWS($C$4:C182)+1,Διαχείριση[[#This Row],[αρχικό
υπόλοιπο]]),""),0)</f>
        <v>503.73744993418757</v>
      </c>
      <c r="G182" s="21">
        <f ca="1">IF(Διαχείριση[[#This Row],[ημερομηνία
πληρωμής]]="",0,ΦόροςΑκίνητηςΠεριουσίας)</f>
        <v>375</v>
      </c>
      <c r="H182" s="21">
        <f ca="1">IF(Διαχείριση[[#This Row],[ημερομηνία
πληρωμής]]="",0,Διαχείριση[[#This Row],[τόκος]]+Διαχείριση[[#This Row],[κεφάλαιο]]+Διαχείριση[[#This Row],[φόρος ακίνητης
περιουσίας]])</f>
        <v>1446.5443399828866</v>
      </c>
      <c r="I182" s="21">
        <f ca="1">IF(Διαχείριση[[#This Row],[ημερομηνία
πληρωμής]]="",0,Διαχείριση[[#This Row],[αρχικό
υπόλοιπο]]-Διαχείριση[[#This Row],[κεφάλαιο]])</f>
        <v>136273.65361168777</v>
      </c>
      <c r="J182" s="22">
        <f ca="1">IF(Διαχείριση[[#This Row],[υπόλοιπο
που απομένει]]&gt;0,ΤελευταίαΓραμμή-ROW(),0)</f>
        <v>181</v>
      </c>
    </row>
    <row r="183" spans="2:10" ht="15" customHeight="1" x14ac:dyDescent="0.25">
      <c r="B183" s="20">
        <f>ROWS($B$4:B183)</f>
        <v>180</v>
      </c>
      <c r="C183" s="14">
        <f ca="1">IF(ΚαταχωρημένεςΤιμές,IF(Διαχείριση[[#This Row],['#]]&lt;=ΔιάρκειαΔανείου,IF(ROW()-ROW(Διαχείριση[[#Headers],[ημερομηνία
πληρωμής]])=1,ΈναρξηΔανείου,IF(I182&gt;0,EDATE(C182,1),"")),""),"")</f>
        <v>48771</v>
      </c>
      <c r="D183" s="21">
        <f ca="1">IF(ROW()-ROW(Διαχείριση[[#Headers],[αρχικό
υπόλοιπο]])=1,ΠοσόΔανείου,IF(Διαχείριση[[#This Row],[ημερομηνία
πληρωμής]]="",0,INDEX(Διαχείριση[], ROW()-4,8)))</f>
        <v>136273.65361168777</v>
      </c>
      <c r="E183" s="21">
        <f ca="1">IF(ΚαταχωρημένεςΤιμές,IF(ROW()-ROW(Διαχείριση[[#Headers],[τόκος]])=1,-IPMT(Επιτόκιο/12,1,ΔιάρκειαΔανείου-ROWS($C$4:C183)+1,Διαχείριση[[#This Row],[αρχικό
υπόλοιπο]]),IFERROR(-IPMT(Επιτόκιο/12,1,Διαχείριση[[#This Row],['#
δόσεων που απομένουν]],D184),0)),0)</f>
        <v>565.69923856546745</v>
      </c>
      <c r="F183" s="21">
        <f ca="1">IFERROR(IF(AND(ΚαταχωρημένεςΤιμές,Διαχείριση[[#This Row],[ημερομηνία
πληρωμής]]&lt;&gt;""),-PPMT(Επιτόκιο/12,1,ΔιάρκειαΔανείου-ROWS($C$4:C183)+1,Διαχείριση[[#This Row],[αρχικό
υπόλοιπο]]),""),0)</f>
        <v>505.83635597557998</v>
      </c>
      <c r="G183" s="21">
        <f ca="1">IF(Διαχείριση[[#This Row],[ημερομηνία
πληρωμής]]="",0,ΦόροςΑκίνητηςΠεριουσίας)</f>
        <v>375</v>
      </c>
      <c r="H183" s="21">
        <f ca="1">IF(Διαχείριση[[#This Row],[ημερομηνία
πληρωμής]]="",0,Διαχείριση[[#This Row],[τόκος]]+Διαχείριση[[#This Row],[κεφάλαιο]]+Διαχείριση[[#This Row],[φόρος ακίνητης
περιουσίας]])</f>
        <v>1446.5355945410474</v>
      </c>
      <c r="I183" s="21">
        <f ca="1">IF(Διαχείριση[[#This Row],[ημερομηνία
πληρωμής]]="",0,Διαχείριση[[#This Row],[αρχικό
υπόλοιπο]]-Διαχείριση[[#This Row],[κεφάλαιο]])</f>
        <v>135767.8172557122</v>
      </c>
      <c r="J183" s="22">
        <f ca="1">IF(Διαχείριση[[#This Row],[υπόλοιπο
που απομένει]]&gt;0,ΤελευταίαΓραμμή-ROW(),0)</f>
        <v>180</v>
      </c>
    </row>
    <row r="184" spans="2:10" ht="15" customHeight="1" x14ac:dyDescent="0.25">
      <c r="B184" s="20">
        <f>ROWS($B$4:B184)</f>
        <v>181</v>
      </c>
      <c r="C184" s="14">
        <f ca="1">IF(ΚαταχωρημένεςΤιμές,IF(Διαχείριση[[#This Row],['#]]&lt;=ΔιάρκειαΔανείου,IF(ROW()-ROW(Διαχείριση[[#Headers],[ημερομηνία
πληρωμής]])=1,ΈναρξηΔανείου,IF(I183&gt;0,EDATE(C183,1),"")),""),"")</f>
        <v>48802</v>
      </c>
      <c r="D184" s="21">
        <f ca="1">IF(ROW()-ROW(Διαχείριση[[#Headers],[αρχικό
υπόλοιπο]])=1,ΠοσόΔανείου,IF(Διαχείριση[[#This Row],[ημερομηνία
πληρωμής]]="",0,INDEX(Διαχείριση[], ROW()-4,8)))</f>
        <v>135767.8172557122</v>
      </c>
      <c r="E184" s="21">
        <f ca="1">IF(ΚαταχωρημένεςΤιμές,IF(ROW()-ROW(Διαχείριση[[#Headers],[τόκος]])=1,-IPMT(Επιτόκιο/12,1,ΔιάρκειαΔανείου-ROWS($C$4:C184)+1,Διαχείριση[[#This Row],[αρχικό
υπόλοιπο]]),IFERROR(-IPMT(Επιτόκιο/12,1,Διαχείριση[[#This Row],['#
δόσεων που απομένουν]],D185),0)),0)</f>
        <v>563.58280520105586</v>
      </c>
      <c r="F184" s="21">
        <f ca="1">IFERROR(IF(AND(ΚαταχωρημένεςΤιμές,Διαχείριση[[#This Row],[ημερομηνία
πληρωμής]]&lt;&gt;""),-PPMT(Επιτόκιο/12,1,ΔιάρκειαΔανείου-ROWS($C$4:C184)+1,Διαχείριση[[#This Row],[αρχικό
υπόλοιπο]]),""),0)</f>
        <v>507.94400745881165</v>
      </c>
      <c r="G184" s="21">
        <f ca="1">IF(Διαχείριση[[#This Row],[ημερομηνία
πληρωμής]]="",0,ΦόροςΑκίνητηςΠεριουσίας)</f>
        <v>375</v>
      </c>
      <c r="H184" s="21">
        <f ca="1">IF(Διαχείριση[[#This Row],[ημερομηνία
πληρωμής]]="",0,Διαχείριση[[#This Row],[τόκος]]+Διαχείριση[[#This Row],[κεφάλαιο]]+Διαχείριση[[#This Row],[φόρος ακίνητης
περιουσίας]])</f>
        <v>1446.5268126598676</v>
      </c>
      <c r="I184" s="21">
        <f ca="1">IF(Διαχείριση[[#This Row],[ημερομηνία
πληρωμής]]="",0,Διαχείριση[[#This Row],[αρχικό
υπόλοιπο]]-Διαχείριση[[#This Row],[κεφάλαιο]])</f>
        <v>135259.8732482534</v>
      </c>
      <c r="J184" s="22">
        <f ca="1">IF(Διαχείριση[[#This Row],[υπόλοιπο
που απομένει]]&gt;0,ΤελευταίαΓραμμή-ROW(),0)</f>
        <v>179</v>
      </c>
    </row>
    <row r="185" spans="2:10" ht="15" customHeight="1" x14ac:dyDescent="0.25">
      <c r="B185" s="20">
        <f>ROWS($B$4:B185)</f>
        <v>182</v>
      </c>
      <c r="C185" s="14">
        <f ca="1">IF(ΚαταχωρημένεςΤιμές,IF(Διαχείριση[[#This Row],['#]]&lt;=ΔιάρκειαΔανείου,IF(ROW()-ROW(Διαχείριση[[#Headers],[ημερομηνία
πληρωμής]])=1,ΈναρξηΔανείου,IF(I184&gt;0,EDATE(C184,1),"")),""),"")</f>
        <v>48833</v>
      </c>
      <c r="D185" s="21">
        <f ca="1">IF(ROW()-ROW(Διαχείριση[[#Headers],[αρχικό
υπόλοιπο]])=1,ΠοσόΔανείου,IF(Διαχείριση[[#This Row],[ημερομηνία
πληρωμής]]="",0,INDEX(Διαχείριση[], ROW()-4,8)))</f>
        <v>135259.8732482534</v>
      </c>
      <c r="E185" s="21">
        <f ca="1">IF(ΚαταχωρημένεςΤιμές,IF(ROW()-ROW(Διαχείριση[[#Headers],[τόκος]])=1,-IPMT(Επιτόκιο/12,1,ΔιάρκειαΔανείου-ROWS($C$4:C185)+1,Διαχείριση[[#This Row],[αρχικό
υπόλοιπο]]),IFERROR(-IPMT(Επιτόκιο/12,1,Διαχείριση[[#This Row],['#
δόσεων που απομένουν]],D186),0)),0)</f>
        <v>561.45755336429238</v>
      </c>
      <c r="F185" s="21">
        <f ca="1">IFERROR(IF(AND(ΚαταχωρημένεςΤιμές,Διαχείριση[[#This Row],[ημερομηνία
πληρωμής]]&lt;&gt;""),-PPMT(Επιτόκιο/12,1,ΔιάρκειαΔανείου-ROWS($C$4:C185)+1,Διαχείριση[[#This Row],[αρχικό
υπόλοιπο]]),""),0)</f>
        <v>510.06044082322342</v>
      </c>
      <c r="G185" s="21">
        <f ca="1">IF(Διαχείριση[[#This Row],[ημερομηνία
πληρωμής]]="",0,ΦόροςΑκίνητηςΠεριουσίας)</f>
        <v>375</v>
      </c>
      <c r="H185" s="21">
        <f ca="1">IF(Διαχείριση[[#This Row],[ημερομηνία
πληρωμής]]="",0,Διαχείριση[[#This Row],[τόκος]]+Διαχείριση[[#This Row],[κεφάλαιο]]+Διαχείριση[[#This Row],[φόρος ακίνητης
περιουσίας]])</f>
        <v>1446.5179941875158</v>
      </c>
      <c r="I185" s="21">
        <f ca="1">IF(Διαχείριση[[#This Row],[ημερομηνία
πληρωμής]]="",0,Διαχείριση[[#This Row],[αρχικό
υπόλοιπο]]-Διαχείριση[[#This Row],[κεφάλαιο]])</f>
        <v>134749.81280743016</v>
      </c>
      <c r="J185" s="22">
        <f ca="1">IF(Διαχείριση[[#This Row],[υπόλοιπο
που απομένει]]&gt;0,ΤελευταίαΓραμμή-ROW(),0)</f>
        <v>178</v>
      </c>
    </row>
    <row r="186" spans="2:10" ht="15" customHeight="1" x14ac:dyDescent="0.25">
      <c r="B186" s="20">
        <f>ROWS($B$4:B186)</f>
        <v>183</v>
      </c>
      <c r="C186" s="14">
        <f ca="1">IF(ΚαταχωρημένεςΤιμές,IF(Διαχείριση[[#This Row],['#]]&lt;=ΔιάρκειαΔανείου,IF(ROW()-ROW(Διαχείριση[[#Headers],[ημερομηνία
πληρωμής]])=1,ΈναρξηΔανείου,IF(I185&gt;0,EDATE(C185,1),"")),""),"")</f>
        <v>48863</v>
      </c>
      <c r="D186" s="21">
        <f ca="1">IF(ROW()-ROW(Διαχείριση[[#Headers],[αρχικό
υπόλοιπο]])=1,ΠοσόΔανείου,IF(Διαχείριση[[#This Row],[ημερομηνία
πληρωμής]]="",0,INDEX(Διαχείριση[], ROW()-4,8)))</f>
        <v>134749.81280743016</v>
      </c>
      <c r="E186" s="21">
        <f ca="1">IF(ΚαταχωρημένεςΤιμές,IF(ROW()-ROW(Διαχείριση[[#Headers],[τόκος]])=1,-IPMT(Επιτόκιο/12,1,ΔιάρκειαΔανείου-ROWS($C$4:C186)+1,Διαχείριση[[#This Row],[αρχικό
υπόλοιπο]]),IFERROR(-IPMT(Επιτόκιο/12,1,Διαχείριση[[#This Row],['#
δόσεων που απομένουν]],D187),0)),0)</f>
        <v>559.3234463115424</v>
      </c>
      <c r="F186" s="21">
        <f ca="1">IFERROR(IF(AND(ΚαταχωρημένεςΤιμές,Διαχείριση[[#This Row],[ημερομηνία
πληρωμής]]&lt;&gt;""),-PPMT(Επιτόκιο/12,1,ΔιάρκειαΔανείου-ROWS($C$4:C186)+1,Διαχείριση[[#This Row],[αρχικό
υπόλοιπο]]),""),0)</f>
        <v>512.18569265998667</v>
      </c>
      <c r="G186" s="21">
        <f ca="1">IF(Διαχείριση[[#This Row],[ημερομηνία
πληρωμής]]="",0,ΦόροςΑκίνητηςΠεριουσίας)</f>
        <v>375</v>
      </c>
      <c r="H186" s="21">
        <f ca="1">IF(Διαχείριση[[#This Row],[ημερομηνία
πληρωμής]]="",0,Διαχείριση[[#This Row],[τόκος]]+Διαχείριση[[#This Row],[κεφάλαιο]]+Διαχείριση[[#This Row],[φόρος ακίνητης
περιουσίας]])</f>
        <v>1446.509138971529</v>
      </c>
      <c r="I186" s="21">
        <f ca="1">IF(Διαχείριση[[#This Row],[ημερομηνία
πληρωμής]]="",0,Διαχείριση[[#This Row],[αρχικό
υπόλοιπο]]-Διαχείριση[[#This Row],[κεφάλαιο]])</f>
        <v>134237.62711477018</v>
      </c>
      <c r="J186" s="22">
        <f ca="1">IF(Διαχείριση[[#This Row],[υπόλοιπο
που απομένει]]&gt;0,ΤελευταίαΓραμμή-ROW(),0)</f>
        <v>177</v>
      </c>
    </row>
    <row r="187" spans="2:10" ht="15" customHeight="1" x14ac:dyDescent="0.25">
      <c r="B187" s="20">
        <f>ROWS($B$4:B187)</f>
        <v>184</v>
      </c>
      <c r="C187" s="14">
        <f ca="1">IF(ΚαταχωρημένεςΤιμές,IF(Διαχείριση[[#This Row],['#]]&lt;=ΔιάρκειαΔανείου,IF(ROW()-ROW(Διαχείριση[[#Headers],[ημερομηνία
πληρωμής]])=1,ΈναρξηΔανείου,IF(I186&gt;0,EDATE(C186,1),"")),""),"")</f>
        <v>48894</v>
      </c>
      <c r="D187" s="21">
        <f ca="1">IF(ROW()-ROW(Διαχείριση[[#Headers],[αρχικό
υπόλοιπο]])=1,ΠοσόΔανείου,IF(Διαχείριση[[#This Row],[ημερομηνία
πληρωμής]]="",0,INDEX(Διαχείριση[], ROW()-4,8)))</f>
        <v>134237.62711477018</v>
      </c>
      <c r="E187" s="21">
        <f ca="1">IF(ΚαταχωρημένεςΤιμές,IF(ROW()-ROW(Διαχείριση[[#Headers],[τόκος]])=1,-IPMT(Επιτόκιο/12,1,ΔιάρκειαΔανείου-ROWS($C$4:C187)+1,Διαχείριση[[#This Row],[αρχικό
υπόλοιπο]]),IFERROR(-IPMT(Επιτόκιο/12,1,Διαχείριση[[#This Row],['#
δόσεων που απομένουν]],D188),0)),0)</f>
        <v>557.18044714607265</v>
      </c>
      <c r="F187" s="21">
        <f ca="1">IFERROR(IF(AND(ΚαταχωρημένεςΤιμές,Διαχείριση[[#This Row],[ημερομηνία
πληρωμής]]&lt;&gt;""),-PPMT(Επιτόκιο/12,1,ΔιάρκειαΔανείου-ROWS($C$4:C187)+1,Διαχείριση[[#This Row],[αρχικό
υπόλοιπο]]),""),0)</f>
        <v>514.31979971273654</v>
      </c>
      <c r="G187" s="21">
        <f ca="1">IF(Διαχείριση[[#This Row],[ημερομηνία
πληρωμής]]="",0,ΦόροςΑκίνητηςΠεριουσίας)</f>
        <v>375</v>
      </c>
      <c r="H187" s="21">
        <f ca="1">IF(Διαχείριση[[#This Row],[ημερομηνία
πληρωμής]]="",0,Διαχείριση[[#This Row],[τόκος]]+Διαχείριση[[#This Row],[κεφάλαιο]]+Διαχείριση[[#This Row],[φόρος ακίνητης
περιουσίας]])</f>
        <v>1446.5002468588091</v>
      </c>
      <c r="I187" s="21">
        <f ca="1">IF(Διαχείριση[[#This Row],[ημερομηνία
πληρωμής]]="",0,Διαχείριση[[#This Row],[αρχικό
υπόλοιπο]]-Διαχείριση[[#This Row],[κεφάλαιο]])</f>
        <v>133723.30731505743</v>
      </c>
      <c r="J187" s="22">
        <f ca="1">IF(Διαχείριση[[#This Row],[υπόλοιπο
που απομένει]]&gt;0,ΤελευταίαΓραμμή-ROW(),0)</f>
        <v>176</v>
      </c>
    </row>
    <row r="188" spans="2:10" ht="15" customHeight="1" x14ac:dyDescent="0.25">
      <c r="B188" s="20">
        <f>ROWS($B$4:B188)</f>
        <v>185</v>
      </c>
      <c r="C188" s="14">
        <f ca="1">IF(ΚαταχωρημένεςΤιμές,IF(Διαχείριση[[#This Row],['#]]&lt;=ΔιάρκειαΔανείου,IF(ROW()-ROW(Διαχείριση[[#Headers],[ημερομηνία
πληρωμής]])=1,ΈναρξηΔανείου,IF(I187&gt;0,EDATE(C187,1),"")),""),"")</f>
        <v>48924</v>
      </c>
      <c r="D188" s="21">
        <f ca="1">IF(ROW()-ROW(Διαχείριση[[#Headers],[αρχικό
υπόλοιπο]])=1,ΠοσόΔανείου,IF(Διαχείριση[[#This Row],[ημερομηνία
πληρωμής]]="",0,INDEX(Διαχείριση[], ROW()-4,8)))</f>
        <v>133723.30731505743</v>
      </c>
      <c r="E188" s="21">
        <f ca="1">IF(ΚαταχωρημένεςΤιμές,IF(ROW()-ROW(Διαχείριση[[#Headers],[τόκος]])=1,-IPMT(Επιτόκιο/12,1,ΔιάρκειαΔανείου-ROWS($C$4:C188)+1,Διαχείριση[[#This Row],[αρχικό
υπόλοιπο]]),IFERROR(-IPMT(Επιτόκιο/12,1,Διαχείριση[[#This Row],['#
δόσεων που απομένουν]],D189),0)),0)</f>
        <v>555.02851881741344</v>
      </c>
      <c r="F188" s="21">
        <f ca="1">IFERROR(IF(AND(ΚαταχωρημένεςΤιμές,Διαχείριση[[#This Row],[ημερομηνία
πληρωμής]]&lt;&gt;""),-PPMT(Επιτόκιο/12,1,ΔιάρκειαΔανείου-ROWS($C$4:C188)+1,Διαχείριση[[#This Row],[αρχικό
υπόλοιπο]]),""),0)</f>
        <v>516.4627988782064</v>
      </c>
      <c r="G188" s="21">
        <f ca="1">IF(Διαχείριση[[#This Row],[ημερομηνία
πληρωμής]]="",0,ΦόροςΑκίνητηςΠεριουσίας)</f>
        <v>375</v>
      </c>
      <c r="H188" s="21">
        <f ca="1">IF(Διαχείριση[[#This Row],[ημερομηνία
πληρωμής]]="",0,Διαχείριση[[#This Row],[τόκος]]+Διαχείριση[[#This Row],[κεφάλαιο]]+Διαχείριση[[#This Row],[φόρος ακίνητης
περιουσίας]])</f>
        <v>1446.4913176956197</v>
      </c>
      <c r="I188" s="21">
        <f ca="1">IF(Διαχείριση[[#This Row],[ημερομηνία
πληρωμής]]="",0,Διαχείριση[[#This Row],[αρχικό
υπόλοιπο]]-Διαχείριση[[#This Row],[κεφάλαιο]])</f>
        <v>133206.84451617923</v>
      </c>
      <c r="J188" s="22">
        <f ca="1">IF(Διαχείριση[[#This Row],[υπόλοιπο
που απομένει]]&gt;0,ΤελευταίαΓραμμή-ROW(),0)</f>
        <v>175</v>
      </c>
    </row>
    <row r="189" spans="2:10" ht="15" customHeight="1" x14ac:dyDescent="0.25">
      <c r="B189" s="20">
        <f>ROWS($B$4:B189)</f>
        <v>186</v>
      </c>
      <c r="C189" s="14">
        <f ca="1">IF(ΚαταχωρημένεςΤιμές,IF(Διαχείριση[[#This Row],['#]]&lt;=ΔιάρκειαΔανείου,IF(ROW()-ROW(Διαχείριση[[#Headers],[ημερομηνία
πληρωμής]])=1,ΈναρξηΔανείου,IF(I188&gt;0,EDATE(C188,1),"")),""),"")</f>
        <v>48955</v>
      </c>
      <c r="D189" s="21">
        <f ca="1">IF(ROW()-ROW(Διαχείριση[[#Headers],[αρχικό
υπόλοιπο]])=1,ΠοσόΔανείου,IF(Διαχείριση[[#This Row],[ημερομηνία
πληρωμής]]="",0,INDEX(Διαχείριση[], ROW()-4,8)))</f>
        <v>133206.84451617923</v>
      </c>
      <c r="E189" s="21">
        <f ca="1">IF(ΚαταχωρημένεςΤιμές,IF(ROW()-ROW(Διαχείριση[[#Headers],[τόκος]])=1,-IPMT(Επιτόκιο/12,1,ΔιάρκειαΔανείου-ROWS($C$4:C189)+1,Διαχείριση[[#This Row],[αρχικό
υπόλοιπο]]),IFERROR(-IPMT(Επιτόκιο/12,1,Διαχείριση[[#This Row],['#
δόσεων που απομένουν]],D190),0)),0)</f>
        <v>552.86762412071812</v>
      </c>
      <c r="F189" s="21">
        <f ca="1">IFERROR(IF(AND(ΚαταχωρημένεςΤιμές,Διαχείριση[[#This Row],[ημερομηνία
πληρωμής]]&lt;&gt;""),-PPMT(Επιτόκιο/12,1,ΔιάρκειαΔανείου-ROWS($C$4:C189)+1,Διαχείριση[[#This Row],[αρχικό
υπόλοιπο]]),""),0)</f>
        <v>518.6147272068655</v>
      </c>
      <c r="G189" s="21">
        <f ca="1">IF(Διαχείριση[[#This Row],[ημερομηνία
πληρωμής]]="",0,ΦόροςΑκίνητηςΠεριουσίας)</f>
        <v>375</v>
      </c>
      <c r="H189" s="21">
        <f ca="1">IF(Διαχείριση[[#This Row],[ημερομηνία
πληρωμής]]="",0,Διαχείριση[[#This Row],[τόκος]]+Διαχείριση[[#This Row],[κεφάλαιο]]+Διαχείριση[[#This Row],[φόρος ακίνητης
περιουσίας]])</f>
        <v>1446.4823513275837</v>
      </c>
      <c r="I189" s="21">
        <f ca="1">IF(Διαχείριση[[#This Row],[ημερομηνία
πληρωμής]]="",0,Διαχείριση[[#This Row],[αρχικό
υπόλοιπο]]-Διαχείριση[[#This Row],[κεφάλαιο]])</f>
        <v>132688.22978897236</v>
      </c>
      <c r="J189" s="22">
        <f ca="1">IF(Διαχείριση[[#This Row],[υπόλοιπο
που απομένει]]&gt;0,ΤελευταίαΓραμμή-ROW(),0)</f>
        <v>174</v>
      </c>
    </row>
    <row r="190" spans="2:10" ht="15" customHeight="1" x14ac:dyDescent="0.25">
      <c r="B190" s="20">
        <f>ROWS($B$4:B190)</f>
        <v>187</v>
      </c>
      <c r="C190" s="14">
        <f ca="1">IF(ΚαταχωρημένεςΤιμές,IF(Διαχείριση[[#This Row],['#]]&lt;=ΔιάρκειαΔανείου,IF(ROW()-ROW(Διαχείριση[[#Headers],[ημερομηνία
πληρωμής]])=1,ΈναρξηΔανείου,IF(I189&gt;0,EDATE(C189,1),"")),""),"")</f>
        <v>48986</v>
      </c>
      <c r="D190" s="21">
        <f ca="1">IF(ROW()-ROW(Διαχείριση[[#Headers],[αρχικό
υπόλοιπο]])=1,ΠοσόΔανείου,IF(Διαχείριση[[#This Row],[ημερομηνία
πληρωμής]]="",0,INDEX(Διαχείριση[], ROW()-4,8)))</f>
        <v>132688.22978897236</v>
      </c>
      <c r="E190" s="21">
        <f ca="1">IF(ΚαταχωρημένεςΤιμές,IF(ROW()-ROW(Διαχείριση[[#Headers],[τόκος]])=1,-IPMT(Επιτόκιο/12,1,ΔιάρκειαΔανείου-ROWS($C$4:C190)+1,Διαχείριση[[#This Row],[αρχικό
υπόλοιπο]]),IFERROR(-IPMT(Επιτόκιο/12,1,Διαχείριση[[#This Row],['#
δόσεων που απομένουν]],D191),0)),0)</f>
        <v>550.69772569611996</v>
      </c>
      <c r="F190" s="21">
        <f ca="1">IFERROR(IF(AND(ΚαταχωρημένεςΤιμές,Διαχείριση[[#This Row],[ημερομηνία
πληρωμής]]&lt;&gt;""),-PPMT(Επιτόκιο/12,1,ΔιάρκειαΔανείου-ROWS($C$4:C190)+1,Διαχείριση[[#This Row],[αρχικό
υπόλοιπο]]),""),0)</f>
        <v>520.77562190356082</v>
      </c>
      <c r="G190" s="21">
        <f ca="1">IF(Διαχείριση[[#This Row],[ημερομηνία
πληρωμής]]="",0,ΦόροςΑκίνητηςΠεριουσίας)</f>
        <v>375</v>
      </c>
      <c r="H190" s="21">
        <f ca="1">IF(Διαχείριση[[#This Row],[ημερομηνία
πληρωμής]]="",0,Διαχείριση[[#This Row],[τόκος]]+Διαχείριση[[#This Row],[κεφάλαιο]]+Διαχείριση[[#This Row],[φόρος ακίνητης
περιουσίας]])</f>
        <v>1446.4733475996809</v>
      </c>
      <c r="I190" s="21">
        <f ca="1">IF(Διαχείριση[[#This Row],[ημερομηνία
πληρωμής]]="",0,Διαχείριση[[#This Row],[αρχικό
υπόλοιπο]]-Διαχείριση[[#This Row],[κεφάλαιο]])</f>
        <v>132167.45416706879</v>
      </c>
      <c r="J190" s="22">
        <f ca="1">IF(Διαχείριση[[#This Row],[υπόλοιπο
που απομένει]]&gt;0,ΤελευταίαΓραμμή-ROW(),0)</f>
        <v>173</v>
      </c>
    </row>
    <row r="191" spans="2:10" ht="15" customHeight="1" x14ac:dyDescent="0.25">
      <c r="B191" s="20">
        <f>ROWS($B$4:B191)</f>
        <v>188</v>
      </c>
      <c r="C191" s="14">
        <f ca="1">IF(ΚαταχωρημένεςΤιμές,IF(Διαχείριση[[#This Row],['#]]&lt;=ΔιάρκειαΔανείου,IF(ROW()-ROW(Διαχείριση[[#Headers],[ημερομηνία
πληρωμής]])=1,ΈναρξηΔανείου,IF(I190&gt;0,EDATE(C190,1),"")),""),"")</f>
        <v>49014</v>
      </c>
      <c r="D191" s="21">
        <f ca="1">IF(ROW()-ROW(Διαχείριση[[#Headers],[αρχικό
υπόλοιπο]])=1,ΠοσόΔανείου,IF(Διαχείριση[[#This Row],[ημερομηνία
πληρωμής]]="",0,INDEX(Διαχείριση[], ROW()-4,8)))</f>
        <v>132167.45416706879</v>
      </c>
      <c r="E191" s="21">
        <f ca="1">IF(ΚαταχωρημένεςΤιμές,IF(ROW()-ROW(Διαχείριση[[#Headers],[τόκος]])=1,-IPMT(Επιτόκιο/12,1,ΔιάρκειαΔανείου-ROWS($C$4:C191)+1,Διαχείριση[[#This Row],[αρχικό
υπόλοιπο]]),IFERROR(-IPMT(Επιτόκιο/12,1,Διαχείριση[[#This Row],['#
δόσεων που απομένουν]],D192),0)),0)</f>
        <v>548.51878602808597</v>
      </c>
      <c r="F191" s="21">
        <f ca="1">IFERROR(IF(AND(ΚαταχωρημένεςΤιμές,Διαχείριση[[#This Row],[ημερομηνία
πληρωμής]]&lt;&gt;""),-PPMT(Επιτόκιο/12,1,ΔιάρκειαΔανείου-ROWS($C$4:C191)+1,Διαχείριση[[#This Row],[αρχικό
υπόλοιπο]]),""),0)</f>
        <v>522.94552032815886</v>
      </c>
      <c r="G191" s="21">
        <f ca="1">IF(Διαχείριση[[#This Row],[ημερομηνία
πληρωμής]]="",0,ΦόροςΑκίνητηςΠεριουσίας)</f>
        <v>375</v>
      </c>
      <c r="H191" s="21">
        <f ca="1">IF(Διαχείριση[[#This Row],[ημερομηνία
πληρωμής]]="",0,Διαχείριση[[#This Row],[τόκος]]+Διαχείριση[[#This Row],[κεφάλαιο]]+Διαχείριση[[#This Row],[φόρος ακίνητης
περιουσίας]])</f>
        <v>1446.4643063562448</v>
      </c>
      <c r="I191" s="21">
        <f ca="1">IF(Διαχείριση[[#This Row],[ημερομηνία
πληρωμής]]="",0,Διαχείριση[[#This Row],[αρχικό
υπόλοιπο]]-Διαχείριση[[#This Row],[κεφάλαιο]])</f>
        <v>131644.50864674064</v>
      </c>
      <c r="J191" s="22">
        <f ca="1">IF(Διαχείριση[[#This Row],[υπόλοιπο
που απομένει]]&gt;0,ΤελευταίαΓραμμή-ROW(),0)</f>
        <v>172</v>
      </c>
    </row>
    <row r="192" spans="2:10" ht="15" customHeight="1" x14ac:dyDescent="0.25">
      <c r="B192" s="20">
        <f>ROWS($B$4:B192)</f>
        <v>189</v>
      </c>
      <c r="C192" s="14">
        <f ca="1">IF(ΚαταχωρημένεςΤιμές,IF(Διαχείριση[[#This Row],['#]]&lt;=ΔιάρκειαΔανείου,IF(ROW()-ROW(Διαχείριση[[#Headers],[ημερομηνία
πληρωμής]])=1,ΈναρξηΔανείου,IF(I191&gt;0,EDATE(C191,1),"")),""),"")</f>
        <v>49045</v>
      </c>
      <c r="D192" s="21">
        <f ca="1">IF(ROW()-ROW(Διαχείριση[[#Headers],[αρχικό
υπόλοιπο]])=1,ΠοσόΔανείου,IF(Διαχείριση[[#This Row],[ημερομηνία
πληρωμής]]="",0,INDEX(Διαχείριση[], ROW()-4,8)))</f>
        <v>131644.50864674064</v>
      </c>
      <c r="E192" s="21">
        <f ca="1">IF(ΚαταχωρημένεςΤιμές,IF(ROW()-ROW(Διαχείριση[[#Headers],[τόκος]])=1,-IPMT(Επιτόκιο/12,1,ΔιάρκειαΔανείου-ROWS($C$4:C192)+1,Διαχείριση[[#This Row],[αρχικό
υπόλοιπο]]),IFERROR(-IPMT(Επιτόκιο/12,1,Διαχείριση[[#This Row],['#
δόσεων που απομένουν]],D193),0)),0)</f>
        <v>546.33076744476853</v>
      </c>
      <c r="F192" s="21">
        <f ca="1">IFERROR(IF(AND(ΚαταχωρημένεςΤιμές,Διαχείριση[[#This Row],[ημερομηνία
πληρωμής]]&lt;&gt;""),-PPMT(Επιτόκιο/12,1,ΔιάρκειαΔανείου-ROWS($C$4:C192)+1,Διαχείριση[[#This Row],[αρχικό
υπόλοιπο]]),""),0)</f>
        <v>525.12445999619297</v>
      </c>
      <c r="G192" s="21">
        <f ca="1">IF(Διαχείριση[[#This Row],[ημερομηνία
πληρωμής]]="",0,ΦόροςΑκίνητηςΠεριουσίας)</f>
        <v>375</v>
      </c>
      <c r="H192" s="21">
        <f ca="1">IF(Διαχείριση[[#This Row],[ημερομηνία
πληρωμής]]="",0,Διαχείριση[[#This Row],[τόκος]]+Διαχείριση[[#This Row],[κεφάλαιο]]+Διαχείριση[[#This Row],[φόρος ακίνητης
περιουσίας]])</f>
        <v>1446.4552274409616</v>
      </c>
      <c r="I192" s="21">
        <f ca="1">IF(Διαχείριση[[#This Row],[ημερομηνία
πληρωμής]]="",0,Διαχείριση[[#This Row],[αρχικό
υπόλοιπο]]-Διαχείριση[[#This Row],[κεφάλαιο]])</f>
        <v>131119.38418674446</v>
      </c>
      <c r="J192" s="22">
        <f ca="1">IF(Διαχείριση[[#This Row],[υπόλοιπο
που απομένει]]&gt;0,ΤελευταίαΓραμμή-ROW(),0)</f>
        <v>171</v>
      </c>
    </row>
    <row r="193" spans="2:10" ht="15" customHeight="1" x14ac:dyDescent="0.25">
      <c r="B193" s="20">
        <f>ROWS($B$4:B193)</f>
        <v>190</v>
      </c>
      <c r="C193" s="14">
        <f ca="1">IF(ΚαταχωρημένεςΤιμές,IF(Διαχείριση[[#This Row],['#]]&lt;=ΔιάρκειαΔανείου,IF(ROW()-ROW(Διαχείριση[[#Headers],[ημερομηνία
πληρωμής]])=1,ΈναρξηΔανείου,IF(I192&gt;0,EDATE(C192,1),"")),""),"")</f>
        <v>49075</v>
      </c>
      <c r="D193" s="21">
        <f ca="1">IF(ROW()-ROW(Διαχείριση[[#Headers],[αρχικό
υπόλοιπο]])=1,ΠοσόΔανείου,IF(Διαχείριση[[#This Row],[ημερομηνία
πληρωμής]]="",0,INDEX(Διαχείριση[], ROW()-4,8)))</f>
        <v>131119.38418674446</v>
      </c>
      <c r="E193" s="21">
        <f ca="1">IF(ΚαταχωρημένεςΤιμές,IF(ROW()-ROW(Διαχείριση[[#Headers],[τόκος]])=1,-IPMT(Επιτόκιο/12,1,ΔιάρκειαΔανείου-ROWS($C$4:C193)+1,Διαχείριση[[#This Row],[αρχικό
υπόλοιπο]]),IFERROR(-IPMT(Επιτόκιο/12,1,Διαχείριση[[#This Row],['#
δόσεων που απομένουν]],D194),0)),0)</f>
        <v>544.13363211735395</v>
      </c>
      <c r="F193" s="21">
        <f ca="1">IFERROR(IF(AND(ΚαταχωρημένεςΤιμές,Διαχείριση[[#This Row],[ημερομηνία
πληρωμής]]&lt;&gt;""),-PPMT(Επιτόκιο/12,1,ΔιάρκειαΔανείου-ROWS($C$4:C193)+1,Διαχείριση[[#This Row],[αρχικό
υπόλοιπο]]),""),0)</f>
        <v>527.31247857951053</v>
      </c>
      <c r="G193" s="21">
        <f ca="1">IF(Διαχείριση[[#This Row],[ημερομηνία
πληρωμής]]="",0,ΦόροςΑκίνητηςΠεριουσίας)</f>
        <v>375</v>
      </c>
      <c r="H193" s="21">
        <f ca="1">IF(Διαχείριση[[#This Row],[ημερομηνία
πληρωμής]]="",0,Διαχείριση[[#This Row],[τόκος]]+Διαχείριση[[#This Row],[κεφάλαιο]]+Διαχείριση[[#This Row],[φόρος ακίνητης
περιουσίας]])</f>
        <v>1446.4461106968645</v>
      </c>
      <c r="I193" s="21">
        <f ca="1">IF(Διαχείριση[[#This Row],[ημερομηνία
πληρωμής]]="",0,Διαχείριση[[#This Row],[αρχικό
υπόλοιπο]]-Διαχείριση[[#This Row],[κεφάλαιο]])</f>
        <v>130592.07170816495</v>
      </c>
      <c r="J193" s="22">
        <f ca="1">IF(Διαχείριση[[#This Row],[υπόλοιπο
που απομένει]]&gt;0,ΤελευταίαΓραμμή-ROW(),0)</f>
        <v>170</v>
      </c>
    </row>
    <row r="194" spans="2:10" ht="15" customHeight="1" x14ac:dyDescent="0.25">
      <c r="B194" s="20">
        <f>ROWS($B$4:B194)</f>
        <v>191</v>
      </c>
      <c r="C194" s="14">
        <f ca="1">IF(ΚαταχωρημένεςΤιμές,IF(Διαχείριση[[#This Row],['#]]&lt;=ΔιάρκειαΔανείου,IF(ROW()-ROW(Διαχείριση[[#Headers],[ημερομηνία
πληρωμής]])=1,ΈναρξηΔανείου,IF(I193&gt;0,EDATE(C193,1),"")),""),"")</f>
        <v>49106</v>
      </c>
      <c r="D194" s="21">
        <f ca="1">IF(ROW()-ROW(Διαχείριση[[#Headers],[αρχικό
υπόλοιπο]])=1,ΠοσόΔανείου,IF(Διαχείριση[[#This Row],[ημερομηνία
πληρωμής]]="",0,INDEX(Διαχείριση[], ROW()-4,8)))</f>
        <v>130592.07170816495</v>
      </c>
      <c r="E194" s="21">
        <f ca="1">IF(ΚαταχωρημένεςΤιμές,IF(ROW()-ROW(Διαχείριση[[#Headers],[τόκος]])=1,-IPMT(Επιτόκιο/12,1,ΔιάρκειαΔανείου-ROWS($C$4:C194)+1,Διαχείριση[[#This Row],[αρχικό
υπόλοιπο]]),IFERROR(-IPMT(Επιτόκιο/12,1,Διαχείριση[[#This Row],['#
δόσεων που απομένουν]],D195),0)),0)</f>
        <v>541.92734205940849</v>
      </c>
      <c r="F194" s="21">
        <f ca="1">IFERROR(IF(AND(ΚαταχωρημένεςΤιμές,Διαχείριση[[#This Row],[ημερομηνία
πληρωμής]]&lt;&gt;""),-PPMT(Επιτόκιο/12,1,ΔιάρκειαΔανείου-ROWS($C$4:C194)+1,Διαχείριση[[#This Row],[αρχικό
υπόλοιπο]]),""),0)</f>
        <v>529.50961390692521</v>
      </c>
      <c r="G194" s="21">
        <f ca="1">IF(Διαχείριση[[#This Row],[ημερομηνία
πληρωμής]]="",0,ΦόροςΑκίνητηςΠεριουσίας)</f>
        <v>375</v>
      </c>
      <c r="H194" s="21">
        <f ca="1">IF(Διαχείριση[[#This Row],[ημερομηνία
πληρωμής]]="",0,Διαχείριση[[#This Row],[τόκος]]+Διαχείριση[[#This Row],[κεφάλαιο]]+Διαχείριση[[#This Row],[φόρος ακίνητης
περιουσίας]])</f>
        <v>1446.4369559663337</v>
      </c>
      <c r="I194" s="21">
        <f ca="1">IF(Διαχείριση[[#This Row],[ημερομηνία
πληρωμής]]="",0,Διαχείριση[[#This Row],[αρχικό
υπόλοιπο]]-Διαχείριση[[#This Row],[κεφάλαιο]])</f>
        <v>130062.56209425803</v>
      </c>
      <c r="J194" s="22">
        <f ca="1">IF(Διαχείριση[[#This Row],[υπόλοιπο
που απομένει]]&gt;0,ΤελευταίαΓραμμή-ROW(),0)</f>
        <v>169</v>
      </c>
    </row>
    <row r="195" spans="2:10" ht="15" customHeight="1" x14ac:dyDescent="0.25">
      <c r="B195" s="20">
        <f>ROWS($B$4:B195)</f>
        <v>192</v>
      </c>
      <c r="C195" s="14">
        <f ca="1">IF(ΚαταχωρημένεςΤιμές,IF(Διαχείριση[[#This Row],['#]]&lt;=ΔιάρκειαΔανείου,IF(ROW()-ROW(Διαχείριση[[#Headers],[ημερομηνία
πληρωμής]])=1,ΈναρξηΔανείου,IF(I194&gt;0,EDATE(C194,1),"")),""),"")</f>
        <v>49136</v>
      </c>
      <c r="D195" s="21">
        <f ca="1">IF(ROW()-ROW(Διαχείριση[[#Headers],[αρχικό
υπόλοιπο]])=1,ΠοσόΔανείου,IF(Διαχείριση[[#This Row],[ημερομηνία
πληρωμής]]="",0,INDEX(Διαχείριση[], ROW()-4,8)))</f>
        <v>130062.56209425803</v>
      </c>
      <c r="E195" s="21">
        <f ca="1">IF(ΚαταχωρημένεςΤιμές,IF(ROW()-ROW(Διαχείριση[[#Headers],[τόκος]])=1,-IPMT(Επιτόκιο/12,1,ΔιάρκειαΔανείου-ROWS($C$4:C195)+1,Διαχείριση[[#This Row],[αρχικό
υπόλοιπο]]),IFERROR(-IPMT(Επιτόκιο/12,1,Διαχείριση[[#This Row],['#
δόσεων που απομένουν]],D196),0)),0)</f>
        <v>539.7118591262215</v>
      </c>
      <c r="F195" s="21">
        <f ca="1">IFERROR(IF(AND(ΚαταχωρημένεςΤιμές,Διαχείριση[[#This Row],[ημερομηνία
πληρωμής]]&lt;&gt;""),-PPMT(Επιτόκιο/12,1,ΔιάρκειαΔανείου-ROWS($C$4:C195)+1,Διαχείριση[[#This Row],[αρχικό
υπόλοιπο]]),""),0)</f>
        <v>531.71590396487079</v>
      </c>
      <c r="G195" s="21">
        <f ca="1">IF(Διαχείριση[[#This Row],[ημερομηνία
πληρωμής]]="",0,ΦόροςΑκίνητηςΠεριουσίας)</f>
        <v>375</v>
      </c>
      <c r="H195" s="21">
        <f ca="1">IF(Διαχείριση[[#This Row],[ημερομηνία
πληρωμής]]="",0,Διαχείριση[[#This Row],[τόκος]]+Διαχείριση[[#This Row],[κεφάλαιο]]+Διαχείριση[[#This Row],[φόρος ακίνητης
περιουσίας]])</f>
        <v>1446.4277630910924</v>
      </c>
      <c r="I195" s="21">
        <f ca="1">IF(Διαχείριση[[#This Row],[ημερομηνία
πληρωμής]]="",0,Διαχείριση[[#This Row],[αρχικό
υπόλοιπο]]-Διαχείριση[[#This Row],[κεφάλαιο]])</f>
        <v>129530.84619029316</v>
      </c>
      <c r="J195" s="22">
        <f ca="1">IF(Διαχείριση[[#This Row],[υπόλοιπο
που απομένει]]&gt;0,ΤελευταίαΓραμμή-ROW(),0)</f>
        <v>168</v>
      </c>
    </row>
    <row r="196" spans="2:10" ht="15" customHeight="1" x14ac:dyDescent="0.25">
      <c r="B196" s="20">
        <f>ROWS($B$4:B196)</f>
        <v>193</v>
      </c>
      <c r="C196" s="14">
        <f ca="1">IF(ΚαταχωρημένεςΤιμές,IF(Διαχείριση[[#This Row],['#]]&lt;=ΔιάρκειαΔανείου,IF(ROW()-ROW(Διαχείριση[[#Headers],[ημερομηνία
πληρωμής]])=1,ΈναρξηΔανείου,IF(I195&gt;0,EDATE(C195,1),"")),""),"")</f>
        <v>49167</v>
      </c>
      <c r="D196" s="21">
        <f ca="1">IF(ROW()-ROW(Διαχείριση[[#Headers],[αρχικό
υπόλοιπο]])=1,ΠοσόΔανείου,IF(Διαχείριση[[#This Row],[ημερομηνία
πληρωμής]]="",0,INDEX(Διαχείριση[], ROW()-4,8)))</f>
        <v>129530.84619029316</v>
      </c>
      <c r="E196" s="21">
        <f ca="1">IF(ΚαταχωρημένεςΤιμές,IF(ROW()-ROW(Διαχείριση[[#Headers],[τόκος]])=1,-IPMT(Επιτόκιο/12,1,ΔιάρκειαΔανείου-ROWS($C$4:C196)+1,Διαχείριση[[#This Row],[αρχικό
υπόλοιπο]]),IFERROR(-IPMT(Επιτόκιο/12,1,Διαχείριση[[#This Row],['#
δόσεων που απομένουν]],D197),0)),0)</f>
        <v>537.48714501414622</v>
      </c>
      <c r="F196" s="21">
        <f ca="1">IFERROR(IF(AND(ΚαταχωρημένεςΤιμές,Διαχείριση[[#This Row],[ημερομηνία
πληρωμής]]&lt;&gt;""),-PPMT(Επιτόκιο/12,1,ΔιάρκειαΔανείου-ROWS($C$4:C196)+1,Διαχείριση[[#This Row],[αρχικό
υπόλοιπο]]),""),0)</f>
        <v>533.93138689805767</v>
      </c>
      <c r="G196" s="21">
        <f ca="1">IF(Διαχείριση[[#This Row],[ημερομηνία
πληρωμής]]="",0,ΦόροςΑκίνητηςΠεριουσίας)</f>
        <v>375</v>
      </c>
      <c r="H196" s="21">
        <f ca="1">IF(Διαχείριση[[#This Row],[ημερομηνία
πληρωμής]]="",0,Διαχείριση[[#This Row],[τόκος]]+Διαχείριση[[#This Row],[κεφάλαιο]]+Διαχείριση[[#This Row],[φόρος ακίνητης
περιουσίας]])</f>
        <v>1446.4185319122039</v>
      </c>
      <c r="I196" s="21">
        <f ca="1">IF(Διαχείριση[[#This Row],[ημερομηνία
πληρωμής]]="",0,Διαχείριση[[#This Row],[αρχικό
υπόλοιπο]]-Διαχείριση[[#This Row],[κεφάλαιο]])</f>
        <v>128996.91480339511</v>
      </c>
      <c r="J196" s="22">
        <f ca="1">IF(Διαχείριση[[#This Row],[υπόλοιπο
που απομένει]]&gt;0,ΤελευταίαΓραμμή-ROW(),0)</f>
        <v>167</v>
      </c>
    </row>
    <row r="197" spans="2:10" ht="15" customHeight="1" x14ac:dyDescent="0.25">
      <c r="B197" s="20">
        <f>ROWS($B$4:B197)</f>
        <v>194</v>
      </c>
      <c r="C197" s="14">
        <f ca="1">IF(ΚαταχωρημένεςΤιμές,IF(Διαχείριση[[#This Row],['#]]&lt;=ΔιάρκειαΔανείου,IF(ROW()-ROW(Διαχείριση[[#Headers],[ημερομηνία
πληρωμής]])=1,ΈναρξηΔανείου,IF(I196&gt;0,EDATE(C196,1),"")),""),"")</f>
        <v>49198</v>
      </c>
      <c r="D197" s="21">
        <f ca="1">IF(ROW()-ROW(Διαχείριση[[#Headers],[αρχικό
υπόλοιπο]])=1,ΠοσόΔανείου,IF(Διαχείριση[[#This Row],[ημερομηνία
πληρωμής]]="",0,INDEX(Διαχείριση[], ROW()-4,8)))</f>
        <v>128996.91480339511</v>
      </c>
      <c r="E197" s="21">
        <f ca="1">IF(ΚαταχωρημένεςΤιμές,IF(ROW()-ROW(Διαχείριση[[#Headers],[τόκος]])=1,-IPMT(Επιτόκιο/12,1,ΔιάρκειαΔανείου-ROWS($C$4:C197)+1,Διαχείριση[[#This Row],[αρχικό
υπόλοιπο]]),IFERROR(-IPMT(Επιτόκιο/12,1,Διαχείριση[[#This Row],['#
δόσεων που απομένουν]],D198),0)),0)</f>
        <v>535.25316125993743</v>
      </c>
      <c r="F197" s="21">
        <f ca="1">IFERROR(IF(AND(ΚαταχωρημένεςΤιμές,Διαχείριση[[#This Row],[ημερομηνία
πληρωμής]]&lt;&gt;""),-PPMT(Επιτόκιο/12,1,ΔιάρκειαΔανείου-ROWS($C$4:C197)+1,Διαχείριση[[#This Row],[αρχικό
υπόλοιπο]]),""),0)</f>
        <v>536.15610101013294</v>
      </c>
      <c r="G197" s="21">
        <f ca="1">IF(Διαχείριση[[#This Row],[ημερομηνία
πληρωμής]]="",0,ΦόροςΑκίνητηςΠεριουσίας)</f>
        <v>375</v>
      </c>
      <c r="H197" s="21">
        <f ca="1">IF(Διαχείριση[[#This Row],[ημερομηνία
πληρωμής]]="",0,Διαχείριση[[#This Row],[τόκος]]+Διαχείριση[[#This Row],[κεφάλαιο]]+Διαχείριση[[#This Row],[φόρος ακίνητης
περιουσίας]])</f>
        <v>1446.4092622700705</v>
      </c>
      <c r="I197" s="21">
        <f ca="1">IF(Διαχείριση[[#This Row],[ημερομηνία
πληρωμής]]="",0,Διαχείριση[[#This Row],[αρχικό
υπόλοιπο]]-Διαχείριση[[#This Row],[κεφάλαιο]])</f>
        <v>128460.75870238498</v>
      </c>
      <c r="J197" s="22">
        <f ca="1">IF(Διαχείριση[[#This Row],[υπόλοιπο
που απομένει]]&gt;0,ΤελευταίαΓραμμή-ROW(),0)</f>
        <v>166</v>
      </c>
    </row>
    <row r="198" spans="2:10" ht="15" customHeight="1" x14ac:dyDescent="0.25">
      <c r="B198" s="20">
        <f>ROWS($B$4:B198)</f>
        <v>195</v>
      </c>
      <c r="C198" s="14">
        <f ca="1">IF(ΚαταχωρημένεςΤιμές,IF(Διαχείριση[[#This Row],['#]]&lt;=ΔιάρκειαΔανείου,IF(ROW()-ROW(Διαχείριση[[#Headers],[ημερομηνία
πληρωμής]])=1,ΈναρξηΔανείου,IF(I197&gt;0,EDATE(C197,1),"")),""),"")</f>
        <v>49228</v>
      </c>
      <c r="D198" s="21">
        <f ca="1">IF(ROW()-ROW(Διαχείριση[[#Headers],[αρχικό
υπόλοιπο]])=1,ΠοσόΔανείου,IF(Διαχείριση[[#This Row],[ημερομηνία
πληρωμής]]="",0,INDEX(Διαχείριση[], ROW()-4,8)))</f>
        <v>128460.75870238498</v>
      </c>
      <c r="E198" s="21">
        <f ca="1">IF(ΚαταχωρημένεςΤιμές,IF(ROW()-ROW(Διαχείριση[[#Headers],[τόκος]])=1,-IPMT(Επιτόκιο/12,1,ΔιάρκειαΔανείου-ROWS($C$4:C198)+1,Διαχείριση[[#This Row],[αρχικό
υπόλοιπο]]),IFERROR(-IPMT(Επιτόκιο/12,1,Διαχείριση[[#This Row],['#
δόσεων που απομένουν]],D199),0)),0)</f>
        <v>533.009869240086</v>
      </c>
      <c r="F198" s="21">
        <f ca="1">IFERROR(IF(AND(ΚαταχωρημένεςΤιμές,Διαχείριση[[#This Row],[ημερομηνία
πληρωμής]]&lt;&gt;""),-PPMT(Επιτόκιο/12,1,ΔιάρκειαΔανείου-ROWS($C$4:C198)+1,Διαχείριση[[#This Row],[αρχικό
υπόλοιπο]]),""),0)</f>
        <v>538.39008476434174</v>
      </c>
      <c r="G198" s="21">
        <f ca="1">IF(Διαχείριση[[#This Row],[ημερομηνία
πληρωμής]]="",0,ΦόροςΑκίνητηςΠεριουσίας)</f>
        <v>375</v>
      </c>
      <c r="H198" s="21">
        <f ca="1">IF(Διαχείριση[[#This Row],[ημερομηνία
πληρωμής]]="",0,Διαχείριση[[#This Row],[τόκος]]+Διαχείριση[[#This Row],[κεφάλαιο]]+Διαχείριση[[#This Row],[φόρος ακίνητης
περιουσίας]])</f>
        <v>1446.3999540044279</v>
      </c>
      <c r="I198" s="21">
        <f ca="1">IF(Διαχείριση[[#This Row],[ημερομηνία
πληρωμής]]="",0,Διαχείριση[[#This Row],[αρχικό
υπόλοιπο]]-Διαχείριση[[#This Row],[κεφάλαιο]])</f>
        <v>127922.36861762064</v>
      </c>
      <c r="J198" s="22">
        <f ca="1">IF(Διαχείριση[[#This Row],[υπόλοιπο
που απομένει]]&gt;0,ΤελευταίαΓραμμή-ROW(),0)</f>
        <v>165</v>
      </c>
    </row>
    <row r="199" spans="2:10" ht="15" customHeight="1" x14ac:dyDescent="0.25">
      <c r="B199" s="20">
        <f>ROWS($B$4:B199)</f>
        <v>196</v>
      </c>
      <c r="C199" s="14">
        <f ca="1">IF(ΚαταχωρημένεςΤιμές,IF(Διαχείριση[[#This Row],['#]]&lt;=ΔιάρκειαΔανείου,IF(ROW()-ROW(Διαχείριση[[#Headers],[ημερομηνία
πληρωμής]])=1,ΈναρξηΔανείου,IF(I198&gt;0,EDATE(C198,1),"")),""),"")</f>
        <v>49259</v>
      </c>
      <c r="D199" s="21">
        <f ca="1">IF(ROW()-ROW(Διαχείριση[[#Headers],[αρχικό
υπόλοιπο]])=1,ΠοσόΔανείου,IF(Διαχείριση[[#This Row],[ημερομηνία
πληρωμής]]="",0,INDEX(Διαχείριση[], ROW()-4,8)))</f>
        <v>127922.36861762064</v>
      </c>
      <c r="E199" s="21">
        <f ca="1">IF(ΚαταχωρημένεςΤιμές,IF(ROW()-ROW(Διαχείριση[[#Headers],[τόκος]])=1,-IPMT(Επιτόκιο/12,1,ΔιάρκειαΔανείου-ROWS($C$4:C199)+1,Διαχείριση[[#This Row],[αρχικό
υπόλοιπο]]),IFERROR(-IPMT(Επιτόκιο/12,1,Διαχείριση[[#This Row],['#
δόσεων που απομένουν]],D200),0)),0)</f>
        <v>530.75723017015184</v>
      </c>
      <c r="F199" s="21">
        <f ca="1">IFERROR(IF(AND(ΚαταχωρημένεςΤιμές,Διαχείριση[[#This Row],[ημερομηνία
πληρωμής]]&lt;&gt;""),-PPMT(Επιτόκιο/12,1,ΔιάρκειαΔανείου-ROWS($C$4:C199)+1,Διαχείριση[[#This Row],[αρχικό
υπόλοιπο]]),""),0)</f>
        <v>540.63337678419327</v>
      </c>
      <c r="G199" s="21">
        <f ca="1">IF(Διαχείριση[[#This Row],[ημερομηνία
πληρωμής]]="",0,ΦόροςΑκίνητηςΠεριουσίας)</f>
        <v>375</v>
      </c>
      <c r="H199" s="21">
        <f ca="1">IF(Διαχείριση[[#This Row],[ημερομηνία
πληρωμής]]="",0,Διαχείριση[[#This Row],[τόκος]]+Διαχείριση[[#This Row],[κεφάλαιο]]+Διαχείριση[[#This Row],[φόρος ακίνητης
περιουσίας]])</f>
        <v>1446.390606954345</v>
      </c>
      <c r="I199" s="21">
        <f ca="1">IF(Διαχείριση[[#This Row],[ημερομηνία
πληρωμής]]="",0,Διαχείριση[[#This Row],[αρχικό
υπόλοιπο]]-Διαχείριση[[#This Row],[κεφάλαιο]])</f>
        <v>127381.73524083645</v>
      </c>
      <c r="J199" s="22">
        <f ca="1">IF(Διαχείριση[[#This Row],[υπόλοιπο
που απομένει]]&gt;0,ΤελευταίαΓραμμή-ROW(),0)</f>
        <v>164</v>
      </c>
    </row>
    <row r="200" spans="2:10" ht="15" customHeight="1" x14ac:dyDescent="0.25">
      <c r="B200" s="20">
        <f>ROWS($B$4:B200)</f>
        <v>197</v>
      </c>
      <c r="C200" s="14">
        <f ca="1">IF(ΚαταχωρημένεςΤιμές,IF(Διαχείριση[[#This Row],['#]]&lt;=ΔιάρκειαΔανείου,IF(ROW()-ROW(Διαχείριση[[#Headers],[ημερομηνία
πληρωμής]])=1,ΈναρξηΔανείου,IF(I199&gt;0,EDATE(C199,1),"")),""),"")</f>
        <v>49289</v>
      </c>
      <c r="D200" s="21">
        <f ca="1">IF(ROW()-ROW(Διαχείριση[[#Headers],[αρχικό
υπόλοιπο]])=1,ΠοσόΔανείου,IF(Διαχείριση[[#This Row],[ημερομηνία
πληρωμής]]="",0,INDEX(Διαχείριση[], ROW()-4,8)))</f>
        <v>127381.73524083645</v>
      </c>
      <c r="E200" s="21">
        <f ca="1">IF(ΚαταχωρημένεςΤιμές,IF(ROW()-ROW(Διαχείριση[[#Headers],[τόκος]])=1,-IPMT(Επιτόκιο/12,1,ΔιάρκειαΔανείου-ROWS($C$4:C200)+1,Διαχείριση[[#This Row],[αρχικό
υπόλοιπο]]),IFERROR(-IPMT(Επιτόκιο/12,1,Διαχείριση[[#This Row],['#
δόσεων που απομένουν]],D201),0)),0)</f>
        <v>528.49520510409309</v>
      </c>
      <c r="F200" s="21">
        <f ca="1">IFERROR(IF(AND(ΚαταχωρημένεςΤιμές,Διαχείριση[[#This Row],[ημερομηνία
πληρωμής]]&lt;&gt;""),-PPMT(Επιτόκιο/12,1,ΔιάρκειαΔανείου-ROWS($C$4:C200)+1,Διαχείριση[[#This Row],[αρχικό
υπόλοιπο]]),""),0)</f>
        <v>542.88601585412744</v>
      </c>
      <c r="G200" s="21">
        <f ca="1">IF(Διαχείριση[[#This Row],[ημερομηνία
πληρωμής]]="",0,ΦόροςΑκίνητηςΠεριουσίας)</f>
        <v>375</v>
      </c>
      <c r="H200" s="21">
        <f ca="1">IF(Διαχείριση[[#This Row],[ημερομηνία
πληρωμής]]="",0,Διαχείριση[[#This Row],[τόκος]]+Διαχείριση[[#This Row],[κεφάλαιο]]+Διαχείριση[[#This Row],[φόρος ακίνητης
περιουσίας]])</f>
        <v>1446.3812209582206</v>
      </c>
      <c r="I200" s="21">
        <f ca="1">IF(Διαχείριση[[#This Row],[ημερομηνία
πληρωμής]]="",0,Διαχείριση[[#This Row],[αρχικό
υπόλοιπο]]-Διαχείριση[[#This Row],[κεφάλαιο]])</f>
        <v>126838.84922498233</v>
      </c>
      <c r="J200" s="22">
        <f ca="1">IF(Διαχείριση[[#This Row],[υπόλοιπο
που απομένει]]&gt;0,ΤελευταίαΓραμμή-ROW(),0)</f>
        <v>163</v>
      </c>
    </row>
    <row r="201" spans="2:10" ht="15" customHeight="1" x14ac:dyDescent="0.25">
      <c r="B201" s="20">
        <f>ROWS($B$4:B201)</f>
        <v>198</v>
      </c>
      <c r="C201" s="14">
        <f ca="1">IF(ΚαταχωρημένεςΤιμές,IF(Διαχείριση[[#This Row],['#]]&lt;=ΔιάρκειαΔανείου,IF(ROW()-ROW(Διαχείριση[[#Headers],[ημερομηνία
πληρωμής]])=1,ΈναρξηΔανείου,IF(I200&gt;0,EDATE(C200,1),"")),""),"")</f>
        <v>49320</v>
      </c>
      <c r="D201" s="21">
        <f ca="1">IF(ROW()-ROW(Διαχείριση[[#Headers],[αρχικό
υπόλοιπο]])=1,ΠοσόΔανείου,IF(Διαχείριση[[#This Row],[ημερομηνία
πληρωμής]]="",0,INDEX(Διαχείριση[], ROW()-4,8)))</f>
        <v>126838.84922498233</v>
      </c>
      <c r="E201" s="21">
        <f ca="1">IF(ΚαταχωρημένεςΤιμές,IF(ROW()-ROW(Διαχείριση[[#Headers],[τόκος]])=1,-IPMT(Επιτόκιο/12,1,ΔιάρκειαΔανείου-ROWS($C$4:C201)+1,Διαχείριση[[#This Row],[αρχικό
υπόλοιπο]]),IFERROR(-IPMT(Επιτόκιο/12,1,Διαχείριση[[#This Row],['#
δόσεων που απομένουν]],D202),0)),0)</f>
        <v>526.2237549335922</v>
      </c>
      <c r="F201" s="21">
        <f ca="1">IFERROR(IF(AND(ΚαταχωρημένεςΤιμές,Διαχείριση[[#This Row],[ημερομηνία
πληρωμής]]&lt;&gt;""),-PPMT(Επιτόκιο/12,1,ΔιάρκειαΔανείου-ROWS($C$4:C201)+1,Διαχείριση[[#This Row],[αρχικό
υπόλοιπο]]),""),0)</f>
        <v>545.14804092018619</v>
      </c>
      <c r="G201" s="21">
        <f ca="1">IF(Διαχείριση[[#This Row],[ημερομηνία
πληρωμής]]="",0,ΦόροςΑκίνητηςΠεριουσίας)</f>
        <v>375</v>
      </c>
      <c r="H201" s="21">
        <f ca="1">IF(Διαχείριση[[#This Row],[ημερομηνία
πληρωμής]]="",0,Διαχείριση[[#This Row],[τόκος]]+Διαχείριση[[#This Row],[κεφάλαιο]]+Διαχείριση[[#This Row],[φόρος ακίνητης
περιουσίας]])</f>
        <v>1446.3717958537784</v>
      </c>
      <c r="I201" s="21">
        <f ca="1">IF(Διαχείριση[[#This Row],[ημερομηνία
πληρωμής]]="",0,Διαχείριση[[#This Row],[αρχικό
υπόλοιπο]]-Διαχείριση[[#This Row],[κεφάλαιο]])</f>
        <v>126293.70118406214</v>
      </c>
      <c r="J201" s="22">
        <f ca="1">IF(Διαχείριση[[#This Row],[υπόλοιπο
που απομένει]]&gt;0,ΤελευταίαΓραμμή-ROW(),0)</f>
        <v>162</v>
      </c>
    </row>
    <row r="202" spans="2:10" ht="15" customHeight="1" x14ac:dyDescent="0.25">
      <c r="B202" s="20">
        <f>ROWS($B$4:B202)</f>
        <v>199</v>
      </c>
      <c r="C202" s="14">
        <f ca="1">IF(ΚαταχωρημένεςΤιμές,IF(Διαχείριση[[#This Row],['#]]&lt;=ΔιάρκειαΔανείου,IF(ROW()-ROW(Διαχείριση[[#Headers],[ημερομηνία
πληρωμής]])=1,ΈναρξηΔανείου,IF(I201&gt;0,EDATE(C201,1),"")),""),"")</f>
        <v>49351</v>
      </c>
      <c r="D202" s="21">
        <f ca="1">IF(ROW()-ROW(Διαχείριση[[#Headers],[αρχικό
υπόλοιπο]])=1,ΠοσόΔανείου,IF(Διαχείριση[[#This Row],[ημερομηνία
πληρωμής]]="",0,INDEX(Διαχείριση[], ROW()-4,8)))</f>
        <v>126293.70118406214</v>
      </c>
      <c r="E202" s="21">
        <f ca="1">IF(ΚαταχωρημένεςΤιμές,IF(ROW()-ROW(Διαχείριση[[#Headers],[τόκος]])=1,-IPMT(Επιτόκιο/12,1,ΔιάρκειαΔανείου-ROWS($C$4:C202)+1,Διαχείριση[[#This Row],[αρχικό
υπόλοιπο]]),IFERROR(-IPMT(Επιτόκιο/12,1,Διαχείριση[[#This Row],['#
δόσεων που απομένουν]],D203),0)),0)</f>
        <v>523.94284038738112</v>
      </c>
      <c r="F202" s="21">
        <f ca="1">IFERROR(IF(AND(ΚαταχωρημένεςΤιμές,Διαχείριση[[#This Row],[ημερομηνία
πληρωμής]]&lt;&gt;""),-PPMT(Επιτόκιο/12,1,ΔιάρκειαΔανείου-ROWS($C$4:C202)+1,Διαχείριση[[#This Row],[αρχικό
υπόλοιπο]]),""),0)</f>
        <v>547.41949109068696</v>
      </c>
      <c r="G202" s="21">
        <f ca="1">IF(Διαχείριση[[#This Row],[ημερομηνία
πληρωμής]]="",0,ΦόροςΑκίνητηςΠεριουσίας)</f>
        <v>375</v>
      </c>
      <c r="H202" s="21">
        <f ca="1">IF(Διαχείριση[[#This Row],[ημερομηνία
πληρωμής]]="",0,Διαχείριση[[#This Row],[τόκος]]+Διαχείριση[[#This Row],[κεφάλαιο]]+Διαχείριση[[#This Row],[φόρος ακίνητης
περιουσίας]])</f>
        <v>1446.362331478068</v>
      </c>
      <c r="I202" s="21">
        <f ca="1">IF(Διαχείριση[[#This Row],[ημερομηνία
πληρωμής]]="",0,Διαχείριση[[#This Row],[αρχικό
υπόλοιπο]]-Διαχείριση[[#This Row],[κεφάλαιο]])</f>
        <v>125746.28169297146</v>
      </c>
      <c r="J202" s="22">
        <f ca="1">IF(Διαχείριση[[#This Row],[υπόλοιπο
που απομένει]]&gt;0,ΤελευταίαΓραμμή-ROW(),0)</f>
        <v>161</v>
      </c>
    </row>
    <row r="203" spans="2:10" ht="15" customHeight="1" x14ac:dyDescent="0.25">
      <c r="B203" s="20">
        <f>ROWS($B$4:B203)</f>
        <v>200</v>
      </c>
      <c r="C203" s="14">
        <f ca="1">IF(ΚαταχωρημένεςΤιμές,IF(Διαχείριση[[#This Row],['#]]&lt;=ΔιάρκειαΔανείου,IF(ROW()-ROW(Διαχείριση[[#Headers],[ημερομηνία
πληρωμής]])=1,ΈναρξηΔανείου,IF(I202&gt;0,EDATE(C202,1),"")),""),"")</f>
        <v>49379</v>
      </c>
      <c r="D203" s="21">
        <f ca="1">IF(ROW()-ROW(Διαχείριση[[#Headers],[αρχικό
υπόλοιπο]])=1,ΠοσόΔανείου,IF(Διαχείριση[[#This Row],[ημερομηνία
πληρωμής]]="",0,INDEX(Διαχείριση[], ROW()-4,8)))</f>
        <v>125746.28169297146</v>
      </c>
      <c r="E203" s="21">
        <f ca="1">IF(ΚαταχωρημένεςΤιμές,IF(ROW()-ROW(Διαχείριση[[#Headers],[τόκος]])=1,-IPMT(Επιτόκιο/12,1,ΔιάρκειαΔανείου-ROWS($C$4:C203)+1,Διαχείριση[[#This Row],[αρχικό
υπόλοιπο]]),IFERROR(-IPMT(Επιτόκιο/12,1,Διαχείριση[[#This Row],['#
δόσεων που απομένουν]],D204),0)),0)</f>
        <v>521.65242203056061</v>
      </c>
      <c r="F203" s="21">
        <f ca="1">IFERROR(IF(AND(ΚαταχωρημένεςΤιμές,Διαχείριση[[#This Row],[ημερομηνία
πληρωμής]]&lt;&gt;""),-PPMT(Επιτόκιο/12,1,ΔιάρκειαΔανείου-ROWS($C$4:C203)+1,Διαχείριση[[#This Row],[αρχικό
υπόλοιπο]]),""),0)</f>
        <v>549.70040563689827</v>
      </c>
      <c r="G203" s="21">
        <f ca="1">IF(Διαχείριση[[#This Row],[ημερομηνία
πληρωμής]]="",0,ΦόροςΑκίνητηςΠεριουσίας)</f>
        <v>375</v>
      </c>
      <c r="H203" s="21">
        <f ca="1">IF(Διαχείριση[[#This Row],[ημερομηνία
πληρωμής]]="",0,Διαχείριση[[#This Row],[τόκος]]+Διαχείριση[[#This Row],[κεφάλαιο]]+Διαχείριση[[#This Row],[φόρος ακίνητης
περιουσίας]])</f>
        <v>1446.3528276674588</v>
      </c>
      <c r="I203" s="21">
        <f ca="1">IF(Διαχείριση[[#This Row],[ημερομηνία
πληρωμής]]="",0,Διαχείριση[[#This Row],[αρχικό
υπόλοιπο]]-Διαχείριση[[#This Row],[κεφάλαιο]])</f>
        <v>125196.58128733456</v>
      </c>
      <c r="J203" s="22">
        <f ca="1">IF(Διαχείριση[[#This Row],[υπόλοιπο
που απομένει]]&gt;0,ΤελευταίαΓραμμή-ROW(),0)</f>
        <v>160</v>
      </c>
    </row>
    <row r="204" spans="2:10" ht="15" customHeight="1" x14ac:dyDescent="0.25">
      <c r="B204" s="20">
        <f>ROWS($B$4:B204)</f>
        <v>201</v>
      </c>
      <c r="C204" s="14">
        <f ca="1">IF(ΚαταχωρημένεςΤιμές,IF(Διαχείριση[[#This Row],['#]]&lt;=ΔιάρκειαΔανείου,IF(ROW()-ROW(Διαχείριση[[#Headers],[ημερομηνία
πληρωμής]])=1,ΈναρξηΔανείου,IF(I203&gt;0,EDATE(C203,1),"")),""),"")</f>
        <v>49410</v>
      </c>
      <c r="D204" s="21">
        <f ca="1">IF(ROW()-ROW(Διαχείριση[[#Headers],[αρχικό
υπόλοιπο]])=1,ΠοσόΔανείου,IF(Διαχείριση[[#This Row],[ημερομηνία
πληρωμής]]="",0,INDEX(Διαχείριση[], ROW()-4,8)))</f>
        <v>125196.58128733456</v>
      </c>
      <c r="E204" s="21">
        <f ca="1">IF(ΚαταχωρημένεςΤιμές,IF(ROW()-ROW(Διαχείριση[[#Headers],[τόκος]])=1,-IPMT(Επιτόκιο/12,1,ΔιάρκειαΔανείου-ROWS($C$4:C204)+1,Διαχείριση[[#This Row],[αρχικό
υπόλοιπο]]),IFERROR(-IPMT(Επιτόκιο/12,1,Διαχείριση[[#This Row],['#
δόσεων που απομένουν]],D205),0)),0)</f>
        <v>519.35246026392019</v>
      </c>
      <c r="F204" s="21">
        <f ca="1">IFERROR(IF(AND(ΚαταχωρημένεςΤιμές,Διαχείριση[[#This Row],[ημερομηνία
πληρωμής]]&lt;&gt;""),-PPMT(Επιτόκιο/12,1,ΔιάρκειαΔανείου-ROWS($C$4:C204)+1,Διαχείριση[[#This Row],[αρχικό
υπόλοιπο]]),""),0)</f>
        <v>551.99082399371878</v>
      </c>
      <c r="G204" s="21">
        <f ca="1">IF(Διαχείριση[[#This Row],[ημερομηνία
πληρωμής]]="",0,ΦόροςΑκίνητηςΠεριουσίας)</f>
        <v>375</v>
      </c>
      <c r="H204" s="21">
        <f ca="1">IF(Διαχείριση[[#This Row],[ημερομηνία
πληρωμής]]="",0,Διαχείριση[[#This Row],[τόκος]]+Διαχείριση[[#This Row],[κεφάλαιο]]+Διαχείριση[[#This Row],[φόρος ακίνητης
περιουσίας]])</f>
        <v>1446.343284257639</v>
      </c>
      <c r="I204" s="21">
        <f ca="1">IF(Διαχείριση[[#This Row],[ημερομηνία
πληρωμής]]="",0,Διαχείριση[[#This Row],[αρχικό
υπόλοιπο]]-Διαχείριση[[#This Row],[κεφάλαιο]])</f>
        <v>124644.59046334084</v>
      </c>
      <c r="J204" s="22">
        <f ca="1">IF(Διαχείριση[[#This Row],[υπόλοιπο
που απομένει]]&gt;0,ΤελευταίαΓραμμή-ROW(),0)</f>
        <v>159</v>
      </c>
    </row>
    <row r="205" spans="2:10" ht="15" customHeight="1" x14ac:dyDescent="0.25">
      <c r="B205" s="20">
        <f>ROWS($B$4:B205)</f>
        <v>202</v>
      </c>
      <c r="C205" s="14">
        <f ca="1">IF(ΚαταχωρημένεςΤιμές,IF(Διαχείριση[[#This Row],['#]]&lt;=ΔιάρκειαΔανείου,IF(ROW()-ROW(Διαχείριση[[#Headers],[ημερομηνία
πληρωμής]])=1,ΈναρξηΔανείου,IF(I204&gt;0,EDATE(C204,1),"")),""),"")</f>
        <v>49440</v>
      </c>
      <c r="D205" s="21">
        <f ca="1">IF(ROW()-ROW(Διαχείριση[[#Headers],[αρχικό
υπόλοιπο]])=1,ΠοσόΔανείου,IF(Διαχείριση[[#This Row],[ημερομηνία
πληρωμής]]="",0,INDEX(Διαχείριση[], ROW()-4,8)))</f>
        <v>124644.59046334084</v>
      </c>
      <c r="E205" s="21">
        <f ca="1">IF(ΚαταχωρημένεςΤιμές,IF(ROW()-ROW(Διαχείριση[[#Headers],[τόκος]])=1,-IPMT(Επιτόκιο/12,1,ΔιάρκειαΔανείου-ROWS($C$4:C205)+1,Διαχείριση[[#This Row],[αρχικό
υπόλοιπο]]),IFERROR(-IPMT(Επιτόκιο/12,1,Διαχείριση[[#This Row],['#
δόσεων που απομένουν]],D206),0)),0)</f>
        <v>517.04291532325203</v>
      </c>
      <c r="F205" s="21">
        <f ca="1">IFERROR(IF(AND(ΚαταχωρημένεςΤιμές,Διαχείριση[[#This Row],[ημερομηνία
πληρωμής]]&lt;&gt;""),-PPMT(Επιτόκιο/12,1,ΔιάρκειαΔανείου-ROWS($C$4:C205)+1,Διαχείριση[[#This Row],[αρχικό
υπόλοιπο]]),""),0)</f>
        <v>554.2907857603592</v>
      </c>
      <c r="G205" s="21">
        <f ca="1">IF(Διαχείριση[[#This Row],[ημερομηνία
πληρωμής]]="",0,ΦόροςΑκίνητηςΠεριουσίας)</f>
        <v>375</v>
      </c>
      <c r="H205" s="21">
        <f ca="1">IF(Διαχείριση[[#This Row],[ημερομηνία
πληρωμής]]="",0,Διαχείριση[[#This Row],[τόκος]]+Διαχείριση[[#This Row],[κεφάλαιο]]+Διαχείριση[[#This Row],[φόρος ακίνητης
περιουσίας]])</f>
        <v>1446.3337010836112</v>
      </c>
      <c r="I205" s="21">
        <f ca="1">IF(Διαχείριση[[#This Row],[ημερομηνία
πληρωμής]]="",0,Διαχείριση[[#This Row],[αρχικό
υπόλοιπο]]-Διαχείριση[[#This Row],[κεφάλαιο]])</f>
        <v>124090.29967758048</v>
      </c>
      <c r="J205" s="22">
        <f ca="1">IF(Διαχείριση[[#This Row],[υπόλοιπο
που απομένει]]&gt;0,ΤελευταίαΓραμμή-ROW(),0)</f>
        <v>158</v>
      </c>
    </row>
    <row r="206" spans="2:10" ht="15" customHeight="1" x14ac:dyDescent="0.25">
      <c r="B206" s="20">
        <f>ROWS($B$4:B206)</f>
        <v>203</v>
      </c>
      <c r="C206" s="14">
        <f ca="1">IF(ΚαταχωρημένεςΤιμές,IF(Διαχείριση[[#This Row],['#]]&lt;=ΔιάρκειαΔανείου,IF(ROW()-ROW(Διαχείριση[[#Headers],[ημερομηνία
πληρωμής]])=1,ΈναρξηΔανείου,IF(I205&gt;0,EDATE(C205,1),"")),""),"")</f>
        <v>49471</v>
      </c>
      <c r="D206" s="21">
        <f ca="1">IF(ROW()-ROW(Διαχείριση[[#Headers],[αρχικό
υπόλοιπο]])=1,ΠοσόΔανείου,IF(Διαχείριση[[#This Row],[ημερομηνία
πληρωμής]]="",0,INDEX(Διαχείριση[], ROW()-4,8)))</f>
        <v>124090.29967758048</v>
      </c>
      <c r="E206" s="21">
        <f ca="1">IF(ΚαταχωρημένεςΤιμές,IF(ROW()-ROW(Διαχείριση[[#Headers],[τόκος]])=1,-IPMT(Επιτόκιο/12,1,ΔιάρκειαΔανείου-ROWS($C$4:C206)+1,Διαχείριση[[#This Row],[αρχικό
υπόλοιπο]]),IFERROR(-IPMT(Επιτόκιο/12,1,Διαχείριση[[#This Row],['#
δόσεων που απομένουν]],D207),0)),0)</f>
        <v>514.7237472786644</v>
      </c>
      <c r="F206" s="21">
        <f ca="1">IFERROR(IF(AND(ΚαταχωρημένεςΤιμές,Διαχείριση[[#This Row],[ημερομηνία
πληρωμής]]&lt;&gt;""),-PPMT(Επιτόκιο/12,1,ΔιάρκειαΔανείου-ROWS($C$4:C206)+1,Διαχείριση[[#This Row],[αρχικό
υπόλοιπο]]),""),0)</f>
        <v>556.60033070102747</v>
      </c>
      <c r="G206" s="21">
        <f ca="1">IF(Διαχείριση[[#This Row],[ημερομηνία
πληρωμής]]="",0,ΦόροςΑκίνητηςΠεριουσίας)</f>
        <v>375</v>
      </c>
      <c r="H206" s="21">
        <f ca="1">IF(Διαχείριση[[#This Row],[ημερομηνία
πληρωμής]]="",0,Διαχείριση[[#This Row],[τόκος]]+Διαχείριση[[#This Row],[κεφάλαιο]]+Διαχείριση[[#This Row],[φόρος ακίνητης
περιουσίας]])</f>
        <v>1446.324077979692</v>
      </c>
      <c r="I206" s="21">
        <f ca="1">IF(Διαχείριση[[#This Row],[ημερομηνία
πληρωμής]]="",0,Διαχείριση[[#This Row],[αρχικό
υπόλοιπο]]-Διαχείριση[[#This Row],[κεφάλαιο]])</f>
        <v>123533.69934687945</v>
      </c>
      <c r="J206" s="22">
        <f ca="1">IF(Διαχείριση[[#This Row],[υπόλοιπο
που απομένει]]&gt;0,ΤελευταίαΓραμμή-ROW(),0)</f>
        <v>157</v>
      </c>
    </row>
    <row r="207" spans="2:10" ht="15" customHeight="1" x14ac:dyDescent="0.25">
      <c r="B207" s="20">
        <f>ROWS($B$4:B207)</f>
        <v>204</v>
      </c>
      <c r="C207" s="14">
        <f ca="1">IF(ΚαταχωρημένεςΤιμές,IF(Διαχείριση[[#This Row],['#]]&lt;=ΔιάρκειαΔανείου,IF(ROW()-ROW(Διαχείριση[[#Headers],[ημερομηνία
πληρωμής]])=1,ΈναρξηΔανείου,IF(I206&gt;0,EDATE(C206,1),"")),""),"")</f>
        <v>49501</v>
      </c>
      <c r="D207" s="21">
        <f ca="1">IF(ROW()-ROW(Διαχείριση[[#Headers],[αρχικό
υπόλοιπο]])=1,ΠοσόΔανείου,IF(Διαχείριση[[#This Row],[ημερομηνία
πληρωμής]]="",0,INDEX(Διαχείριση[], ROW()-4,8)))</f>
        <v>123533.69934687945</v>
      </c>
      <c r="E207" s="21">
        <f ca="1">IF(ΚαταχωρημένεςΤιμές,IF(ROW()-ROW(Διαχείριση[[#Headers],[τόκος]])=1,-IPMT(Επιτόκιο/12,1,ΔιάρκειαΔανείου-ROWS($C$4:C207)+1,Διαχείριση[[#This Row],[αρχικό
υπόλοιπο]]),IFERROR(-IPMT(Επιτόκιο/12,1,Διαχείριση[[#This Row],['#
δόσεων που απομένουν]],D208),0)),0)</f>
        <v>512.39491603389104</v>
      </c>
      <c r="F207" s="21">
        <f ca="1">IFERROR(IF(AND(ΚαταχωρημένεςΤιμές,Διαχείριση[[#This Row],[ημερομηνία
πληρωμής]]&lt;&gt;""),-PPMT(Επιτόκιο/12,1,ΔιάρκειαΔανείου-ROWS($C$4:C207)+1,Διαχείριση[[#This Row],[αρχικό
υπόλοιπο]]),""),0)</f>
        <v>558.9194987456151</v>
      </c>
      <c r="G207" s="21">
        <f ca="1">IF(Διαχείριση[[#This Row],[ημερομηνία
πληρωμής]]="",0,ΦόροςΑκίνητηςΠεριουσίας)</f>
        <v>375</v>
      </c>
      <c r="H207" s="21">
        <f ca="1">IF(Διαχείριση[[#This Row],[ημερομηνία
πληρωμής]]="",0,Διαχείριση[[#This Row],[τόκος]]+Διαχείριση[[#This Row],[κεφάλαιο]]+Διαχείριση[[#This Row],[φόρος ακίνητης
περιουσίας]])</f>
        <v>1446.314414779506</v>
      </c>
      <c r="I207" s="21">
        <f ca="1">IF(Διαχείριση[[#This Row],[ημερομηνία
πληρωμής]]="",0,Διαχείριση[[#This Row],[αρχικό
υπόλοιπο]]-Διαχείριση[[#This Row],[κεφάλαιο]])</f>
        <v>122974.77984813384</v>
      </c>
      <c r="J207" s="22">
        <f ca="1">IF(Διαχείριση[[#This Row],[υπόλοιπο
που απομένει]]&gt;0,ΤελευταίαΓραμμή-ROW(),0)</f>
        <v>156</v>
      </c>
    </row>
    <row r="208" spans="2:10" ht="15" customHeight="1" x14ac:dyDescent="0.25">
      <c r="B208" s="20">
        <f>ROWS($B$4:B208)</f>
        <v>205</v>
      </c>
      <c r="C208" s="14">
        <f ca="1">IF(ΚαταχωρημένεςΤιμές,IF(Διαχείριση[[#This Row],['#]]&lt;=ΔιάρκειαΔανείου,IF(ROW()-ROW(Διαχείριση[[#Headers],[ημερομηνία
πληρωμής]])=1,ΈναρξηΔανείου,IF(I207&gt;0,EDATE(C207,1),"")),""),"")</f>
        <v>49532</v>
      </c>
      <c r="D208" s="21">
        <f ca="1">IF(ROW()-ROW(Διαχείριση[[#Headers],[αρχικό
υπόλοιπο]])=1,ΠοσόΔανείου,IF(Διαχείριση[[#This Row],[ημερομηνία
πληρωμής]]="",0,INDEX(Διαχείριση[], ROW()-4,8)))</f>
        <v>122974.77984813384</v>
      </c>
      <c r="E208" s="21">
        <f ca="1">IF(ΚαταχωρημένεςΤιμές,IF(ROW()-ROW(Διαχείριση[[#Headers],[τόκος]])=1,-IPMT(Επιτόκιο/12,1,ΔιάρκειαΔανείου-ROWS($C$4:C208)+1,Διαχείριση[[#This Row],[αρχικό
υπόλοιπο]]),IFERROR(-IPMT(Επιτόκιο/12,1,Διαχείριση[[#This Row],['#
δόσεων που απομένουν]],D209),0)),0)</f>
        <v>510.05638132559773</v>
      </c>
      <c r="F208" s="21">
        <f ca="1">IFERROR(IF(AND(ΚαταχωρημένεςΤιμές,Διαχείριση[[#This Row],[ημερομηνία
πληρωμής]]&lt;&gt;""),-PPMT(Επιτόκιο/12,1,ΔιάρκειαΔανείου-ROWS($C$4:C208)+1,Διαχείριση[[#This Row],[αρχικό
υπόλοιπο]]),""),0)</f>
        <v>561.24832999038836</v>
      </c>
      <c r="G208" s="21">
        <f ca="1">IF(Διαχείριση[[#This Row],[ημερομηνία
πληρωμής]]="",0,ΦόροςΑκίνητηςΠεριουσίας)</f>
        <v>375</v>
      </c>
      <c r="H208" s="21">
        <f ca="1">IF(Διαχείριση[[#This Row],[ημερομηνία
πληρωμής]]="",0,Διαχείριση[[#This Row],[τόκος]]+Διαχείριση[[#This Row],[κεφάλαιο]]+Διαχείριση[[#This Row],[φόρος ακίνητης
περιουσίας]])</f>
        <v>1446.304711315986</v>
      </c>
      <c r="I208" s="21">
        <f ca="1">IF(Διαχείριση[[#This Row],[ημερομηνία
πληρωμής]]="",0,Διαχείριση[[#This Row],[αρχικό
υπόλοιπο]]-Διαχείριση[[#This Row],[κεφάλαιο]])</f>
        <v>122413.53151814346</v>
      </c>
      <c r="J208" s="22">
        <f ca="1">IF(Διαχείριση[[#This Row],[υπόλοιπο
που απομένει]]&gt;0,ΤελευταίαΓραμμή-ROW(),0)</f>
        <v>155</v>
      </c>
    </row>
    <row r="209" spans="2:10" ht="15" customHeight="1" x14ac:dyDescent="0.25">
      <c r="B209" s="20">
        <f>ROWS($B$4:B209)</f>
        <v>206</v>
      </c>
      <c r="C209" s="14">
        <f ca="1">IF(ΚαταχωρημένεςΤιμές,IF(Διαχείριση[[#This Row],['#]]&lt;=ΔιάρκειαΔανείου,IF(ROW()-ROW(Διαχείριση[[#Headers],[ημερομηνία
πληρωμής]])=1,ΈναρξηΔανείου,IF(I208&gt;0,EDATE(C208,1),"")),""),"")</f>
        <v>49563</v>
      </c>
      <c r="D209" s="21">
        <f ca="1">IF(ROW()-ROW(Διαχείριση[[#Headers],[αρχικό
υπόλοιπο]])=1,ΠοσόΔανείου,IF(Διαχείριση[[#This Row],[ημερομηνία
πληρωμής]]="",0,INDEX(Διαχείριση[], ROW()-4,8)))</f>
        <v>122413.53151814346</v>
      </c>
      <c r="E209" s="21">
        <f ca="1">IF(ΚαταχωρημένεςΤιμές,IF(ROW()-ROW(Διαχείριση[[#Headers],[τόκος]])=1,-IPMT(Επιτόκιο/12,1,ΔιάρκειαΔανείου-ROWS($C$4:C209)+1,Διαχείριση[[#This Row],[αρχικό
υπόλοιπο]]),IFERROR(-IPMT(Επιτόκιο/12,1,Διαχείριση[[#This Row],['#
δόσεων που απομένουν]],D210),0)),0)</f>
        <v>507.70810272268659</v>
      </c>
      <c r="F209" s="21">
        <f ca="1">IFERROR(IF(AND(ΚαταχωρημένεςΤιμές,Διαχείριση[[#This Row],[ημερομηνία
πληρωμής]]&lt;&gt;""),-PPMT(Επιτόκιο/12,1,ΔιάρκειαΔανείου-ROWS($C$4:C209)+1,Διαχείριση[[#This Row],[αρχικό
υπόλοιπο]]),""),0)</f>
        <v>563.58686469868178</v>
      </c>
      <c r="G209" s="21">
        <f ca="1">IF(Διαχείριση[[#This Row],[ημερομηνία
πληρωμής]]="",0,ΦόροςΑκίνητηςΠεριουσίας)</f>
        <v>375</v>
      </c>
      <c r="H209" s="21">
        <f ca="1">IF(Διαχείριση[[#This Row],[ημερομηνία
πληρωμής]]="",0,Διαχείριση[[#This Row],[τόκος]]+Διαχείριση[[#This Row],[κεφάλαιο]]+Διαχείριση[[#This Row],[φόρος ακίνητης
περιουσίας]])</f>
        <v>1446.2949674213683</v>
      </c>
      <c r="I209" s="21">
        <f ca="1">IF(Διαχείριση[[#This Row],[ημερομηνία
πληρωμής]]="",0,Διαχείριση[[#This Row],[αρχικό
υπόλοιπο]]-Διαχείριση[[#This Row],[κεφάλαιο]])</f>
        <v>121849.94465344478</v>
      </c>
      <c r="J209" s="22">
        <f ca="1">IF(Διαχείριση[[#This Row],[υπόλοιπο
που απομένει]]&gt;0,ΤελευταίαΓραμμή-ROW(),0)</f>
        <v>154</v>
      </c>
    </row>
    <row r="210" spans="2:10" ht="15" customHeight="1" x14ac:dyDescent="0.25">
      <c r="B210" s="20">
        <f>ROWS($B$4:B210)</f>
        <v>207</v>
      </c>
      <c r="C210" s="14">
        <f ca="1">IF(ΚαταχωρημένεςΤιμές,IF(Διαχείριση[[#This Row],['#]]&lt;=ΔιάρκειαΔανείου,IF(ROW()-ROW(Διαχείριση[[#Headers],[ημερομηνία
πληρωμής]])=1,ΈναρξηΔανείου,IF(I209&gt;0,EDATE(C209,1),"")),""),"")</f>
        <v>49593</v>
      </c>
      <c r="D210" s="21">
        <f ca="1">IF(ROW()-ROW(Διαχείριση[[#Headers],[αρχικό
υπόλοιπο]])=1,ΠοσόΔανείου,IF(Διαχείριση[[#This Row],[ημερομηνία
πληρωμής]]="",0,INDEX(Διαχείριση[], ROW()-4,8)))</f>
        <v>121849.94465344478</v>
      </c>
      <c r="E210" s="21">
        <f ca="1">IF(ΚαταχωρημένεςΤιμές,IF(ROW()-ROW(Διαχείριση[[#Headers],[τόκος]])=1,-IPMT(Επιτόκιο/12,1,ΔιάρκειαΔανείου-ROWS($C$4:C210)+1,Διαχείριση[[#This Row],[αρχικό
υπόλοιπο]]),IFERROR(-IPMT(Επιτόκιο/12,1,Διαχείριση[[#This Row],['#
δόσεων που απομένουν]],D211),0)),0)</f>
        <v>505.35003962559659</v>
      </c>
      <c r="F210" s="21">
        <f ca="1">IFERROR(IF(AND(ΚαταχωρημένεςΤιμές,Διαχείριση[[#This Row],[ημερομηνία
πληρωμής]]&lt;&gt;""),-PPMT(Επιτόκιο/12,1,ΔιάρκειαΔανείου-ROWS($C$4:C210)+1,Διαχείριση[[#This Row],[αρχικό
υπόλοιπο]]),""),0)</f>
        <v>565.93514330159292</v>
      </c>
      <c r="G210" s="21">
        <f ca="1">IF(Διαχείριση[[#This Row],[ημερομηνία
πληρωμής]]="",0,ΦόροςΑκίνητηςΠεριουσίας)</f>
        <v>375</v>
      </c>
      <c r="H210" s="21">
        <f ca="1">IF(Διαχείριση[[#This Row],[ημερομηνία
πληρωμής]]="",0,Διαχείριση[[#This Row],[τόκος]]+Διαχείριση[[#This Row],[κεφάλαιο]]+Διαχείριση[[#This Row],[φόρος ακίνητης
περιουσίας]])</f>
        <v>1446.2851829271895</v>
      </c>
      <c r="I210" s="21">
        <f ca="1">IF(Διαχείριση[[#This Row],[ημερομηνία
πληρωμής]]="",0,Διαχείριση[[#This Row],[αρχικό
υπόλοιπο]]-Διαχείριση[[#This Row],[κεφάλαιο]])</f>
        <v>121284.00951014318</v>
      </c>
      <c r="J210" s="22">
        <f ca="1">IF(Διαχείριση[[#This Row],[υπόλοιπο
που απομένει]]&gt;0,ΤελευταίαΓραμμή-ROW(),0)</f>
        <v>153</v>
      </c>
    </row>
    <row r="211" spans="2:10" ht="15" customHeight="1" x14ac:dyDescent="0.25">
      <c r="B211" s="20">
        <f>ROWS($B$4:B211)</f>
        <v>208</v>
      </c>
      <c r="C211" s="14">
        <f ca="1">IF(ΚαταχωρημένεςΤιμές,IF(Διαχείριση[[#This Row],['#]]&lt;=ΔιάρκειαΔανείου,IF(ROW()-ROW(Διαχείριση[[#Headers],[ημερομηνία
πληρωμής]])=1,ΈναρξηΔανείου,IF(I210&gt;0,EDATE(C210,1),"")),""),"")</f>
        <v>49624</v>
      </c>
      <c r="D211" s="21">
        <f ca="1">IF(ROW()-ROW(Διαχείριση[[#Headers],[αρχικό
υπόλοιπο]])=1,ΠοσόΔανείου,IF(Διαχείριση[[#This Row],[ημερομηνία
πληρωμής]]="",0,INDEX(Διαχείριση[], ROW()-4,8)))</f>
        <v>121284.00951014318</v>
      </c>
      <c r="E211" s="21">
        <f ca="1">IF(ΚαταχωρημένεςΤιμές,IF(ROW()-ROW(Διαχείριση[[#Headers],[τόκος]])=1,-IPMT(Επιτόκιο/12,1,ΔιάρκειαΔανείου-ROWS($C$4:C211)+1,Διαχείριση[[#This Row],[αρχικό
υπόλοιπο]]),IFERROR(-IPMT(Επιτόκιο/12,1,Διαχείριση[[#This Row],['#
δόσεων που απομένουν]],D212),0)),0)</f>
        <v>502.98215126560206</v>
      </c>
      <c r="F211" s="21">
        <f ca="1">IFERROR(IF(AND(ΚαταχωρημένεςΤιμές,Διαχείριση[[#This Row],[ημερομηνία
πληρωμής]]&lt;&gt;""),-PPMT(Επιτόκιο/12,1,ΔιάρκειαΔανείου-ROWS($C$4:C211)+1,Διαχείριση[[#This Row],[αρχικό
υπόλοιπο]]),""),0)</f>
        <v>568.29320639868274</v>
      </c>
      <c r="G211" s="21">
        <f ca="1">IF(Διαχείριση[[#This Row],[ημερομηνία
πληρωμής]]="",0,ΦόροςΑκίνητηςΠεριουσίας)</f>
        <v>375</v>
      </c>
      <c r="H211" s="21">
        <f ca="1">IF(Διαχείριση[[#This Row],[ημερομηνία
πληρωμής]]="",0,Διαχείριση[[#This Row],[τόκος]]+Διαχείριση[[#This Row],[κεφάλαιο]]+Διαχείριση[[#This Row],[φόρος ακίνητης
περιουσίας]])</f>
        <v>1446.2753576642849</v>
      </c>
      <c r="I211" s="21">
        <f ca="1">IF(Διαχείριση[[#This Row],[ημερομηνία
πληρωμής]]="",0,Διαχείριση[[#This Row],[αρχικό
υπόλοιπο]]-Διαχείριση[[#This Row],[κεφάλαιο]])</f>
        <v>120715.7163037445</v>
      </c>
      <c r="J211" s="22">
        <f ca="1">IF(Διαχείριση[[#This Row],[υπόλοιπο
που απομένει]]&gt;0,ΤελευταίαΓραμμή-ROW(),0)</f>
        <v>152</v>
      </c>
    </row>
    <row r="212" spans="2:10" ht="15" customHeight="1" x14ac:dyDescent="0.25">
      <c r="B212" s="20">
        <f>ROWS($B$4:B212)</f>
        <v>209</v>
      </c>
      <c r="C212" s="14">
        <f ca="1">IF(ΚαταχωρημένεςΤιμές,IF(Διαχείριση[[#This Row],['#]]&lt;=ΔιάρκειαΔανείου,IF(ROW()-ROW(Διαχείριση[[#Headers],[ημερομηνία
πληρωμής]])=1,ΈναρξηΔανείου,IF(I211&gt;0,EDATE(C211,1),"")),""),"")</f>
        <v>49654</v>
      </c>
      <c r="D212" s="21">
        <f ca="1">IF(ROW()-ROW(Διαχείριση[[#Headers],[αρχικό
υπόλοιπο]])=1,ΠοσόΔανείου,IF(Διαχείριση[[#This Row],[ημερομηνία
πληρωμής]]="",0,INDEX(Διαχείριση[], ROW()-4,8)))</f>
        <v>120715.7163037445</v>
      </c>
      <c r="E212" s="21">
        <f ca="1">IF(ΚαταχωρημένεςΤιμές,IF(ROW()-ROW(Διαχείριση[[#Headers],[τόκος]])=1,-IPMT(Επιτόκιο/12,1,ΔιάρκειαΔανείου-ROWS($C$4:C212)+1,Διαχείριση[[#This Row],[αρχικό
υπόλοιπο]]),IFERROR(-IPMT(Επιτόκιο/12,1,Διαχείριση[[#This Row],['#
δόσεων που απομένουν]],D213),0)),0)</f>
        <v>500.60439670410761</v>
      </c>
      <c r="F212" s="21">
        <f ca="1">IFERROR(IF(AND(ΚαταχωρημένεςΤιμές,Διαχείριση[[#This Row],[ημερομηνία
πληρωμής]]&lt;&gt;""),-PPMT(Επιτόκιο/12,1,ΔιάρκειαΔανείου-ROWS($C$4:C212)+1,Διαχείριση[[#This Row],[αρχικό
υπόλοιπο]]),""),0)</f>
        <v>570.66109475867745</v>
      </c>
      <c r="G212" s="21">
        <f ca="1">IF(Διαχείριση[[#This Row],[ημερομηνία
πληρωμής]]="",0,ΦόροςΑκίνητηςΠεριουσίας)</f>
        <v>375</v>
      </c>
      <c r="H212" s="21">
        <f ca="1">IF(Διαχείριση[[#This Row],[ημερομηνία
πληρωμής]]="",0,Διαχείριση[[#This Row],[τόκος]]+Διαχείριση[[#This Row],[κεφάλαιο]]+Διαχείριση[[#This Row],[φόρος ακίνητης
περιουσίας]])</f>
        <v>1446.2654914627851</v>
      </c>
      <c r="I212" s="21">
        <f ca="1">IF(Διαχείριση[[#This Row],[ημερομηνία
πληρωμής]]="",0,Διαχείριση[[#This Row],[αρχικό
υπόλοιπο]]-Διαχείριση[[#This Row],[κεφάλαιο]])</f>
        <v>120145.05520898582</v>
      </c>
      <c r="J212" s="22">
        <f ca="1">IF(Διαχείριση[[#This Row],[υπόλοιπο
που απομένει]]&gt;0,ΤελευταίαΓραμμή-ROW(),0)</f>
        <v>151</v>
      </c>
    </row>
    <row r="213" spans="2:10" ht="15" customHeight="1" x14ac:dyDescent="0.25">
      <c r="B213" s="20">
        <f>ROWS($B$4:B213)</f>
        <v>210</v>
      </c>
      <c r="C213" s="14">
        <f ca="1">IF(ΚαταχωρημένεςΤιμές,IF(Διαχείριση[[#This Row],['#]]&lt;=ΔιάρκειαΔανείου,IF(ROW()-ROW(Διαχείριση[[#Headers],[ημερομηνία
πληρωμής]])=1,ΈναρξηΔανείου,IF(I212&gt;0,EDATE(C212,1),"")),""),"")</f>
        <v>49685</v>
      </c>
      <c r="D213" s="21">
        <f ca="1">IF(ROW()-ROW(Διαχείριση[[#Headers],[αρχικό
υπόλοιπο]])=1,ΠοσόΔανείου,IF(Διαχείριση[[#This Row],[ημερομηνία
πληρωμής]]="",0,INDEX(Διαχείριση[], ROW()-4,8)))</f>
        <v>120145.05520898582</v>
      </c>
      <c r="E213" s="21">
        <f ca="1">IF(ΚαταχωρημένεςΤιμές,IF(ROW()-ROW(Διαχείριση[[#Headers],[τόκος]])=1,-IPMT(Επιτόκιο/12,1,ΔιάρκειαΔανείου-ROWS($C$4:C213)+1,Διαχείριση[[#This Row],[αρχικό
υπόλοιπο]]),IFERROR(-IPMT(Επιτόκιο/12,1,Διαχείριση[[#This Row],['#
δόσεων που απομένουν]],D214),0)),0)</f>
        <v>498.21673483194019</v>
      </c>
      <c r="F213" s="21">
        <f ca="1">IFERROR(IF(AND(ΚαταχωρημένεςΤιμές,Διαχείριση[[#This Row],[ημερομηνία
πληρωμής]]&lt;&gt;""),-PPMT(Επιτόκιο/12,1,ΔιάρκειαΔανείου-ROWS($C$4:C213)+1,Διαχείριση[[#This Row],[αρχικό
υπόλοιπο]]),""),0)</f>
        <v>573.03884932017183</v>
      </c>
      <c r="G213" s="21">
        <f ca="1">IF(Διαχείριση[[#This Row],[ημερομηνία
πληρωμής]]="",0,ΦόροςΑκίνητηςΠεριουσίας)</f>
        <v>375</v>
      </c>
      <c r="H213" s="21">
        <f ca="1">IF(Διαχείριση[[#This Row],[ημερομηνία
πληρωμής]]="",0,Διαχείριση[[#This Row],[τόκος]]+Διαχείριση[[#This Row],[κεφάλαιο]]+Διαχείριση[[#This Row],[φόρος ακίνητης
περιουσίας]])</f>
        <v>1446.2555841521121</v>
      </c>
      <c r="I213" s="21">
        <f ca="1">IF(Διαχείριση[[#This Row],[ημερομηνία
πληρωμής]]="",0,Διαχείριση[[#This Row],[αρχικό
υπόλοιπο]]-Διαχείριση[[#This Row],[κεφάλαιο]])</f>
        <v>119572.01635966565</v>
      </c>
      <c r="J213" s="22">
        <f ca="1">IF(Διαχείριση[[#This Row],[υπόλοιπο
που απομένει]]&gt;0,ΤελευταίαΓραμμή-ROW(),0)</f>
        <v>150</v>
      </c>
    </row>
    <row r="214" spans="2:10" ht="15" customHeight="1" x14ac:dyDescent="0.25">
      <c r="B214" s="20">
        <f>ROWS($B$4:B214)</f>
        <v>211</v>
      </c>
      <c r="C214" s="14">
        <f ca="1">IF(ΚαταχωρημένεςΤιμές,IF(Διαχείριση[[#This Row],['#]]&lt;=ΔιάρκειαΔανείου,IF(ROW()-ROW(Διαχείριση[[#Headers],[ημερομηνία
πληρωμής]])=1,ΈναρξηΔανείου,IF(I213&gt;0,EDATE(C213,1),"")),""),"")</f>
        <v>49716</v>
      </c>
      <c r="D214" s="21">
        <f ca="1">IF(ROW()-ROW(Διαχείριση[[#Headers],[αρχικό
υπόλοιπο]])=1,ΠοσόΔανείου,IF(Διαχείριση[[#This Row],[ημερομηνία
πληρωμής]]="",0,INDEX(Διαχείριση[], ROW()-4,8)))</f>
        <v>119572.01635966565</v>
      </c>
      <c r="E214" s="21">
        <f ca="1">IF(ΚαταχωρημένεςΤιμές,IF(ROW()-ROW(Διαχείριση[[#Headers],[τόκος]])=1,-IPMT(Επιτόκιο/12,1,ΔιάρκειαΔανείου-ROWS($C$4:C214)+1,Διαχείριση[[#This Row],[αρχικό
υπόλοιπο]]),IFERROR(-IPMT(Επιτόκιο/12,1,Διαχείριση[[#This Row],['#
δόσεων που απομένουν]],D215),0)),0)</f>
        <v>495.81912436863877</v>
      </c>
      <c r="F214" s="21">
        <f ca="1">IFERROR(IF(AND(ΚαταχωρημένεςΤιμές,Διαχείριση[[#This Row],[ημερομηνία
πληρωμής]]&lt;&gt;""),-PPMT(Επιτόκιο/12,1,ΔιάρκειαΔανείου-ROWS($C$4:C214)+1,Διαχείριση[[#This Row],[αρχικό
υπόλοιπο]]),""),0)</f>
        <v>575.42651119233926</v>
      </c>
      <c r="G214" s="21">
        <f ca="1">IF(Διαχείριση[[#This Row],[ημερομηνία
πληρωμής]]="",0,ΦόροςΑκίνητηςΠεριουσίας)</f>
        <v>375</v>
      </c>
      <c r="H214" s="21">
        <f ca="1">IF(Διαχείριση[[#This Row],[ημερομηνία
πληρωμής]]="",0,Διαχείριση[[#This Row],[τόκος]]+Διαχείριση[[#This Row],[κεφάλαιο]]+Διαχείριση[[#This Row],[φόρος ακίνητης
περιουσίας]])</f>
        <v>1446.2456355609779</v>
      </c>
      <c r="I214" s="21">
        <f ca="1">IF(Διαχείριση[[#This Row],[ημερομηνία
πληρωμής]]="",0,Διαχείριση[[#This Row],[αρχικό
υπόλοιπο]]-Διαχείριση[[#This Row],[κεφάλαιο]])</f>
        <v>118996.5898484733</v>
      </c>
      <c r="J214" s="22">
        <f ca="1">IF(Διαχείριση[[#This Row],[υπόλοιπο
που απομένει]]&gt;0,ΤελευταίαΓραμμή-ROW(),0)</f>
        <v>149</v>
      </c>
    </row>
    <row r="215" spans="2:10" ht="15" customHeight="1" x14ac:dyDescent="0.25">
      <c r="B215" s="20">
        <f>ROWS($B$4:B215)</f>
        <v>212</v>
      </c>
      <c r="C215" s="14">
        <f ca="1">IF(ΚαταχωρημένεςΤιμές,IF(Διαχείριση[[#This Row],['#]]&lt;=ΔιάρκειαΔανείου,IF(ROW()-ROW(Διαχείριση[[#Headers],[ημερομηνία
πληρωμής]])=1,ΈναρξηΔανείου,IF(I214&gt;0,EDATE(C214,1),"")),""),"")</f>
        <v>49745</v>
      </c>
      <c r="D215" s="21">
        <f ca="1">IF(ROW()-ROW(Διαχείριση[[#Headers],[αρχικό
υπόλοιπο]])=1,ΠοσόΔανείου,IF(Διαχείριση[[#This Row],[ημερομηνία
πληρωμής]]="",0,INDEX(Διαχείριση[], ROW()-4,8)))</f>
        <v>118996.5898484733</v>
      </c>
      <c r="E215" s="21">
        <f ca="1">IF(ΚαταχωρημένεςΤιμές,IF(ROW()-ROW(Διαχείριση[[#Headers],[τόκος]])=1,-IPMT(Επιτόκιο/12,1,ΔιάρκειαΔανείου-ROWS($C$4:C215)+1,Διαχείριση[[#This Row],[αρχικό
υπόλοιπο]]),IFERROR(-IPMT(Επιτόκιο/12,1,Διαχείριση[[#This Row],['#
δόσεων που απομένουν]],D216),0)),0)</f>
        <v>493.41152386174031</v>
      </c>
      <c r="F215" s="21">
        <f ca="1">IFERROR(IF(AND(ΚαταχωρημένεςΤιμές,Διαχείριση[[#This Row],[ημερομηνία
πληρωμής]]&lt;&gt;""),-PPMT(Επιτόκιο/12,1,ΔιάρκειαΔανείου-ROWS($C$4:C215)+1,Διαχείριση[[#This Row],[αρχικό
υπόλοιπο]]),""),0)</f>
        <v>577.82412165564062</v>
      </c>
      <c r="G215" s="21">
        <f ca="1">IF(Διαχείριση[[#This Row],[ημερομηνία
πληρωμής]]="",0,ΦόροςΑκίνητηςΠεριουσίας)</f>
        <v>375</v>
      </c>
      <c r="H215" s="21">
        <f ca="1">IF(Διαχείριση[[#This Row],[ημερομηνία
πληρωμής]]="",0,Διαχείριση[[#This Row],[τόκος]]+Διαχείριση[[#This Row],[κεφάλαιο]]+Διαχείριση[[#This Row],[φόρος ακίνητης
περιουσίας]])</f>
        <v>1446.2356455173808</v>
      </c>
      <c r="I215" s="21">
        <f ca="1">IF(Διαχείριση[[#This Row],[ημερομηνία
πληρωμής]]="",0,Διαχείριση[[#This Row],[αρχικό
υπόλοιπο]]-Διαχείριση[[#This Row],[κεφάλαιο]])</f>
        <v>118418.76572681767</v>
      </c>
      <c r="J215" s="22">
        <f ca="1">IF(Διαχείριση[[#This Row],[υπόλοιπο
που απομένει]]&gt;0,ΤελευταίαΓραμμή-ROW(),0)</f>
        <v>148</v>
      </c>
    </row>
    <row r="216" spans="2:10" ht="15" customHeight="1" x14ac:dyDescent="0.25">
      <c r="B216" s="20">
        <f>ROWS($B$4:B216)</f>
        <v>213</v>
      </c>
      <c r="C216" s="14">
        <f ca="1">IF(ΚαταχωρημένεςΤιμές,IF(Διαχείριση[[#This Row],['#]]&lt;=ΔιάρκειαΔανείου,IF(ROW()-ROW(Διαχείριση[[#Headers],[ημερομηνία
πληρωμής]])=1,ΈναρξηΔανείου,IF(I215&gt;0,EDATE(C215,1),"")),""),"")</f>
        <v>49776</v>
      </c>
      <c r="D216" s="21">
        <f ca="1">IF(ROW()-ROW(Διαχείριση[[#Headers],[αρχικό
υπόλοιπο]])=1,ΠοσόΔανείου,IF(Διαχείριση[[#This Row],[ημερομηνία
πληρωμής]]="",0,INDEX(Διαχείριση[], ROW()-4,8)))</f>
        <v>118418.76572681767</v>
      </c>
      <c r="E216" s="21">
        <f ca="1">IF(ΚαταχωρημένεςΤιμές,IF(ROW()-ROW(Διαχείριση[[#Headers],[τόκος]])=1,-IPMT(Επιτόκιο/12,1,ΔιάρκειαΔανείου-ROWS($C$4:C216)+1,Διαχείριση[[#This Row],[αρχικό
υπόλοιπο]]),IFERROR(-IPMT(Επιτόκιο/12,1,Διαχείριση[[#This Row],['#
δόσεων που απομένουν]],D217),0)),0)</f>
        <v>490.99389168606302</v>
      </c>
      <c r="F216" s="21">
        <f ca="1">IFERROR(IF(AND(ΚαταχωρημένεςΤιμές,Διαχείριση[[#This Row],[ημερομηνία
πληρωμής]]&lt;&gt;""),-PPMT(Επιτόκιο/12,1,ΔιάρκειαΔανείου-ROWS($C$4:C216)+1,Διαχείριση[[#This Row],[αρχικό
υπόλοιπο]]),""),0)</f>
        <v>580.2317221625392</v>
      </c>
      <c r="G216" s="21">
        <f ca="1">IF(Διαχείριση[[#This Row],[ημερομηνία
πληρωμής]]="",0,ΦόροςΑκίνητηςΠεριουσίας)</f>
        <v>375</v>
      </c>
      <c r="H216" s="21">
        <f ca="1">IF(Διαχείριση[[#This Row],[ημερομηνία
πληρωμής]]="",0,Διαχείριση[[#This Row],[τόκος]]+Διαχείριση[[#This Row],[κεφάλαιο]]+Διαχείριση[[#This Row],[φόρος ακίνητης
περιουσίας]])</f>
        <v>1446.2256138486023</v>
      </c>
      <c r="I216" s="21">
        <f ca="1">IF(Διαχείριση[[#This Row],[ημερομηνία
πληρωμής]]="",0,Διαχείριση[[#This Row],[αρχικό
υπόλοιπο]]-Διαχείριση[[#This Row],[κεφάλαιο]])</f>
        <v>117838.53400465513</v>
      </c>
      <c r="J216" s="22">
        <f ca="1">IF(Διαχείριση[[#This Row],[υπόλοιπο
που απομένει]]&gt;0,ΤελευταίαΓραμμή-ROW(),0)</f>
        <v>147</v>
      </c>
    </row>
    <row r="217" spans="2:10" ht="15" customHeight="1" x14ac:dyDescent="0.25">
      <c r="B217" s="20">
        <f>ROWS($B$4:B217)</f>
        <v>214</v>
      </c>
      <c r="C217" s="14">
        <f ca="1">IF(ΚαταχωρημένεςΤιμές,IF(Διαχείριση[[#This Row],['#]]&lt;=ΔιάρκειαΔανείου,IF(ROW()-ROW(Διαχείριση[[#Headers],[ημερομηνία
πληρωμής]])=1,ΈναρξηΔανείου,IF(I216&gt;0,EDATE(C216,1),"")),""),"")</f>
        <v>49806</v>
      </c>
      <c r="D217" s="21">
        <f ca="1">IF(ROW()-ROW(Διαχείριση[[#Headers],[αρχικό
υπόλοιπο]])=1,ΠοσόΔανείου,IF(Διαχείριση[[#This Row],[ημερομηνία
πληρωμής]]="",0,INDEX(Διαχείριση[], ROW()-4,8)))</f>
        <v>117838.53400465513</v>
      </c>
      <c r="E217" s="21">
        <f ca="1">IF(ΚαταχωρημένεςΤιμές,IF(ROW()-ROW(Διαχείριση[[#Headers],[τόκος]])=1,-IPMT(Επιτόκιο/12,1,ΔιάρκειαΔανείου-ROWS($C$4:C217)+1,Διαχείριση[[#This Row],[αρχικό
υπόλοιπο]]),IFERROR(-IPMT(Επιτόκιο/12,1,Διαχείριση[[#This Row],['#
δόσεων που απομένουν]],D218),0)),0)</f>
        <v>488.56618604298717</v>
      </c>
      <c r="F217" s="21">
        <f ca="1">IFERROR(IF(AND(ΚαταχωρημένεςΤιμές,Διαχείριση[[#This Row],[ημερομηνία
πληρωμής]]&lt;&gt;""),-PPMT(Επιτόκιο/12,1,ΔιάρκειαΔανείου-ROWS($C$4:C217)+1,Διαχείριση[[#This Row],[αρχικό
υπόλοιπο]]),""),0)</f>
        <v>582.64935433821643</v>
      </c>
      <c r="G217" s="21">
        <f ca="1">IF(Διαχείριση[[#This Row],[ημερομηνία
πληρωμής]]="",0,ΦόροςΑκίνητηςΠεριουσίας)</f>
        <v>375</v>
      </c>
      <c r="H217" s="21">
        <f ca="1">IF(Διαχείριση[[#This Row],[ημερομηνία
πληρωμής]]="",0,Διαχείριση[[#This Row],[τόκος]]+Διαχείριση[[#This Row],[κεφάλαιο]]+Διαχείριση[[#This Row],[φόρος ακίνητης
περιουσίας]])</f>
        <v>1446.2155403812035</v>
      </c>
      <c r="I217" s="21">
        <f ca="1">IF(Διαχείριση[[#This Row],[ημερομηνία
πληρωμής]]="",0,Διαχείριση[[#This Row],[αρχικό
υπόλοιπο]]-Διαχείριση[[#This Row],[κεφάλαιο]])</f>
        <v>117255.88465031692</v>
      </c>
      <c r="J217" s="22">
        <f ca="1">IF(Διαχείριση[[#This Row],[υπόλοιπο
που απομένει]]&gt;0,ΤελευταίαΓραμμή-ROW(),0)</f>
        <v>146</v>
      </c>
    </row>
    <row r="218" spans="2:10" ht="15" customHeight="1" x14ac:dyDescent="0.25">
      <c r="B218" s="20">
        <f>ROWS($B$4:B218)</f>
        <v>215</v>
      </c>
      <c r="C218" s="14">
        <f ca="1">IF(ΚαταχωρημένεςΤιμές,IF(Διαχείριση[[#This Row],['#]]&lt;=ΔιάρκειαΔανείου,IF(ROW()-ROW(Διαχείριση[[#Headers],[ημερομηνία
πληρωμής]])=1,ΈναρξηΔανείου,IF(I217&gt;0,EDATE(C217,1),"")),""),"")</f>
        <v>49837</v>
      </c>
      <c r="D218" s="21">
        <f ca="1">IF(ROW()-ROW(Διαχείριση[[#Headers],[αρχικό
υπόλοιπο]])=1,ΠοσόΔανείου,IF(Διαχείριση[[#This Row],[ημερομηνία
πληρωμής]]="",0,INDEX(Διαχείριση[], ROW()-4,8)))</f>
        <v>117255.88465031692</v>
      </c>
      <c r="E218" s="21">
        <f ca="1">IF(ΚαταχωρημένεςΤιμές,IF(ROW()-ROW(Διαχείριση[[#Headers],[τόκος]])=1,-IPMT(Επιτόκιο/12,1,ΔιάρκειαΔανείου-ROWS($C$4:C218)+1,Διαχείριση[[#This Row],[αρχικό
υπόλοιπο]]),IFERROR(-IPMT(Επιτόκιο/12,1,Διαχείριση[[#This Row],['#
δόσεων που απομένουν]],D219),0)),0)</f>
        <v>486.12836495973175</v>
      </c>
      <c r="F218" s="21">
        <f ca="1">IFERROR(IF(AND(ΚαταχωρημένεςΤιμές,Διαχείριση[[#This Row],[ημερομηνία
πληρωμής]]&lt;&gt;""),-PPMT(Επιτόκιο/12,1,ΔιάρκειαΔανείου-ROWS($C$4:C218)+1,Διαχείριση[[#This Row],[αρχικό
υπόλοιπο]]),""),0)</f>
        <v>585.07705998129222</v>
      </c>
      <c r="G218" s="21">
        <f ca="1">IF(Διαχείριση[[#This Row],[ημερομηνία
πληρωμής]]="",0,ΦόροςΑκίνητηςΠεριουσίας)</f>
        <v>375</v>
      </c>
      <c r="H218" s="21">
        <f ca="1">IF(Διαχείριση[[#This Row],[ημερομηνία
πληρωμής]]="",0,Διαχείριση[[#This Row],[τόκος]]+Διαχείριση[[#This Row],[κεφάλαιο]]+Διαχείριση[[#This Row],[φόρος ακίνητης
περιουσίας]])</f>
        <v>1446.2054249410239</v>
      </c>
      <c r="I218" s="21">
        <f ca="1">IF(Διαχείριση[[#This Row],[ημερομηνία
πληρωμής]]="",0,Διαχείριση[[#This Row],[αρχικό
υπόλοιπο]]-Διαχείριση[[#This Row],[κεφάλαιο]])</f>
        <v>116670.80759033562</v>
      </c>
      <c r="J218" s="22">
        <f ca="1">IF(Διαχείριση[[#This Row],[υπόλοιπο
που απομένει]]&gt;0,ΤελευταίαΓραμμή-ROW(),0)</f>
        <v>145</v>
      </c>
    </row>
    <row r="219" spans="2:10" ht="15" customHeight="1" x14ac:dyDescent="0.25">
      <c r="B219" s="20">
        <f>ROWS($B$4:B219)</f>
        <v>216</v>
      </c>
      <c r="C219" s="14">
        <f ca="1">IF(ΚαταχωρημένεςΤιμές,IF(Διαχείριση[[#This Row],['#]]&lt;=ΔιάρκειαΔανείου,IF(ROW()-ROW(Διαχείριση[[#Headers],[ημερομηνία
πληρωμής]])=1,ΈναρξηΔανείου,IF(I218&gt;0,EDATE(C218,1),"")),""),"")</f>
        <v>49867</v>
      </c>
      <c r="D219" s="21">
        <f ca="1">IF(ROW()-ROW(Διαχείριση[[#Headers],[αρχικό
υπόλοιπο]])=1,ΠοσόΔανείου,IF(Διαχείριση[[#This Row],[ημερομηνία
πληρωμής]]="",0,INDEX(Διαχείριση[], ROW()-4,8)))</f>
        <v>116670.80759033562</v>
      </c>
      <c r="E219" s="21">
        <f ca="1">IF(ΚαταχωρημένεςΤιμές,IF(ROW()-ROW(Διαχείριση[[#Headers],[τόκος]])=1,-IPMT(Επιτόκιο/12,1,ΔιάρκειαΔανείου-ROWS($C$4:C219)+1,Διαχείριση[[#This Row],[αρχικό
υπόλοιπο]]),IFERROR(-IPMT(Επιτόκιο/12,1,Διαχείριση[[#This Row],['#
δόσεων που απομένουν]],D220),0)),0)</f>
        <v>483.68038628862945</v>
      </c>
      <c r="F219" s="21">
        <f ca="1">IFERROR(IF(AND(ΚαταχωρημένεςΤιμές,Διαχείριση[[#This Row],[ημερομηνία
πληρωμής]]&lt;&gt;""),-PPMT(Επιτόκιο/12,1,ΔιάρκειαΔανείου-ROWS($C$4:C219)+1,Διαχείριση[[#This Row],[αρχικό
υπόλοιπο]]),""),0)</f>
        <v>587.51488106454769</v>
      </c>
      <c r="G219" s="21">
        <f ca="1">IF(Διαχείριση[[#This Row],[ημερομηνία
πληρωμής]]="",0,ΦόροςΑκίνητηςΠεριουσίας)</f>
        <v>375</v>
      </c>
      <c r="H219" s="21">
        <f ca="1">IF(Διαχείριση[[#This Row],[ημερομηνία
πληρωμής]]="",0,Διαχείριση[[#This Row],[τόκος]]+Διαχείριση[[#This Row],[κεφάλαιο]]+Διαχείριση[[#This Row],[φόρος ακίνητης
περιουσίας]])</f>
        <v>1446.1952673531771</v>
      </c>
      <c r="I219" s="21">
        <f ca="1">IF(Διαχείριση[[#This Row],[ημερομηνία
πληρωμής]]="",0,Διαχείριση[[#This Row],[αρχικό
υπόλοιπο]]-Διαχείριση[[#This Row],[κεφάλαιο]])</f>
        <v>116083.29270927107</v>
      </c>
      <c r="J219" s="22">
        <f ca="1">IF(Διαχείριση[[#This Row],[υπόλοιπο
που απομένει]]&gt;0,ΤελευταίαΓραμμή-ROW(),0)</f>
        <v>144</v>
      </c>
    </row>
    <row r="220" spans="2:10" ht="15" customHeight="1" x14ac:dyDescent="0.25">
      <c r="B220" s="20">
        <f>ROWS($B$4:B220)</f>
        <v>217</v>
      </c>
      <c r="C220" s="14">
        <f ca="1">IF(ΚαταχωρημένεςΤιμές,IF(Διαχείριση[[#This Row],['#]]&lt;=ΔιάρκειαΔανείου,IF(ROW()-ROW(Διαχείριση[[#Headers],[ημερομηνία
πληρωμής]])=1,ΈναρξηΔανείου,IF(I219&gt;0,EDATE(C219,1),"")),""),"")</f>
        <v>49898</v>
      </c>
      <c r="D220" s="21">
        <f ca="1">IF(ROW()-ROW(Διαχείριση[[#Headers],[αρχικό
υπόλοιπο]])=1,ΠοσόΔανείου,IF(Διαχείριση[[#This Row],[ημερομηνία
πληρωμής]]="",0,INDEX(Διαχείριση[], ROW()-4,8)))</f>
        <v>116083.29270927107</v>
      </c>
      <c r="E220" s="21">
        <f ca="1">IF(ΚαταχωρημένεςΤιμές,IF(ROW()-ROW(Διαχείριση[[#Headers],[τόκος]])=1,-IPMT(Επιτόκιο/12,1,ΔιάρκειαΔανείου-ROWS($C$4:C220)+1,Διαχείριση[[#This Row],[αρχικό
υπόλοιπο]]),IFERROR(-IPMT(Επιτόκιο/12,1,Διαχείριση[[#This Row],['#
δόσεων που απομένουν]],D221),0)),0)</f>
        <v>481.22220770639757</v>
      </c>
      <c r="F220" s="21">
        <f ca="1">IFERROR(IF(AND(ΚαταχωρημένεςΤιμές,Διαχείριση[[#This Row],[ημερομηνία
πληρωμής]]&lt;&gt;""),-PPMT(Επιτόκιο/12,1,ΔιάρκειαΔανείου-ROWS($C$4:C220)+1,Διαχείριση[[#This Row],[αρχικό
υπόλοιπο]]),""),0)</f>
        <v>589.96285973565</v>
      </c>
      <c r="G220" s="21">
        <f ca="1">IF(Διαχείριση[[#This Row],[ημερομηνία
πληρωμής]]="",0,ΦόροςΑκίνητηςΠεριουσίας)</f>
        <v>375</v>
      </c>
      <c r="H220" s="21">
        <f ca="1">IF(Διαχείριση[[#This Row],[ημερομηνία
πληρωμής]]="",0,Διαχείριση[[#This Row],[τόκος]]+Διαχείριση[[#This Row],[κεφάλαιο]]+Διαχείριση[[#This Row],[φόρος ακίνητης
περιουσίας]])</f>
        <v>1446.1850674420475</v>
      </c>
      <c r="I220" s="21">
        <f ca="1">IF(Διαχείριση[[#This Row],[ημερομηνία
πληρωμής]]="",0,Διαχείριση[[#This Row],[αρχικό
υπόλοιπο]]-Διαχείριση[[#This Row],[κεφάλαιο]])</f>
        <v>115493.32984953542</v>
      </c>
      <c r="J220" s="22">
        <f ca="1">IF(Διαχείριση[[#This Row],[υπόλοιπο
που απομένει]]&gt;0,ΤελευταίαΓραμμή-ROW(),0)</f>
        <v>143</v>
      </c>
    </row>
    <row r="221" spans="2:10" ht="15" customHeight="1" x14ac:dyDescent="0.25">
      <c r="B221" s="20">
        <f>ROWS($B$4:B221)</f>
        <v>218</v>
      </c>
      <c r="C221" s="14">
        <f ca="1">IF(ΚαταχωρημένεςΤιμές,IF(Διαχείριση[[#This Row],['#]]&lt;=ΔιάρκειαΔανείου,IF(ROW()-ROW(Διαχείριση[[#Headers],[ημερομηνία
πληρωμής]])=1,ΈναρξηΔανείου,IF(I220&gt;0,EDATE(C220,1),"")),""),"")</f>
        <v>49929</v>
      </c>
      <c r="D221" s="21">
        <f ca="1">IF(ROW()-ROW(Διαχείριση[[#Headers],[αρχικό
υπόλοιπο]])=1,ΠοσόΔανείου,IF(Διαχείριση[[#This Row],[ημερομηνία
πληρωμής]]="",0,INDEX(Διαχείριση[], ROW()-4,8)))</f>
        <v>115493.32984953542</v>
      </c>
      <c r="E221" s="21">
        <f ca="1">IF(ΚαταχωρημένεςΤιμές,IF(ROW()-ROW(Διαχείριση[[#Headers],[τόκος]])=1,-IPMT(Επιτόκιο/12,1,ΔιάρκειαΔανείου-ROWS($C$4:C221)+1,Διαχείριση[[#This Row],[αρχικό
υπόλοιπο]]),IFERROR(-IPMT(Επιτόκιο/12,1,Διαχείριση[[#This Row],['#
δόσεων που απομένουν]],D222),0)),0)</f>
        <v>478.75378671340638</v>
      </c>
      <c r="F221" s="21">
        <f ca="1">IFERROR(IF(AND(ΚαταχωρημένεςΤιμές,Διαχείριση[[#This Row],[ημερομηνία
πληρωμής]]&lt;&gt;""),-PPMT(Επιτόκιο/12,1,ΔιάρκειαΔανείου-ROWS($C$4:C221)+1,Διαχείριση[[#This Row],[αρχικό
υπόλοιπο]]),""),0)</f>
        <v>592.42103831788177</v>
      </c>
      <c r="G221" s="21">
        <f ca="1">IF(Διαχείριση[[#This Row],[ημερομηνία
πληρωμής]]="",0,ΦόροςΑκίνητηςΠεριουσίας)</f>
        <v>375</v>
      </c>
      <c r="H221" s="21">
        <f ca="1">IF(Διαχείριση[[#This Row],[ημερομηνία
πληρωμής]]="",0,Διαχείριση[[#This Row],[τόκος]]+Διαχείριση[[#This Row],[κεφάλαιο]]+Διαχείριση[[#This Row],[φόρος ακίνητης
περιουσίας]])</f>
        <v>1446.174825031288</v>
      </c>
      <c r="I221" s="21">
        <f ca="1">IF(Διαχείριση[[#This Row],[ημερομηνία
πληρωμής]]="",0,Διαχείριση[[#This Row],[αρχικό
υπόλοιπο]]-Διαχείριση[[#This Row],[κεφάλαιο]])</f>
        <v>114900.90881121754</v>
      </c>
      <c r="J221" s="22">
        <f ca="1">IF(Διαχείριση[[#This Row],[υπόλοιπο
που απομένει]]&gt;0,ΤελευταίαΓραμμή-ROW(),0)</f>
        <v>142</v>
      </c>
    </row>
    <row r="222" spans="2:10" ht="15" customHeight="1" x14ac:dyDescent="0.25">
      <c r="B222" s="20">
        <f>ROWS($B$4:B222)</f>
        <v>219</v>
      </c>
      <c r="C222" s="14">
        <f ca="1">IF(ΚαταχωρημένεςΤιμές,IF(Διαχείριση[[#This Row],['#]]&lt;=ΔιάρκειαΔανείου,IF(ROW()-ROW(Διαχείριση[[#Headers],[ημερομηνία
πληρωμής]])=1,ΈναρξηΔανείου,IF(I221&gt;0,EDATE(C221,1),"")),""),"")</f>
        <v>49959</v>
      </c>
      <c r="D222" s="21">
        <f ca="1">IF(ROW()-ROW(Διαχείριση[[#Headers],[αρχικό
υπόλοιπο]])=1,ΠοσόΔανείου,IF(Διαχείριση[[#This Row],[ημερομηνία
πληρωμής]]="",0,INDEX(Διαχείριση[], ROW()-4,8)))</f>
        <v>114900.90881121754</v>
      </c>
      <c r="E222" s="21">
        <f ca="1">IF(ΚαταχωρημένεςΤιμές,IF(ROW()-ROW(Διαχείριση[[#Headers],[τόκος]])=1,-IPMT(Επιτόκιο/12,1,ΔιάρκειαΔανείου-ROWS($C$4:C222)+1,Διαχείριση[[#This Row],[αρχικό
υπόλοιπο]]),IFERROR(-IPMT(Επιτόκιο/12,1,Διαχείριση[[#This Row],['#
δόσεων που απομένουν]],D223),0)),0)</f>
        <v>476.27508063294442</v>
      </c>
      <c r="F222" s="21">
        <f ca="1">IFERROR(IF(AND(ΚαταχωρημένεςΤιμές,Διαχείριση[[#This Row],[ημερομηνία
πληρωμής]]&lt;&gt;""),-PPMT(Επιτόκιο/12,1,ΔιάρκειαΔανείου-ROWS($C$4:C222)+1,Διαχείριση[[#This Row],[αρχικό
υπόλοιπο]]),""),0)</f>
        <v>594.88945931087301</v>
      </c>
      <c r="G222" s="21">
        <f ca="1">IF(Διαχείριση[[#This Row],[ημερομηνία
πληρωμής]]="",0,ΦόροςΑκίνητηςΠεριουσίας)</f>
        <v>375</v>
      </c>
      <c r="H222" s="21">
        <f ca="1">IF(Διαχείριση[[#This Row],[ημερομηνία
πληρωμής]]="",0,Διαχείριση[[#This Row],[τόκος]]+Διαχείριση[[#This Row],[κεφάλαιο]]+Διαχείριση[[#This Row],[φόρος ακίνητης
περιουσίας]])</f>
        <v>1446.1645399438175</v>
      </c>
      <c r="I222" s="21">
        <f ca="1">IF(Διαχείριση[[#This Row],[ημερομηνία
πληρωμής]]="",0,Διαχείριση[[#This Row],[αρχικό
υπόλοιπο]]-Διαχείριση[[#This Row],[κεφάλαιο]])</f>
        <v>114306.01935190667</v>
      </c>
      <c r="J222" s="22">
        <f ca="1">IF(Διαχείριση[[#This Row],[υπόλοιπο
που απομένει]]&gt;0,ΤελευταίαΓραμμή-ROW(),0)</f>
        <v>141</v>
      </c>
    </row>
    <row r="223" spans="2:10" ht="15" customHeight="1" x14ac:dyDescent="0.25">
      <c r="B223" s="20">
        <f>ROWS($B$4:B223)</f>
        <v>220</v>
      </c>
      <c r="C223" s="14">
        <f ca="1">IF(ΚαταχωρημένεςΤιμές,IF(Διαχείριση[[#This Row],['#]]&lt;=ΔιάρκειαΔανείου,IF(ROW()-ROW(Διαχείριση[[#Headers],[ημερομηνία
πληρωμής]])=1,ΈναρξηΔανείου,IF(I222&gt;0,EDATE(C222,1),"")),""),"")</f>
        <v>49990</v>
      </c>
      <c r="D223" s="21">
        <f ca="1">IF(ROW()-ROW(Διαχείριση[[#Headers],[αρχικό
υπόλοιπο]])=1,ΠοσόΔανείου,IF(Διαχείριση[[#This Row],[ημερομηνία
πληρωμής]]="",0,INDEX(Διαχείριση[], ROW()-4,8)))</f>
        <v>114306.01935190667</v>
      </c>
      <c r="E223" s="21">
        <f ca="1">IF(ΚαταχωρημένεςΤιμές,IF(ROW()-ROW(Διαχείριση[[#Headers],[τόκος]])=1,-IPMT(Επιτόκιο/12,1,ΔιάρκειαΔανείου-ROWS($C$4:C223)+1,Διαχείριση[[#This Row],[αρχικό
υπόλοιπο]]),IFERROR(-IPMT(Επιτόκιο/12,1,Διαχείριση[[#This Row],['#
δόσεων που απομένουν]],D224),0)),0)</f>
        <v>473.78604661048053</v>
      </c>
      <c r="F223" s="21">
        <f ca="1">IFERROR(IF(AND(ΚαταχωρημένεςΤιμές,Διαχείριση[[#This Row],[ημερομηνία
πληρωμής]]&lt;&gt;""),-PPMT(Επιτόκιο/12,1,ΔιάρκειαΔανείου-ROWS($C$4:C223)+1,Διαχείριση[[#This Row],[αρχικό
υπόλοιπο]]),""),0)</f>
        <v>597.36816539133508</v>
      </c>
      <c r="G223" s="21">
        <f ca="1">IF(Διαχείριση[[#This Row],[ημερομηνία
πληρωμής]]="",0,ΦόροςΑκίνητηςΠεριουσίας)</f>
        <v>375</v>
      </c>
      <c r="H223" s="21">
        <f ca="1">IF(Διαχείριση[[#This Row],[ημερομηνία
πληρωμής]]="",0,Διαχείριση[[#This Row],[τόκος]]+Διαχείριση[[#This Row],[κεφάλαιο]]+Διαχείριση[[#This Row],[φόρος ακίνητης
περιουσίας]])</f>
        <v>1446.1542120018157</v>
      </c>
      <c r="I223" s="21">
        <f ca="1">IF(Διαχείριση[[#This Row],[ημερομηνία
πληρωμής]]="",0,Διαχείριση[[#This Row],[αρχικό
υπόλοιπο]]-Διαχείριση[[#This Row],[κεφάλαιο]])</f>
        <v>113708.65118651533</v>
      </c>
      <c r="J223" s="22">
        <f ca="1">IF(Διαχείριση[[#This Row],[υπόλοιπο
που απομένει]]&gt;0,ΤελευταίαΓραμμή-ROW(),0)</f>
        <v>140</v>
      </c>
    </row>
    <row r="224" spans="2:10" ht="15" customHeight="1" x14ac:dyDescent="0.25">
      <c r="B224" s="20">
        <f>ROWS($B$4:B224)</f>
        <v>221</v>
      </c>
      <c r="C224" s="14">
        <f ca="1">IF(ΚαταχωρημένεςΤιμές,IF(Διαχείριση[[#This Row],['#]]&lt;=ΔιάρκειαΔανείου,IF(ROW()-ROW(Διαχείριση[[#Headers],[ημερομηνία
πληρωμής]])=1,ΈναρξηΔανείου,IF(I223&gt;0,EDATE(C223,1),"")),""),"")</f>
        <v>50020</v>
      </c>
      <c r="D224" s="21">
        <f ca="1">IF(ROW()-ROW(Διαχείριση[[#Headers],[αρχικό
υπόλοιπο]])=1,ΠοσόΔανείου,IF(Διαχείριση[[#This Row],[ημερομηνία
πληρωμής]]="",0,INDEX(Διαχείριση[], ROW()-4,8)))</f>
        <v>113708.65118651533</v>
      </c>
      <c r="E224" s="21">
        <f ca="1">IF(ΚαταχωρημένεςΤιμές,IF(ROW()-ROW(Διαχείριση[[#Headers],[τόκος]])=1,-IPMT(Επιτόκιο/12,1,ΔιάρκειαΔανείου-ROWS($C$4:C224)+1,Διαχείριση[[#This Row],[αρχικό
υπόλοιπο]]),IFERROR(-IPMT(Επιτόκιο/12,1,Διαχείριση[[#This Row],['#
δόσεων που απομένουν]],D225),0)),0)</f>
        <v>471.28664161292301</v>
      </c>
      <c r="F224" s="21">
        <f ca="1">IFERROR(IF(AND(ΚαταχωρημένεςΤιμές,Διαχείριση[[#This Row],[ημερομηνία
πληρωμής]]&lt;&gt;""),-PPMT(Επιτόκιο/12,1,ΔιάρκειαΔανείου-ROWS($C$4:C224)+1,Διαχείριση[[#This Row],[αρχικό
υπόλοιπο]]),""),0)</f>
        <v>599.85719941379887</v>
      </c>
      <c r="G224" s="21">
        <f ca="1">IF(Διαχείριση[[#This Row],[ημερομηνία
πληρωμής]]="",0,ΦόροςΑκίνητηςΠεριουσίας)</f>
        <v>375</v>
      </c>
      <c r="H224" s="21">
        <f ca="1">IF(Διαχείριση[[#This Row],[ημερομηνία
πληρωμής]]="",0,Διαχείριση[[#This Row],[τόκος]]+Διαχείριση[[#This Row],[κεφάλαιο]]+Διαχείριση[[#This Row],[φόρος ακίνητης
περιουσίας]])</f>
        <v>1446.1438410267219</v>
      </c>
      <c r="I224" s="21">
        <f ca="1">IF(Διαχείριση[[#This Row],[ημερομηνία
πληρωμής]]="",0,Διαχείριση[[#This Row],[αρχικό
υπόλοιπο]]-Διαχείριση[[#This Row],[κεφάλαιο]])</f>
        <v>113108.79398710153</v>
      </c>
      <c r="J224" s="22">
        <f ca="1">IF(Διαχείριση[[#This Row],[υπόλοιπο
που απομένει]]&gt;0,ΤελευταίαΓραμμή-ROW(),0)</f>
        <v>139</v>
      </c>
    </row>
    <row r="225" spans="2:10" ht="15" customHeight="1" x14ac:dyDescent="0.25">
      <c r="B225" s="20">
        <f>ROWS($B$4:B225)</f>
        <v>222</v>
      </c>
      <c r="C225" s="14">
        <f ca="1">IF(ΚαταχωρημένεςΤιμές,IF(Διαχείριση[[#This Row],['#]]&lt;=ΔιάρκειαΔανείου,IF(ROW()-ROW(Διαχείριση[[#Headers],[ημερομηνία
πληρωμής]])=1,ΈναρξηΔανείου,IF(I224&gt;0,EDATE(C224,1),"")),""),"")</f>
        <v>50051</v>
      </c>
      <c r="D225" s="21">
        <f ca="1">IF(ROW()-ROW(Διαχείριση[[#Headers],[αρχικό
υπόλοιπο]])=1,ΠοσόΔανείου,IF(Διαχείριση[[#This Row],[ημερομηνία
πληρωμής]]="",0,INDEX(Διαχείριση[], ROW()-4,8)))</f>
        <v>113108.79398710153</v>
      </c>
      <c r="E225" s="21">
        <f ca="1">IF(ΚαταχωρημένεςΤιμές,IF(ROW()-ROW(Διαχείριση[[#Headers],[τόκος]])=1,-IPMT(Επιτόκιο/12,1,ΔιάρκειαΔανείου-ROWS($C$4:C225)+1,Διαχείριση[[#This Row],[αρχικό
υπόλοιπο]]),IFERROR(-IPMT(Επιτόκιο/12,1,Διαχείριση[[#This Row],['#
δόσεων που απομένουν]],D226),0)),0)</f>
        <v>468.77682242787569</v>
      </c>
      <c r="F225" s="21">
        <f ca="1">IFERROR(IF(AND(ΚαταχωρημένεςΤιμές,Διαχείριση[[#This Row],[ημερομηνία
πληρωμής]]&lt;&gt;""),-PPMT(Επιτόκιο/12,1,ΔιάρκειαΔανείου-ROWS($C$4:C225)+1,Διαχείριση[[#This Row],[αρχικό
υπόλοιπο]]),""),0)</f>
        <v>602.35660441135622</v>
      </c>
      <c r="G225" s="21">
        <f ca="1">IF(Διαχείριση[[#This Row],[ημερομηνία
πληρωμής]]="",0,ΦόροςΑκίνητηςΠεριουσίας)</f>
        <v>375</v>
      </c>
      <c r="H225" s="21">
        <f ca="1">IF(Διαχείριση[[#This Row],[ημερομηνία
πληρωμής]]="",0,Διαχείριση[[#This Row],[τόκος]]+Διαχείριση[[#This Row],[κεφάλαιο]]+Διαχείριση[[#This Row],[φόρος ακίνητης
περιουσίας]])</f>
        <v>1446.133426839232</v>
      </c>
      <c r="I225" s="21">
        <f ca="1">IF(Διαχείριση[[#This Row],[ημερομηνία
πληρωμής]]="",0,Διαχείριση[[#This Row],[αρχικό
υπόλοιπο]]-Διαχείριση[[#This Row],[κεφάλαιο]])</f>
        <v>112506.43738269017</v>
      </c>
      <c r="J225" s="22">
        <f ca="1">IF(Διαχείριση[[#This Row],[υπόλοιπο
που απομένει]]&gt;0,ΤελευταίαΓραμμή-ROW(),0)</f>
        <v>138</v>
      </c>
    </row>
    <row r="226" spans="2:10" ht="15" customHeight="1" x14ac:dyDescent="0.25">
      <c r="B226" s="20">
        <f>ROWS($B$4:B226)</f>
        <v>223</v>
      </c>
      <c r="C226" s="14">
        <f ca="1">IF(ΚαταχωρημένεςΤιμές,IF(Διαχείριση[[#This Row],['#]]&lt;=ΔιάρκειαΔανείου,IF(ROW()-ROW(Διαχείριση[[#Headers],[ημερομηνία
πληρωμής]])=1,ΈναρξηΔανείου,IF(I225&gt;0,EDATE(C225,1),"")),""),"")</f>
        <v>50082</v>
      </c>
      <c r="D226" s="21">
        <f ca="1">IF(ROW()-ROW(Διαχείριση[[#Headers],[αρχικό
υπόλοιπο]])=1,ΠοσόΔανείου,IF(Διαχείριση[[#This Row],[ημερομηνία
πληρωμής]]="",0,INDEX(Διαχείριση[], ROW()-4,8)))</f>
        <v>112506.43738269017</v>
      </c>
      <c r="E226" s="21">
        <f ca="1">IF(ΚαταχωρημένεςΤιμές,IF(ROW()-ROW(Διαχείριση[[#Headers],[τόκος]])=1,-IPMT(Επιτόκιο/12,1,ΔιάρκειαΔανείου-ROWS($C$4:C226)+1,Διαχείριση[[#This Row],[αρχικό
υπόλοιπο]]),IFERROR(-IPMT(Επιτόκιο/12,1,Διαχείριση[[#This Row],['#
δόσεων που απομένουν]],D227),0)),0)</f>
        <v>466.25654566289069</v>
      </c>
      <c r="F226" s="21">
        <f ca="1">IFERROR(IF(AND(ΚαταχωρημένεςΤιμές,Διαχείριση[[#This Row],[ημερομηνία
πληρωμής]]&lt;&gt;""),-PPMT(Επιτόκιο/12,1,ΔιάρκειαΔανείου-ROWS($C$4:C226)+1,Διαχείριση[[#This Row],[αρχικό
υπόλοιπο]]),""),0)</f>
        <v>604.86642359640371</v>
      </c>
      <c r="G226" s="21">
        <f ca="1">IF(Διαχείριση[[#This Row],[ημερομηνία
πληρωμής]]="",0,ΦόροςΑκίνητηςΠεριουσίας)</f>
        <v>375</v>
      </c>
      <c r="H226" s="21">
        <f ca="1">IF(Διαχείριση[[#This Row],[ημερομηνία
πληρωμής]]="",0,Διαχείριση[[#This Row],[τόκος]]+Διαχείριση[[#This Row],[κεφάλαιο]]+Διαχείριση[[#This Row],[φόρος ακίνητης
περιουσίας]])</f>
        <v>1446.1229692592945</v>
      </c>
      <c r="I226" s="21">
        <f ca="1">IF(Διαχείριση[[#This Row],[ημερομηνία
πληρωμής]]="",0,Διαχείριση[[#This Row],[αρχικό
υπόλοιπο]]-Διαχείριση[[#This Row],[κεφάλαιο]])</f>
        <v>111901.57095909376</v>
      </c>
      <c r="J226" s="22">
        <f ca="1">IF(Διαχείριση[[#This Row],[υπόλοιπο
που απομένει]]&gt;0,ΤελευταίαΓραμμή-ROW(),0)</f>
        <v>137</v>
      </c>
    </row>
    <row r="227" spans="2:10" ht="15" customHeight="1" x14ac:dyDescent="0.25">
      <c r="B227" s="20">
        <f>ROWS($B$4:B227)</f>
        <v>224</v>
      </c>
      <c r="C227" s="14">
        <f ca="1">IF(ΚαταχωρημένεςΤιμές,IF(Διαχείριση[[#This Row],['#]]&lt;=ΔιάρκειαΔανείου,IF(ROW()-ROW(Διαχείριση[[#Headers],[ημερομηνία
πληρωμής]])=1,ΈναρξηΔανείου,IF(I226&gt;0,EDATE(C226,1),"")),""),"")</f>
        <v>50110</v>
      </c>
      <c r="D227" s="21">
        <f ca="1">IF(ROW()-ROW(Διαχείριση[[#Headers],[αρχικό
υπόλοιπο]])=1,ΠοσόΔανείου,IF(Διαχείριση[[#This Row],[ημερομηνία
πληρωμής]]="",0,INDEX(Διαχείριση[], ROW()-4,8)))</f>
        <v>111901.57095909376</v>
      </c>
      <c r="E227" s="21">
        <f ca="1">IF(ΚαταχωρημένεςΤιμές,IF(ROW()-ROW(Διαχείριση[[#Headers],[τόκος]])=1,-IPMT(Επιτόκιο/12,1,ΔιάρκειαΔανείου-ROWS($C$4:C227)+1,Διαχείριση[[#This Row],[αρχικό
υπόλοιπο]]),IFERROR(-IPMT(Επιτόκιο/12,1,Διαχείριση[[#This Row],['#
δόσεων που απομένουν]],D228),0)),0)</f>
        <v>463.72576774471821</v>
      </c>
      <c r="F227" s="21">
        <f ca="1">IFERROR(IF(AND(ΚαταχωρημένεςΤιμές,Διαχείριση[[#This Row],[ημερομηνία
πληρωμής]]&lt;&gt;""),-PPMT(Επιτόκιο/12,1,ΔιάρκειαΔανείου-ROWS($C$4:C227)+1,Διαχείριση[[#This Row],[αρχικό
υπόλοιπο]]),""),0)</f>
        <v>607.38670036138853</v>
      </c>
      <c r="G227" s="21">
        <f ca="1">IF(Διαχείριση[[#This Row],[ημερομηνία
πληρωμής]]="",0,ΦόροςΑκίνητηςΠεριουσίας)</f>
        <v>375</v>
      </c>
      <c r="H227" s="21">
        <f ca="1">IF(Διαχείριση[[#This Row],[ημερομηνία
πληρωμής]]="",0,Διαχείριση[[#This Row],[τόκος]]+Διαχείριση[[#This Row],[κεφάλαιο]]+Διαχείριση[[#This Row],[φόρος ακίνητης
περιουσίας]])</f>
        <v>1446.1124681061067</v>
      </c>
      <c r="I227" s="21">
        <f ca="1">IF(Διαχείριση[[#This Row],[ημερομηνία
πληρωμής]]="",0,Διαχείριση[[#This Row],[αρχικό
υπόλοιπο]]-Διαχείριση[[#This Row],[κεφάλαιο]])</f>
        <v>111294.18425873238</v>
      </c>
      <c r="J227" s="22">
        <f ca="1">IF(Διαχείριση[[#This Row],[υπόλοιπο
που απομένει]]&gt;0,ΤελευταίαΓραμμή-ROW(),0)</f>
        <v>136</v>
      </c>
    </row>
    <row r="228" spans="2:10" ht="15" customHeight="1" x14ac:dyDescent="0.25">
      <c r="B228" s="20">
        <f>ROWS($B$4:B228)</f>
        <v>225</v>
      </c>
      <c r="C228" s="14">
        <f ca="1">IF(ΚαταχωρημένεςΤιμές,IF(Διαχείριση[[#This Row],['#]]&lt;=ΔιάρκειαΔανείου,IF(ROW()-ROW(Διαχείριση[[#Headers],[ημερομηνία
πληρωμής]])=1,ΈναρξηΔανείου,IF(I227&gt;0,EDATE(C227,1),"")),""),"")</f>
        <v>50141</v>
      </c>
      <c r="D228" s="21">
        <f ca="1">IF(ROW()-ROW(Διαχείριση[[#Headers],[αρχικό
υπόλοιπο]])=1,ΠοσόΔανείου,IF(Διαχείριση[[#This Row],[ημερομηνία
πληρωμής]]="",0,INDEX(Διαχείριση[], ROW()-4,8)))</f>
        <v>111294.18425873238</v>
      </c>
      <c r="E228" s="21">
        <f ca="1">IF(ΚαταχωρημένεςΤιμές,IF(ROW()-ROW(Διαχείριση[[#Headers],[τόκος]])=1,-IPMT(Επιτόκιο/12,1,ΔιάρκειαΔανείου-ROWS($C$4:C228)+1,Διαχείριση[[#This Row],[αρχικό
υπόλοιπο]]),IFERROR(-IPMT(Επιτόκιο/12,1,Διαχείριση[[#This Row],['#
δόσεων που απομένουν]],D229),0)),0)</f>
        <v>461.18444491855342</v>
      </c>
      <c r="F228" s="21">
        <f ca="1">IFERROR(IF(AND(ΚαταχωρημένεςΤιμές,Διαχείριση[[#This Row],[ημερομηνία
πληρωμής]]&lt;&gt;""),-PPMT(Επιτόκιο/12,1,ΔιάρκειαΔανείου-ROWS($C$4:C228)+1,Διαχείριση[[#This Row],[αρχικό
υπόλοιπο]]),""),0)</f>
        <v>609.91747827956101</v>
      </c>
      <c r="G228" s="21">
        <f ca="1">IF(Διαχείριση[[#This Row],[ημερομηνία
πληρωμής]]="",0,ΦόροςΑκίνητηςΠεριουσίας)</f>
        <v>375</v>
      </c>
      <c r="H228" s="21">
        <f ca="1">IF(Διαχείριση[[#This Row],[ημερομηνία
πληρωμής]]="",0,Διαχείριση[[#This Row],[τόκος]]+Διαχείριση[[#This Row],[κεφάλαιο]]+Διαχείριση[[#This Row],[φόρος ακίνητης
περιουσίας]])</f>
        <v>1446.1019231981145</v>
      </c>
      <c r="I228" s="21">
        <f ca="1">IF(Διαχείριση[[#This Row],[ημερομηνία
πληρωμής]]="",0,Διαχείριση[[#This Row],[αρχικό
υπόλοιπο]]-Διαχείριση[[#This Row],[κεφάλαιο]])</f>
        <v>110684.26678045282</v>
      </c>
      <c r="J228" s="22">
        <f ca="1">IF(Διαχείριση[[#This Row],[υπόλοιπο
που απομένει]]&gt;0,ΤελευταίαΓραμμή-ROW(),0)</f>
        <v>135</v>
      </c>
    </row>
    <row r="229" spans="2:10" ht="15" customHeight="1" x14ac:dyDescent="0.25">
      <c r="B229" s="20">
        <f>ROWS($B$4:B229)</f>
        <v>226</v>
      </c>
      <c r="C229" s="14">
        <f ca="1">IF(ΚαταχωρημένεςΤιμές,IF(Διαχείριση[[#This Row],['#]]&lt;=ΔιάρκειαΔανείου,IF(ROW()-ROW(Διαχείριση[[#Headers],[ημερομηνία
πληρωμής]])=1,ΈναρξηΔανείου,IF(I228&gt;0,EDATE(C228,1),"")),""),"")</f>
        <v>50171</v>
      </c>
      <c r="D229" s="21">
        <f ca="1">IF(ROW()-ROW(Διαχείριση[[#Headers],[αρχικό
υπόλοιπο]])=1,ΠοσόΔανείου,IF(Διαχείριση[[#This Row],[ημερομηνία
πληρωμής]]="",0,INDEX(Διαχείριση[], ROW()-4,8)))</f>
        <v>110684.26678045282</v>
      </c>
      <c r="E229" s="21">
        <f ca="1">IF(ΚαταχωρημένεςΤιμές,IF(ROW()-ROW(Διαχείριση[[#Headers],[τόκος]])=1,-IPMT(Επιτόκιο/12,1,ΔιάρκειαΔανείου-ROWS($C$4:C229)+1,Διαχείριση[[#This Row],[αρχικό
υπόλοιπο]]),IFERROR(-IPMT(Επιτόκιο/12,1,Διαχείριση[[#This Row],['#
δόσεων που απομένουν]],D230),0)),0)</f>
        <v>458.63253324727958</v>
      </c>
      <c r="F229" s="21">
        <f ca="1">IFERROR(IF(AND(ΚαταχωρημένεςΤιμές,Διαχείριση[[#This Row],[ημερομηνία
πληρωμής]]&lt;&gt;""),-PPMT(Επιτόκιο/12,1,ΔιάρκειαΔανείου-ROWS($C$4:C229)+1,Διαχείριση[[#This Row],[αρχικό
υπόλοιπο]]),""),0)</f>
        <v>612.45880110572591</v>
      </c>
      <c r="G229" s="21">
        <f ca="1">IF(Διαχείριση[[#This Row],[ημερομηνία
πληρωμής]]="",0,ΦόροςΑκίνητηςΠεριουσίας)</f>
        <v>375</v>
      </c>
      <c r="H229" s="21">
        <f ca="1">IF(Διαχείριση[[#This Row],[ημερομηνία
πληρωμής]]="",0,Διαχείριση[[#This Row],[τόκος]]+Διαχείριση[[#This Row],[κεφάλαιο]]+Διαχείριση[[#This Row],[φόρος ακίνητης
περιουσίας]])</f>
        <v>1446.0913343530055</v>
      </c>
      <c r="I229" s="21">
        <f ca="1">IF(Διαχείριση[[#This Row],[ημερομηνία
πληρωμής]]="",0,Διαχείριση[[#This Row],[αρχικό
υπόλοιπο]]-Διαχείριση[[#This Row],[κεφάλαιο]])</f>
        <v>110071.8079793471</v>
      </c>
      <c r="J229" s="22">
        <f ca="1">IF(Διαχείριση[[#This Row],[υπόλοιπο
που απομένει]]&gt;0,ΤελευταίαΓραμμή-ROW(),0)</f>
        <v>134</v>
      </c>
    </row>
    <row r="230" spans="2:10" ht="15" customHeight="1" x14ac:dyDescent="0.25">
      <c r="B230" s="20">
        <f>ROWS($B$4:B230)</f>
        <v>227</v>
      </c>
      <c r="C230" s="14">
        <f ca="1">IF(ΚαταχωρημένεςΤιμές,IF(Διαχείριση[[#This Row],['#]]&lt;=ΔιάρκειαΔανείου,IF(ROW()-ROW(Διαχείριση[[#Headers],[ημερομηνία
πληρωμής]])=1,ΈναρξηΔανείου,IF(I229&gt;0,EDATE(C229,1),"")),""),"")</f>
        <v>50202</v>
      </c>
      <c r="D230" s="21">
        <f ca="1">IF(ROW()-ROW(Διαχείριση[[#Headers],[αρχικό
υπόλοιπο]])=1,ΠοσόΔανείου,IF(Διαχείριση[[#This Row],[ημερομηνία
πληρωμής]]="",0,INDEX(Διαχείριση[], ROW()-4,8)))</f>
        <v>110071.8079793471</v>
      </c>
      <c r="E230" s="21">
        <f ca="1">IF(ΚαταχωρημένεςΤιμές,IF(ROW()-ROW(Διαχείριση[[#Headers],[τόκος]])=1,-IPMT(Επιτόκιο/12,1,ΔιάρκειαΔανείου-ROWS($C$4:C230)+1,Διαχείριση[[#This Row],[αρχικό
υπόλοιπο]]),IFERROR(-IPMT(Επιτόκιο/12,1,Διαχείριση[[#This Row],['#
δόσεων που απομένουν]],D231),0)),0)</f>
        <v>456.06998861070872</v>
      </c>
      <c r="F230" s="21">
        <f ca="1">IFERROR(IF(AND(ΚαταχωρημένεςΤιμές,Διαχείριση[[#This Row],[ημερομηνία
πληρωμής]]&lt;&gt;""),-PPMT(Επιτόκιο/12,1,ΔιάρκειαΔανείου-ROWS($C$4:C230)+1,Διαχείριση[[#This Row],[αρχικό
υπόλοιπο]]),""),0)</f>
        <v>615.01071277699998</v>
      </c>
      <c r="G230" s="21">
        <f ca="1">IF(Διαχείριση[[#This Row],[ημερομηνία
πληρωμής]]="",0,ΦόροςΑκίνητηςΠεριουσίας)</f>
        <v>375</v>
      </c>
      <c r="H230" s="21">
        <f ca="1">IF(Διαχείριση[[#This Row],[ημερομηνία
πληρωμής]]="",0,Διαχείριση[[#This Row],[τόκος]]+Διαχείριση[[#This Row],[κεφάλαιο]]+Διαχείριση[[#This Row],[φόρος ακίνητης
περιουσίας]])</f>
        <v>1446.0807013877088</v>
      </c>
      <c r="I230" s="21">
        <f ca="1">IF(Διαχείριση[[#This Row],[ημερομηνία
πληρωμής]]="",0,Διαχείριση[[#This Row],[αρχικό
υπόλοιπο]]-Διαχείριση[[#This Row],[κεφάλαιο]])</f>
        <v>109456.79726657009</v>
      </c>
      <c r="J230" s="22">
        <f ca="1">IF(Διαχείριση[[#This Row],[υπόλοιπο
που απομένει]]&gt;0,ΤελευταίαΓραμμή-ROW(),0)</f>
        <v>133</v>
      </c>
    </row>
    <row r="231" spans="2:10" ht="15" customHeight="1" x14ac:dyDescent="0.25">
      <c r="B231" s="20">
        <f>ROWS($B$4:B231)</f>
        <v>228</v>
      </c>
      <c r="C231" s="14">
        <f ca="1">IF(ΚαταχωρημένεςΤιμές,IF(Διαχείριση[[#This Row],['#]]&lt;=ΔιάρκειαΔανείου,IF(ROW()-ROW(Διαχείριση[[#Headers],[ημερομηνία
πληρωμής]])=1,ΈναρξηΔανείου,IF(I230&gt;0,EDATE(C230,1),"")),""),"")</f>
        <v>50232</v>
      </c>
      <c r="D231" s="21">
        <f ca="1">IF(ROW()-ROW(Διαχείριση[[#Headers],[αρχικό
υπόλοιπο]])=1,ΠοσόΔανείου,IF(Διαχείριση[[#This Row],[ημερομηνία
πληρωμής]]="",0,INDEX(Διαχείριση[], ROW()-4,8)))</f>
        <v>109456.79726657009</v>
      </c>
      <c r="E231" s="21">
        <f ca="1">IF(ΚαταχωρημένεςΤιμές,IF(ROW()-ROW(Διαχείριση[[#Headers],[τόκος]])=1,-IPMT(Επιτόκιο/12,1,ΔιάρκειαΔανείου-ROWS($C$4:C231)+1,Διαχείριση[[#This Row],[αρχικό
υπόλοιπο]]),IFERROR(-IPMT(Επιτόκιο/12,1,Διαχείριση[[#This Row],['#
δόσεων που απομένουν]],D232),0)),0)</f>
        <v>453.49676670481881</v>
      </c>
      <c r="F231" s="21">
        <f ca="1">IFERROR(IF(AND(ΚαταχωρημένεςΤιμές,Διαχείριση[[#This Row],[ημερομηνία
πληρωμής]]&lt;&gt;""),-PPMT(Επιτόκιο/12,1,ΔιάρκειαΔανείου-ROWS($C$4:C231)+1,Διαχείριση[[#This Row],[αρχικό
υπόλοιπο]]),""),0)</f>
        <v>617.57325741357079</v>
      </c>
      <c r="G231" s="21">
        <f ca="1">IF(Διαχείριση[[#This Row],[ημερομηνία
πληρωμής]]="",0,ΦόροςΑκίνητηςΠεριουσίας)</f>
        <v>375</v>
      </c>
      <c r="H231" s="21">
        <f ca="1">IF(Διαχείριση[[#This Row],[ημερομηνία
πληρωμής]]="",0,Διαχείριση[[#This Row],[τόκος]]+Διαχείριση[[#This Row],[κεφάλαιο]]+Διαχείριση[[#This Row],[φόρος ακίνητης
περιουσίας]])</f>
        <v>1446.0700241183895</v>
      </c>
      <c r="I231" s="21">
        <f ca="1">IF(Διαχείριση[[#This Row],[ημερομηνία
πληρωμής]]="",0,Διαχείριση[[#This Row],[αρχικό
υπόλοιπο]]-Διαχείριση[[#This Row],[κεφάλαιο]])</f>
        <v>108839.22400915652</v>
      </c>
      <c r="J231" s="22">
        <f ca="1">IF(Διαχείριση[[#This Row],[υπόλοιπο
που απομένει]]&gt;0,ΤελευταίαΓραμμή-ROW(),0)</f>
        <v>132</v>
      </c>
    </row>
    <row r="232" spans="2:10" ht="15" customHeight="1" x14ac:dyDescent="0.25">
      <c r="B232" s="20">
        <f>ROWS($B$4:B232)</f>
        <v>229</v>
      </c>
      <c r="C232" s="14">
        <f ca="1">IF(ΚαταχωρημένεςΤιμές,IF(Διαχείριση[[#This Row],['#]]&lt;=ΔιάρκειαΔανείου,IF(ROW()-ROW(Διαχείριση[[#Headers],[ημερομηνία
πληρωμής]])=1,ΈναρξηΔανείου,IF(I231&gt;0,EDATE(C231,1),"")),""),"")</f>
        <v>50263</v>
      </c>
      <c r="D232" s="21">
        <f ca="1">IF(ROW()-ROW(Διαχείριση[[#Headers],[αρχικό
υπόλοιπο]])=1,ΠοσόΔανείου,IF(Διαχείριση[[#This Row],[ημερομηνία
πληρωμής]]="",0,INDEX(Διαχείριση[], ROW()-4,8)))</f>
        <v>108839.22400915652</v>
      </c>
      <c r="E232" s="21">
        <f ca="1">IF(ΚαταχωρημένεςΤιμές,IF(ROW()-ROW(Διαχείριση[[#Headers],[τόκος]])=1,-IPMT(Επιτόκιο/12,1,ΔιάρκειαΔανείου-ROWS($C$4:C232)+1,Διαχείριση[[#This Row],[αρχικό
υπόλοιπο]]),IFERROR(-IPMT(Επιτόκιο/12,1,Διαχείριση[[#This Row],['#
δόσεων που απομένουν]],D233),0)),0)</f>
        <v>450.91282304098775</v>
      </c>
      <c r="F232" s="21">
        <f ca="1">IFERROR(IF(AND(ΚαταχωρημένεςΤιμές,Διαχείριση[[#This Row],[ημερομηνία
πληρωμής]]&lt;&gt;""),-PPMT(Επιτόκιο/12,1,ΔιάρκειαΔανείου-ROWS($C$4:C232)+1,Διαχείριση[[#This Row],[αρχικό
υπόλοιπο]]),""),0)</f>
        <v>620.14647931946058</v>
      </c>
      <c r="G232" s="21">
        <f ca="1">IF(Διαχείριση[[#This Row],[ημερομηνία
πληρωμής]]="",0,ΦόροςΑκίνητηςΠεριουσίας)</f>
        <v>375</v>
      </c>
      <c r="H232" s="21">
        <f ca="1">IF(Διαχείριση[[#This Row],[ημερομηνία
πληρωμής]]="",0,Διαχείριση[[#This Row],[τόκος]]+Διαχείριση[[#This Row],[κεφάλαιο]]+Διαχείριση[[#This Row],[φόρος ακίνητης
περιουσίας]])</f>
        <v>1446.0593023604483</v>
      </c>
      <c r="I232" s="21">
        <f ca="1">IF(Διαχείριση[[#This Row],[ημερομηνία
πληρωμής]]="",0,Διαχείριση[[#This Row],[αρχικό
υπόλοιπο]]-Διαχείριση[[#This Row],[κεφάλαιο]])</f>
        <v>108219.07752983706</v>
      </c>
      <c r="J232" s="22">
        <f ca="1">IF(Διαχείριση[[#This Row],[υπόλοιπο
που απομένει]]&gt;0,ΤελευταίαΓραμμή-ROW(),0)</f>
        <v>131</v>
      </c>
    </row>
    <row r="233" spans="2:10" ht="15" customHeight="1" x14ac:dyDescent="0.25">
      <c r="B233" s="20">
        <f>ROWS($B$4:B233)</f>
        <v>230</v>
      </c>
      <c r="C233" s="14">
        <f ca="1">IF(ΚαταχωρημένεςΤιμές,IF(Διαχείριση[[#This Row],['#]]&lt;=ΔιάρκειαΔανείου,IF(ROW()-ROW(Διαχείριση[[#Headers],[ημερομηνία
πληρωμής]])=1,ΈναρξηΔανείου,IF(I232&gt;0,EDATE(C232,1),"")),""),"")</f>
        <v>50294</v>
      </c>
      <c r="D233" s="21">
        <f ca="1">IF(ROW()-ROW(Διαχείριση[[#Headers],[αρχικό
υπόλοιπο]])=1,ΠοσόΔανείου,IF(Διαχείριση[[#This Row],[ημερομηνία
πληρωμής]]="",0,INDEX(Διαχείριση[], ROW()-4,8)))</f>
        <v>108219.07752983706</v>
      </c>
      <c r="E233" s="21">
        <f ca="1">IF(ΚαταχωρημένεςΤιμές,IF(ROW()-ROW(Διαχείριση[[#Headers],[τόκος]])=1,-IPMT(Επιτόκιο/12,1,ΔιάρκειαΔανείου-ROWS($C$4:C233)+1,Διαχείριση[[#This Row],[αρχικό
υπόλοιπο]]),IFERROR(-IPMT(Επιτόκιο/12,1,Διαχείριση[[#This Row],['#
δόσεων που απομένουν]],D234),0)),0)</f>
        <v>448.31811294522402</v>
      </c>
      <c r="F233" s="21">
        <f ca="1">IFERROR(IF(AND(ΚαταχωρημένεςΤιμές,Διαχείριση[[#This Row],[ημερομηνία
πληρωμής]]&lt;&gt;""),-PPMT(Επιτόκιο/12,1,ΔιάρκειαΔανείου-ROWS($C$4:C233)+1,Διαχείριση[[#This Row],[αρχικό
υπόλοιπο]]),""),0)</f>
        <v>622.73042298329153</v>
      </c>
      <c r="G233" s="21">
        <f ca="1">IF(Διαχείριση[[#This Row],[ημερομηνία
πληρωμής]]="",0,ΦόροςΑκίνητηςΠεριουσίας)</f>
        <v>375</v>
      </c>
      <c r="H233" s="21">
        <f ca="1">IF(Διαχείριση[[#This Row],[ημερομηνία
πληρωμής]]="",0,Διαχείριση[[#This Row],[τόκος]]+Διαχείριση[[#This Row],[κεφάλαιο]]+Διαχείριση[[#This Row],[φόρος ακίνητης
περιουσίας]])</f>
        <v>1446.0485359285155</v>
      </c>
      <c r="I233" s="21">
        <f ca="1">IF(Διαχείριση[[#This Row],[ημερομηνία
πληρωμής]]="",0,Διαχείριση[[#This Row],[αρχικό
υπόλοιπο]]-Διαχείριση[[#This Row],[κεφάλαιο]])</f>
        <v>107596.34710685376</v>
      </c>
      <c r="J233" s="22">
        <f ca="1">IF(Διαχείριση[[#This Row],[υπόλοιπο
που απομένει]]&gt;0,ΤελευταίαΓραμμή-ROW(),0)</f>
        <v>130</v>
      </c>
    </row>
    <row r="234" spans="2:10" ht="15" customHeight="1" x14ac:dyDescent="0.25">
      <c r="B234" s="20">
        <f>ROWS($B$4:B234)</f>
        <v>231</v>
      </c>
      <c r="C234" s="14">
        <f ca="1">IF(ΚαταχωρημένεςΤιμές,IF(Διαχείριση[[#This Row],['#]]&lt;=ΔιάρκειαΔανείου,IF(ROW()-ROW(Διαχείριση[[#Headers],[ημερομηνία
πληρωμής]])=1,ΈναρξηΔανείου,IF(I233&gt;0,EDATE(C233,1),"")),""),"")</f>
        <v>50324</v>
      </c>
      <c r="D234" s="21">
        <f ca="1">IF(ROW()-ROW(Διαχείριση[[#Headers],[αρχικό
υπόλοιπο]])=1,ΠοσόΔανείου,IF(Διαχείριση[[#This Row],[ημερομηνία
πληρωμής]]="",0,INDEX(Διαχείριση[], ROW()-4,8)))</f>
        <v>107596.34710685376</v>
      </c>
      <c r="E234" s="21">
        <f ca="1">IF(ΚαταχωρημένεςΤιμές,IF(ROW()-ROW(Διαχείριση[[#Headers],[τόκος]])=1,-IPMT(Επιτόκιο/12,1,ΔιάρκειαΔανείου-ROWS($C$4:C234)+1,Διαχείριση[[#This Row],[αρχικό
υπόλοιπο]]),IFERROR(-IPMT(Επιτόκιο/12,1,Διαχείριση[[#This Row],['#
δόσεων που απομένουν]],D235),0)),0)</f>
        <v>445.7125915573946</v>
      </c>
      <c r="F234" s="21">
        <f ca="1">IFERROR(IF(AND(ΚαταχωρημένεςΤιμές,Διαχείριση[[#This Row],[ημερομηνία
πληρωμής]]&lt;&gt;""),-PPMT(Επιτόκιο/12,1,ΔιάρκειαΔανείου-ROWS($C$4:C234)+1,Διαχείριση[[#This Row],[αρχικό
υπόλοιπο]]),""),0)</f>
        <v>625.32513307905538</v>
      </c>
      <c r="G234" s="21">
        <f ca="1">IF(Διαχείριση[[#This Row],[ημερομηνία
πληρωμής]]="",0,ΦόροςΑκίνητηςΠεριουσίας)</f>
        <v>375</v>
      </c>
      <c r="H234" s="21">
        <f ca="1">IF(Διαχείριση[[#This Row],[ημερομηνία
πληρωμής]]="",0,Διαχείριση[[#This Row],[τόκος]]+Διαχείριση[[#This Row],[κεφάλαιο]]+Διαχείριση[[#This Row],[φόρος ακίνητης
περιουσίας]])</f>
        <v>1446.0377246364501</v>
      </c>
      <c r="I234" s="21">
        <f ca="1">IF(Διαχείριση[[#This Row],[ημερομηνία
πληρωμής]]="",0,Διαχείριση[[#This Row],[αρχικό
υπόλοιπο]]-Διαχείριση[[#This Row],[κεφάλαιο]])</f>
        <v>106971.02197377471</v>
      </c>
      <c r="J234" s="22">
        <f ca="1">IF(Διαχείριση[[#This Row],[υπόλοιπο
που απομένει]]&gt;0,ΤελευταίαΓραμμή-ROW(),0)</f>
        <v>129</v>
      </c>
    </row>
    <row r="235" spans="2:10" ht="15" customHeight="1" x14ac:dyDescent="0.25">
      <c r="B235" s="20">
        <f>ROWS($B$4:B235)</f>
        <v>232</v>
      </c>
      <c r="C235" s="14">
        <f ca="1">IF(ΚαταχωρημένεςΤιμές,IF(Διαχείριση[[#This Row],['#]]&lt;=ΔιάρκειαΔανείου,IF(ROW()-ROW(Διαχείριση[[#Headers],[ημερομηνία
πληρωμής]])=1,ΈναρξηΔανείου,IF(I234&gt;0,EDATE(C234,1),"")),""),"")</f>
        <v>50355</v>
      </c>
      <c r="D235" s="21">
        <f ca="1">IF(ROW()-ROW(Διαχείριση[[#Headers],[αρχικό
υπόλοιπο]])=1,ΠοσόΔανείου,IF(Διαχείριση[[#This Row],[ημερομηνία
πληρωμής]]="",0,INDEX(Διαχείριση[], ROW()-4,8)))</f>
        <v>106971.02197377471</v>
      </c>
      <c r="E235" s="21">
        <f ca="1">IF(ΚαταχωρημένεςΤιμές,IF(ROW()-ROW(Διαχείριση[[#Headers],[τόκος]])=1,-IPMT(Επιτόκιο/12,1,ΔιάρκειαΔανείου-ROWS($C$4:C235)+1,Διαχείριση[[#This Row],[αρχικό
υπόλοιπο]]),IFERROR(-IPMT(Επιτόκιο/12,1,Διαχείριση[[#This Row],['#
δόσεων που απομένουν]],D236),0)),0)</f>
        <v>443.0962138304493</v>
      </c>
      <c r="F235" s="21">
        <f ca="1">IFERROR(IF(AND(ΚαταχωρημένεςΤιμές,Διαχείριση[[#This Row],[ημερομηνία
πληρωμής]]&lt;&gt;""),-PPMT(Επιτόκιο/12,1,ΔιάρκειαΔανείου-ROWS($C$4:C235)+1,Διαχείριση[[#This Row],[αρχικό
υπόλοιπο]]),""),0)</f>
        <v>627.93065446688468</v>
      </c>
      <c r="G235" s="21">
        <f ca="1">IF(Διαχείριση[[#This Row],[ημερομηνία
πληρωμής]]="",0,ΦόροςΑκίνητηςΠεριουσίας)</f>
        <v>375</v>
      </c>
      <c r="H235" s="21">
        <f ca="1">IF(Διαχείριση[[#This Row],[ημερομηνία
πληρωμής]]="",0,Διαχείριση[[#This Row],[τόκος]]+Διαχείριση[[#This Row],[κεφάλαιο]]+Διαχείριση[[#This Row],[φόρος ακίνητης
περιουσίας]])</f>
        <v>1446.026868297334</v>
      </c>
      <c r="I235" s="21">
        <f ca="1">IF(Διαχείριση[[#This Row],[ημερομηνία
πληρωμής]]="",0,Διαχείριση[[#This Row],[αρχικό
υπόλοιπο]]-Διαχείριση[[#This Row],[κεφάλαιο]])</f>
        <v>106343.09131930783</v>
      </c>
      <c r="J235" s="22">
        <f ca="1">IF(Διαχείριση[[#This Row],[υπόλοιπο
που απομένει]]&gt;0,ΤελευταίαΓραμμή-ROW(),0)</f>
        <v>128</v>
      </c>
    </row>
    <row r="236" spans="2:10" ht="15" customHeight="1" x14ac:dyDescent="0.25">
      <c r="B236" s="20">
        <f>ROWS($B$4:B236)</f>
        <v>233</v>
      </c>
      <c r="C236" s="14">
        <f ca="1">IF(ΚαταχωρημένεςΤιμές,IF(Διαχείριση[[#This Row],['#]]&lt;=ΔιάρκειαΔανείου,IF(ROW()-ROW(Διαχείριση[[#Headers],[ημερομηνία
πληρωμής]])=1,ΈναρξηΔανείου,IF(I235&gt;0,EDATE(C235,1),"")),""),"")</f>
        <v>50385</v>
      </c>
      <c r="D236" s="21">
        <f ca="1">IF(ROW()-ROW(Διαχείριση[[#Headers],[αρχικό
υπόλοιπο]])=1,ΠοσόΔανείου,IF(Διαχείριση[[#This Row],[ημερομηνία
πληρωμής]]="",0,INDEX(Διαχείριση[], ROW()-4,8)))</f>
        <v>106343.09131930783</v>
      </c>
      <c r="E236" s="21">
        <f ca="1">IF(ΚαταχωρημένεςΤιμές,IF(ROW()-ROW(Διαχείριση[[#Headers],[τόκος]])=1,-IPMT(Επιτόκιο/12,1,ΔιάρκειαΔανείου-ROWS($C$4:C236)+1,Διαχείριση[[#This Row],[αρχικό
υπόλοιπο]]),IFERROR(-IPMT(Επιτόκιο/12,1,Διαχείριση[[#This Row],['#
δόσεων που απομένουν]],D237),0)),0)</f>
        <v>440.46893452964167</v>
      </c>
      <c r="F236" s="21">
        <f ca="1">IFERROR(IF(AND(ΚαταχωρημένεςΤιμές,Διαχείριση[[#This Row],[ημερομηνία
πληρωμής]]&lt;&gt;""),-PPMT(Επιτόκιο/12,1,ΔιάρκειαΔανείου-ROWS($C$4:C236)+1,Διαχείριση[[#This Row],[αρχικό
υπόλοιπο]]),""),0)</f>
        <v>630.54703219382998</v>
      </c>
      <c r="G236" s="21">
        <f ca="1">IF(Διαχείριση[[#This Row],[ημερομηνία
πληρωμής]]="",0,ΦόροςΑκίνητηςΠεριουσίας)</f>
        <v>375</v>
      </c>
      <c r="H236" s="21">
        <f ca="1">IF(Διαχείριση[[#This Row],[ημερομηνία
πληρωμής]]="",0,Διαχείριση[[#This Row],[τόκος]]+Διαχείριση[[#This Row],[κεφάλαιο]]+Διαχείριση[[#This Row],[φόρος ακίνητης
περιουσίας]])</f>
        <v>1446.0159667234716</v>
      </c>
      <c r="I236" s="21">
        <f ca="1">IF(Διαχείριση[[#This Row],[ημερομηνία
πληρωμής]]="",0,Διαχείριση[[#This Row],[αρχικό
υπόλοιπο]]-Διαχείριση[[#This Row],[κεφάλαιο]])</f>
        <v>105712.544287114</v>
      </c>
      <c r="J236" s="22">
        <f ca="1">IF(Διαχείριση[[#This Row],[υπόλοιπο
που απομένει]]&gt;0,ΤελευταίαΓραμμή-ROW(),0)</f>
        <v>127</v>
      </c>
    </row>
    <row r="237" spans="2:10" ht="15" customHeight="1" x14ac:dyDescent="0.25">
      <c r="B237" s="20">
        <f>ROWS($B$4:B237)</f>
        <v>234</v>
      </c>
      <c r="C237" s="14">
        <f ca="1">IF(ΚαταχωρημένεςΤιμές,IF(Διαχείριση[[#This Row],['#]]&lt;=ΔιάρκειαΔανείου,IF(ROW()-ROW(Διαχείριση[[#Headers],[ημερομηνία
πληρωμής]])=1,ΈναρξηΔανείου,IF(I236&gt;0,EDATE(C236,1),"")),""),"")</f>
        <v>50416</v>
      </c>
      <c r="D237" s="21">
        <f ca="1">IF(ROW()-ROW(Διαχείριση[[#Headers],[αρχικό
υπόλοιπο]])=1,ΠοσόΔανείου,IF(Διαχείριση[[#This Row],[ημερομηνία
πληρωμής]]="",0,INDEX(Διαχείριση[], ROW()-4,8)))</f>
        <v>105712.544287114</v>
      </c>
      <c r="E237" s="21">
        <f ca="1">IF(ΚαταχωρημένεςΤιμές,IF(ROW()-ROW(Διαχείριση[[#Headers],[τόκος]])=1,-IPMT(Επιτόκιο/12,1,ΔιάρκειαΔανείου-ROWS($C$4:C237)+1,Διαχείριση[[#This Row],[αρχικό
υπόλοιπο]]),IFERROR(-IPMT(Επιτόκιο/12,1,Διαχείριση[[#This Row],['#
δόσεων που απομένουν]],D238),0)),0)</f>
        <v>437.83070823174728</v>
      </c>
      <c r="F237" s="21">
        <f ca="1">IFERROR(IF(AND(ΚαταχωρημένεςΤιμές,Διαχείριση[[#This Row],[ημερομηνία
πληρωμής]]&lt;&gt;""),-PPMT(Επιτόκιο/12,1,ΔιάρκειαΔανείου-ROWS($C$4:C237)+1,Διαχείριση[[#This Row],[αρχικό
υπόλοιπο]]),""),0)</f>
        <v>633.17431149463755</v>
      </c>
      <c r="G237" s="21">
        <f ca="1">IF(Διαχείριση[[#This Row],[ημερομηνία
πληρωμής]]="",0,ΦόροςΑκίνητηςΠεριουσίας)</f>
        <v>375</v>
      </c>
      <c r="H237" s="21">
        <f ca="1">IF(Διαχείριση[[#This Row],[ημερομηνία
πληρωμής]]="",0,Διαχείριση[[#This Row],[τόκος]]+Διαχείριση[[#This Row],[κεφάλαιο]]+Διαχείριση[[#This Row],[φόρος ακίνητης
περιουσίας]])</f>
        <v>1446.0050197263849</v>
      </c>
      <c r="I237" s="21">
        <f ca="1">IF(Διαχείριση[[#This Row],[ημερομηνία
πληρωμής]]="",0,Διαχείριση[[#This Row],[αρχικό
υπόλοιπο]]-Διαχείριση[[#This Row],[κεφάλαιο]])</f>
        <v>105079.36997561935</v>
      </c>
      <c r="J237" s="22">
        <f ca="1">IF(Διαχείριση[[#This Row],[υπόλοιπο
που απομένει]]&gt;0,ΤελευταίαΓραμμή-ROW(),0)</f>
        <v>126</v>
      </c>
    </row>
    <row r="238" spans="2:10" ht="15" customHeight="1" x14ac:dyDescent="0.25">
      <c r="B238" s="20">
        <f>ROWS($B$4:B238)</f>
        <v>235</v>
      </c>
      <c r="C238" s="14">
        <f ca="1">IF(ΚαταχωρημένεςΤιμές,IF(Διαχείριση[[#This Row],['#]]&lt;=ΔιάρκειαΔανείου,IF(ROW()-ROW(Διαχείριση[[#Headers],[ημερομηνία
πληρωμής]])=1,ΈναρξηΔανείου,IF(I237&gt;0,EDATE(C237,1),"")),""),"")</f>
        <v>50447</v>
      </c>
      <c r="D238" s="21">
        <f ca="1">IF(ROW()-ROW(Διαχείριση[[#Headers],[αρχικό
υπόλοιπο]])=1,ΠοσόΔανείου,IF(Διαχείριση[[#This Row],[ημερομηνία
πληρωμής]]="",0,INDEX(Διαχείριση[], ROW()-4,8)))</f>
        <v>105079.36997561935</v>
      </c>
      <c r="E238" s="21">
        <f ca="1">IF(ΚαταχωρημένεςΤιμές,IF(ROW()-ROW(Διαχείριση[[#Headers],[τόκος]])=1,-IPMT(Επιτόκιο/12,1,ΔιάρκειαΔανείου-ROWS($C$4:C238)+1,Διαχείριση[[#This Row],[αρχικό
υπόλοιπο]]),IFERROR(-IPMT(Επιτόκιο/12,1,Διαχείριση[[#This Row],['#
δόσεων που απομένουν]],D239),0)),0)</f>
        <v>435.1814893242784</v>
      </c>
      <c r="F238" s="21">
        <f ca="1">IFERROR(IF(AND(ΚαταχωρημένεςΤιμές,Διαχείριση[[#This Row],[ημερομηνία
πληρωμής]]&lt;&gt;""),-PPMT(Επιτόκιο/12,1,ΔιάρκειαΔανείου-ROWS($C$4:C238)+1,Διαχείριση[[#This Row],[αρχικό
υπόλοιπο]]),""),0)</f>
        <v>635.81253779253188</v>
      </c>
      <c r="G238" s="21">
        <f ca="1">IF(Διαχείριση[[#This Row],[ημερομηνία
πληρωμής]]="",0,ΦόροςΑκίνητηςΠεριουσίας)</f>
        <v>375</v>
      </c>
      <c r="H238" s="21">
        <f ca="1">IF(Διαχείριση[[#This Row],[ημερομηνία
πληρωμής]]="",0,Διαχείριση[[#This Row],[τόκος]]+Διαχείριση[[#This Row],[κεφάλαιο]]+Διαχείριση[[#This Row],[φόρος ακίνητης
περιουσίας]])</f>
        <v>1445.9940271168102</v>
      </c>
      <c r="I238" s="21">
        <f ca="1">IF(Διαχείριση[[#This Row],[ημερομηνία
πληρωμής]]="",0,Διαχείριση[[#This Row],[αρχικό
υπόλοιπο]]-Διαχείριση[[#This Row],[κεφάλαιο]])</f>
        <v>104443.55743782682</v>
      </c>
      <c r="J238" s="22">
        <f ca="1">IF(Διαχείριση[[#This Row],[υπόλοιπο
που απομένει]]&gt;0,ΤελευταίαΓραμμή-ROW(),0)</f>
        <v>125</v>
      </c>
    </row>
    <row r="239" spans="2:10" ht="15" customHeight="1" x14ac:dyDescent="0.25">
      <c r="B239" s="20">
        <f>ROWS($B$4:B239)</f>
        <v>236</v>
      </c>
      <c r="C239" s="14">
        <f ca="1">IF(ΚαταχωρημένεςΤιμές,IF(Διαχείριση[[#This Row],['#]]&lt;=ΔιάρκειαΔανείου,IF(ROW()-ROW(Διαχείριση[[#Headers],[ημερομηνία
πληρωμής]])=1,ΈναρξηΔανείου,IF(I238&gt;0,EDATE(C238,1),"")),""),"")</f>
        <v>50475</v>
      </c>
      <c r="D239" s="21">
        <f ca="1">IF(ROW()-ROW(Διαχείριση[[#Headers],[αρχικό
υπόλοιπο]])=1,ΠοσόΔανείου,IF(Διαχείριση[[#This Row],[ημερομηνία
πληρωμής]]="",0,INDEX(Διαχείριση[], ROW()-4,8)))</f>
        <v>104443.55743782682</v>
      </c>
      <c r="E239" s="21">
        <f ca="1">IF(ΚαταχωρημένεςΤιμές,IF(ROW()-ROW(Διαχείριση[[#Headers],[τόκος]])=1,-IPMT(Επιτόκιο/12,1,ΔιάρκειαΔανείου-ROWS($C$4:C239)+1,Διαχείριση[[#This Row],[αρχικό
υπόλοιπο]]),IFERROR(-IPMT(Επιτόκιο/12,1,Διαχείριση[[#This Row],['#
δόσεων που απομένουν]],D240),0)),0)</f>
        <v>432.52123200469509</v>
      </c>
      <c r="F239" s="21">
        <f ca="1">IFERROR(IF(AND(ΚαταχωρημένεςΤιμές,Διαχείριση[[#This Row],[ημερομηνία
πληρωμής]]&lt;&gt;""),-PPMT(Επιτόκιο/12,1,ΔιάρκειαΔανείου-ROWS($C$4:C239)+1,Διαχείριση[[#This Row],[αρχικό
υπόλοιπο]]),""),0)</f>
        <v>638.46175670000071</v>
      </c>
      <c r="G239" s="21">
        <f ca="1">IF(Διαχείριση[[#This Row],[ημερομηνία
πληρωμής]]="",0,ΦόροςΑκίνητηςΠεριουσίας)</f>
        <v>375</v>
      </c>
      <c r="H239" s="21">
        <f ca="1">IF(Διαχείριση[[#This Row],[ημερομηνία
πληρωμής]]="",0,Διαχείριση[[#This Row],[τόκος]]+Διαχείριση[[#This Row],[κεφάλαιο]]+Διαχείριση[[#This Row],[φόρος ακίνητης
περιουσίας]])</f>
        <v>1445.9829887046958</v>
      </c>
      <c r="I239" s="21">
        <f ca="1">IF(Διαχείριση[[#This Row],[ημερομηνία
πληρωμής]]="",0,Διαχείριση[[#This Row],[αρχικό
υπόλοιπο]]-Διαχείριση[[#This Row],[κεφάλαιο]])</f>
        <v>103805.09568112683</v>
      </c>
      <c r="J239" s="22">
        <f ca="1">IF(Διαχείριση[[#This Row],[υπόλοιπο
που απομένει]]&gt;0,ΤελευταίαΓραμμή-ROW(),0)</f>
        <v>124</v>
      </c>
    </row>
    <row r="240" spans="2:10" ht="15" customHeight="1" x14ac:dyDescent="0.25">
      <c r="B240" s="20">
        <f>ROWS($B$4:B240)</f>
        <v>237</v>
      </c>
      <c r="C240" s="14">
        <f ca="1">IF(ΚαταχωρημένεςΤιμές,IF(Διαχείριση[[#This Row],['#]]&lt;=ΔιάρκειαΔανείου,IF(ROW()-ROW(Διαχείριση[[#Headers],[ημερομηνία
πληρωμής]])=1,ΈναρξηΔανείου,IF(I239&gt;0,EDATE(C239,1),"")),""),"")</f>
        <v>50506</v>
      </c>
      <c r="D240" s="21">
        <f ca="1">IF(ROW()-ROW(Διαχείριση[[#Headers],[αρχικό
υπόλοιπο]])=1,ΠοσόΔανείου,IF(Διαχείριση[[#This Row],[ημερομηνία
πληρωμής]]="",0,INDEX(Διαχείριση[], ROW()-4,8)))</f>
        <v>103805.09568112683</v>
      </c>
      <c r="E240" s="21">
        <f ca="1">IF(ΚαταχωρημένεςΤιμές,IF(ROW()-ROW(Διαχείριση[[#Headers],[τόκος]])=1,-IPMT(Επιτόκιο/12,1,ΔιάρκειαΔανείου-ROWS($C$4:C240)+1,Διαχείριση[[#This Row],[αρχικό
υπόλοιπο]]),IFERROR(-IPMT(Επιτόκιο/12,1,Διαχείριση[[#This Row],['#
δόσεων που απομένουν]],D241),0)),0)</f>
        <v>429.84989027961353</v>
      </c>
      <c r="F240" s="21">
        <f ca="1">IFERROR(IF(AND(ΚαταχωρημένεςΤιμές,Διαχείριση[[#This Row],[ημερομηνία
πληρωμής]]&lt;&gt;""),-PPMT(Επιτόκιο/12,1,ΔιάρκειαΔανείου-ROWS($C$4:C240)+1,Διαχείριση[[#This Row],[αρχικό
υπόλοιπο]]),""),0)</f>
        <v>641.12201401958396</v>
      </c>
      <c r="G240" s="21">
        <f ca="1">IF(Διαχείριση[[#This Row],[ημερομηνία
πληρωμής]]="",0,ΦόροςΑκίνητηςΠεριουσίας)</f>
        <v>375</v>
      </c>
      <c r="H240" s="21">
        <f ca="1">IF(Διαχείριση[[#This Row],[ημερομηνία
πληρωμής]]="",0,Διαχείριση[[#This Row],[τόκος]]+Διαχείριση[[#This Row],[κεφάλαιο]]+Διαχείριση[[#This Row],[φόρος ακίνητης
περιουσίας]])</f>
        <v>1445.9719042991974</v>
      </c>
      <c r="I240" s="21">
        <f ca="1">IF(Διαχείριση[[#This Row],[ημερομηνία
πληρωμής]]="",0,Διαχείριση[[#This Row],[αρχικό
υπόλοιπο]]-Διαχείριση[[#This Row],[κεφάλαιο]])</f>
        <v>103163.97366710725</v>
      </c>
      <c r="J240" s="22">
        <f ca="1">IF(Διαχείριση[[#This Row],[υπόλοιπο
που απομένει]]&gt;0,ΤελευταίαΓραμμή-ROW(),0)</f>
        <v>123</v>
      </c>
    </row>
    <row r="241" spans="2:10" ht="15" customHeight="1" x14ac:dyDescent="0.25">
      <c r="B241" s="20">
        <f>ROWS($B$4:B241)</f>
        <v>238</v>
      </c>
      <c r="C241" s="14">
        <f ca="1">IF(ΚαταχωρημένεςΤιμές,IF(Διαχείριση[[#This Row],['#]]&lt;=ΔιάρκειαΔανείου,IF(ROW()-ROW(Διαχείριση[[#Headers],[ημερομηνία
πληρωμής]])=1,ΈναρξηΔανείου,IF(I240&gt;0,EDATE(C240,1),"")),""),"")</f>
        <v>50536</v>
      </c>
      <c r="D241" s="21">
        <f ca="1">IF(ROW()-ROW(Διαχείριση[[#Headers],[αρχικό
υπόλοιπο]])=1,ΠοσόΔανείου,IF(Διαχείριση[[#This Row],[ημερομηνία
πληρωμής]]="",0,INDEX(Διαχείριση[], ROW()-4,8)))</f>
        <v>103163.97366710725</v>
      </c>
      <c r="E241" s="21">
        <f ca="1">IF(ΚαταχωρημένεςΤιμές,IF(ROW()-ROW(Διαχείριση[[#Headers],[τόκος]])=1,-IPMT(Επιτόκιο/12,1,ΔιάρκειαΔανείου-ROWS($C$4:C241)+1,Διαχείριση[[#This Row],[αρχικό
υπόλοιπο]]),IFERROR(-IPMT(Επιτόκιο/12,1,Διαχείριση[[#This Row],['#
δόσεων που απομένουν]],D242),0)),0)</f>
        <v>427.16741796401072</v>
      </c>
      <c r="F241" s="21">
        <f ca="1">IFERROR(IF(AND(ΚαταχωρημένεςΤιμές,Διαχείριση[[#This Row],[ημερομηνία
πληρωμής]]&lt;&gt;""),-PPMT(Επιτόκιο/12,1,ΔιάρκειαΔανείου-ROWS($C$4:C241)+1,Διαχείριση[[#This Row],[αρχικό
υπόλοιπο]]),""),0)</f>
        <v>643.79335574466575</v>
      </c>
      <c r="G241" s="21">
        <f ca="1">IF(Διαχείριση[[#This Row],[ημερομηνία
πληρωμής]]="",0,ΦόροςΑκίνητηςΠεριουσίας)</f>
        <v>375</v>
      </c>
      <c r="H241" s="21">
        <f ca="1">IF(Διαχείριση[[#This Row],[ημερομηνία
πληρωμής]]="",0,Διαχείριση[[#This Row],[τόκος]]+Διαχείριση[[#This Row],[κεφάλαιο]]+Διαχείριση[[#This Row],[φόρος ακίνητης
περιουσίας]])</f>
        <v>1445.9607737086765</v>
      </c>
      <c r="I241" s="21">
        <f ca="1">IF(Διαχείριση[[#This Row],[ημερομηνία
πληρωμής]]="",0,Διαχείριση[[#This Row],[αρχικό
υπόλοιπο]]-Διαχείριση[[#This Row],[κεφάλαιο]])</f>
        <v>102520.18031136258</v>
      </c>
      <c r="J241" s="22">
        <f ca="1">IF(Διαχείριση[[#This Row],[υπόλοιπο
που απομένει]]&gt;0,ΤελευταίαΓραμμή-ROW(),0)</f>
        <v>122</v>
      </c>
    </row>
    <row r="242" spans="2:10" ht="15" customHeight="1" x14ac:dyDescent="0.25">
      <c r="B242" s="20">
        <f>ROWS($B$4:B242)</f>
        <v>239</v>
      </c>
      <c r="C242" s="14">
        <f ca="1">IF(ΚαταχωρημένεςΤιμές,IF(Διαχείριση[[#This Row],['#]]&lt;=ΔιάρκειαΔανείου,IF(ROW()-ROW(Διαχείριση[[#Headers],[ημερομηνία
πληρωμής]])=1,ΈναρξηΔανείου,IF(I241&gt;0,EDATE(C241,1),"")),""),"")</f>
        <v>50567</v>
      </c>
      <c r="D242" s="21">
        <f ca="1">IF(ROW()-ROW(Διαχείριση[[#Headers],[αρχικό
υπόλοιπο]])=1,ΠοσόΔανείου,IF(Διαχείριση[[#This Row],[ημερομηνία
πληρωμής]]="",0,INDEX(Διαχείριση[], ROW()-4,8)))</f>
        <v>102520.18031136258</v>
      </c>
      <c r="E242" s="21">
        <f ca="1">IF(ΚαταχωρημένεςΤιμές,IF(ROW()-ROW(Διαχείριση[[#Headers],[τόκος]])=1,-IPMT(Επιτόκιο/12,1,ΔιάρκειαΔανείου-ROWS($C$4:C242)+1,Διαχείριση[[#This Row],[αρχικό
υπόλοιπο]]),IFERROR(-IPMT(Επιτόκιο/12,1,Διαχείριση[[#This Row],['#
δόσεων που απομένουν]],D243),0)),0)</f>
        <v>424.4737686804263</v>
      </c>
      <c r="F242" s="21">
        <f ca="1">IFERROR(IF(AND(ΚαταχωρημένεςΤιμές,Διαχείριση[[#This Row],[ημερομηνία
πληρωμής]]&lt;&gt;""),-PPMT(Επιτόκιο/12,1,ΔιάρκειαΔανείου-ROWS($C$4:C242)+1,Διαχείριση[[#This Row],[αρχικό
υπόλοιπο]]),""),0)</f>
        <v>646.47582806026855</v>
      </c>
      <c r="G242" s="21">
        <f ca="1">IF(Διαχείριση[[#This Row],[ημερομηνία
πληρωμής]]="",0,ΦόροςΑκίνητηςΠεριουσίας)</f>
        <v>375</v>
      </c>
      <c r="H242" s="21">
        <f ca="1">IF(Διαχείριση[[#This Row],[ημερομηνία
πληρωμής]]="",0,Διαχείριση[[#This Row],[τόκος]]+Διαχείριση[[#This Row],[κεφάλαιο]]+Διαχείριση[[#This Row],[φόρος ακίνητης
περιουσίας]])</f>
        <v>1445.9495967406949</v>
      </c>
      <c r="I242" s="21">
        <f ca="1">IF(Διαχείριση[[#This Row],[ημερομηνία
πληρωμής]]="",0,Διαχείριση[[#This Row],[αρχικό
υπόλοιπο]]-Διαχείριση[[#This Row],[κεφάλαιο]])</f>
        <v>101873.70448330231</v>
      </c>
      <c r="J242" s="22">
        <f ca="1">IF(Διαχείριση[[#This Row],[υπόλοιπο
που απομένει]]&gt;0,ΤελευταίαΓραμμή-ROW(),0)</f>
        <v>121</v>
      </c>
    </row>
    <row r="243" spans="2:10" ht="15" customHeight="1" x14ac:dyDescent="0.25">
      <c r="B243" s="20">
        <f>ROWS($B$4:B243)</f>
        <v>240</v>
      </c>
      <c r="C243" s="14">
        <f ca="1">IF(ΚαταχωρημένεςΤιμές,IF(Διαχείριση[[#This Row],['#]]&lt;=ΔιάρκειαΔανείου,IF(ROW()-ROW(Διαχείριση[[#Headers],[ημερομηνία
πληρωμής]])=1,ΈναρξηΔανείου,IF(I242&gt;0,EDATE(C242,1),"")),""),"")</f>
        <v>50597</v>
      </c>
      <c r="D243" s="21">
        <f ca="1">IF(ROW()-ROW(Διαχείριση[[#Headers],[αρχικό
υπόλοιπο]])=1,ΠοσόΔανείου,IF(Διαχείριση[[#This Row],[ημερομηνία
πληρωμής]]="",0,INDEX(Διαχείριση[], ROW()-4,8)))</f>
        <v>101873.70448330231</v>
      </c>
      <c r="E243" s="21">
        <f ca="1">IF(ΚαταχωρημένεςΤιμές,IF(ROW()-ROW(Διαχείριση[[#Headers],[τόκος]])=1,-IPMT(Επιτόκιο/12,1,ΔιάρκειαΔανείου-ROWS($C$4:C243)+1,Διαχείριση[[#This Row],[αρχικό
υπόλοιπο]]),IFERROR(-IPMT(Επιτόκιο/12,1,Διαχείριση[[#This Row],['#
δόσεων που απομένουν]],D244),0)),0)</f>
        <v>421.76889585816025</v>
      </c>
      <c r="F243" s="21">
        <f ca="1">IFERROR(IF(AND(ΚαταχωρημένεςΤιμές,Διαχείριση[[#This Row],[ημερομηνία
πληρωμής]]&lt;&gt;""),-PPMT(Επιτόκιο/12,1,ΔιάρκειαΔανείου-ROWS($C$4:C243)+1,Διαχείριση[[#This Row],[αρχικό
υπόλοιπο]]),""),0)</f>
        <v>649.16947734385303</v>
      </c>
      <c r="G243" s="21">
        <f ca="1">IF(Διαχείριση[[#This Row],[ημερομηνία
πληρωμής]]="",0,ΦόροςΑκίνητηςΠεριουσίας)</f>
        <v>375</v>
      </c>
      <c r="H243" s="21">
        <f ca="1">IF(Διαχείριση[[#This Row],[ημερομηνία
πληρωμής]]="",0,Διαχείριση[[#This Row],[τόκος]]+Διαχείριση[[#This Row],[κεφάλαιο]]+Διαχείριση[[#This Row],[φόρος ακίνητης
περιουσίας]])</f>
        <v>1445.9383732020133</v>
      </c>
      <c r="I243" s="21">
        <f ca="1">IF(Διαχείριση[[#This Row],[ημερομηνία
πληρωμής]]="",0,Διαχείριση[[#This Row],[αρχικό
υπόλοιπο]]-Διαχείριση[[#This Row],[κεφάλαιο]])</f>
        <v>101224.53500595846</v>
      </c>
      <c r="J243" s="22">
        <f ca="1">IF(Διαχείριση[[#This Row],[υπόλοιπο
που απομένει]]&gt;0,ΤελευταίαΓραμμή-ROW(),0)</f>
        <v>120</v>
      </c>
    </row>
    <row r="244" spans="2:10" ht="15" customHeight="1" x14ac:dyDescent="0.25">
      <c r="B244" s="20">
        <f>ROWS($B$4:B244)</f>
        <v>241</v>
      </c>
      <c r="C244" s="14">
        <f ca="1">IF(ΚαταχωρημένεςΤιμές,IF(Διαχείριση[[#This Row],['#]]&lt;=ΔιάρκειαΔανείου,IF(ROW()-ROW(Διαχείριση[[#Headers],[ημερομηνία
πληρωμής]])=1,ΈναρξηΔανείου,IF(I243&gt;0,EDATE(C243,1),"")),""),"")</f>
        <v>50628</v>
      </c>
      <c r="D244" s="21">
        <f ca="1">IF(ROW()-ROW(Διαχείριση[[#Headers],[αρχικό
υπόλοιπο]])=1,ΠοσόΔανείου,IF(Διαχείριση[[#This Row],[ημερομηνία
πληρωμής]]="",0,INDEX(Διαχείριση[], ROW()-4,8)))</f>
        <v>101224.53500595846</v>
      </c>
      <c r="E244" s="21">
        <f ca="1">IF(ΚαταχωρημένεςΤιμές,IF(ROW()-ROW(Διαχείριση[[#Headers],[τόκος]])=1,-IPMT(Επιτόκιο/12,1,ΔιάρκειαΔανείου-ROWS($C$4:C244)+1,Διαχείριση[[#This Row],[αρχικό
υπόλοιπο]]),IFERROR(-IPMT(Επιτόκιο/12,1,Διαχείριση[[#This Row],['#
δόσεων που απομένουν]],D245),0)),0)</f>
        <v>419.05275273246804</v>
      </c>
      <c r="F244" s="21">
        <f ca="1">IFERROR(IF(AND(ΚαταχωρημένεςΤιμές,Διαχείριση[[#This Row],[ημερομηνία
πληρωμής]]&lt;&gt;""),-PPMT(Επιτόκιο/12,1,ΔιάρκειαΔανείου-ROWS($C$4:C244)+1,Διαχείριση[[#This Row],[αρχικό
υπόλοιπο]]),""),0)</f>
        <v>651.87435016611892</v>
      </c>
      <c r="G244" s="21">
        <f ca="1">IF(Διαχείριση[[#This Row],[ημερομηνία
πληρωμής]]="",0,ΦόροςΑκίνητηςΠεριουσίας)</f>
        <v>375</v>
      </c>
      <c r="H244" s="21">
        <f ca="1">IF(Διαχείριση[[#This Row],[ημερομηνία
πληρωμής]]="",0,Διαχείριση[[#This Row],[τόκος]]+Διαχείριση[[#This Row],[κεφάλαιο]]+Διαχείριση[[#This Row],[φόρος ακίνητης
περιουσίας]])</f>
        <v>1445.927102898587</v>
      </c>
      <c r="I244" s="21">
        <f ca="1">IF(Διαχείριση[[#This Row],[ημερομηνία
πληρωμής]]="",0,Διαχείριση[[#This Row],[αρχικό
υπόλοιπο]]-Διαχείριση[[#This Row],[κεφάλαιο]])</f>
        <v>100572.66065579234</v>
      </c>
      <c r="J244" s="22">
        <f ca="1">IF(Διαχείριση[[#This Row],[υπόλοιπο
που απομένει]]&gt;0,ΤελευταίαΓραμμή-ROW(),0)</f>
        <v>119</v>
      </c>
    </row>
    <row r="245" spans="2:10" ht="15" customHeight="1" x14ac:dyDescent="0.25">
      <c r="B245" s="20">
        <f>ROWS($B$4:B245)</f>
        <v>242</v>
      </c>
      <c r="C245" s="14">
        <f ca="1">IF(ΚαταχωρημένεςΤιμές,IF(Διαχείριση[[#This Row],['#]]&lt;=ΔιάρκειαΔανείου,IF(ROW()-ROW(Διαχείριση[[#Headers],[ημερομηνία
πληρωμής]])=1,ΈναρξηΔανείου,IF(I244&gt;0,EDATE(C244,1),"")),""),"")</f>
        <v>50659</v>
      </c>
      <c r="D245" s="21">
        <f ca="1">IF(ROW()-ROW(Διαχείριση[[#Headers],[αρχικό
υπόλοιπο]])=1,ΠοσόΔανείου,IF(Διαχείριση[[#This Row],[ημερομηνία
πληρωμής]]="",0,INDEX(Διαχείριση[], ROW()-4,8)))</f>
        <v>100572.66065579234</v>
      </c>
      <c r="E245" s="21">
        <f ca="1">IF(ΚαταχωρημένεςΤιμές,IF(ROW()-ROW(Διαχείριση[[#Headers],[τόκος]])=1,-IPMT(Επιτόκιο/12,1,ΔιάρκειαΔανείου-ROWS($C$4:C245)+1,Διαχείριση[[#This Row],[αρχικό
υπόλοιπο]]),IFERROR(-IPMT(Επιτόκιο/12,1,Διαχείριση[[#This Row],['#
δόσεων που απομένουν]],D246),0)),0)</f>
        <v>416.32529234375221</v>
      </c>
      <c r="F245" s="21">
        <f ca="1">IFERROR(IF(AND(ΚαταχωρημένεςΤιμές,Διαχείριση[[#This Row],[ημερομηνία
πληρωμής]]&lt;&gt;""),-PPMT(Επιτόκιο/12,1,ΔιάρκειαΔανείου-ROWS($C$4:C245)+1,Διαχείριση[[#This Row],[αρχικό
υπόλοιπο]]),""),0)</f>
        <v>654.59049329181119</v>
      </c>
      <c r="G245" s="21">
        <f ca="1">IF(Διαχείριση[[#This Row],[ημερομηνία
πληρωμής]]="",0,ΦόροςΑκίνητηςΠεριουσίας)</f>
        <v>375</v>
      </c>
      <c r="H245" s="21">
        <f ca="1">IF(Διαχείριση[[#This Row],[ημερομηνία
πληρωμής]]="",0,Διαχείριση[[#This Row],[τόκος]]+Διαχείριση[[#This Row],[κεφάλαιο]]+Διαχείριση[[#This Row],[φόρος ακίνητης
περιουσίας]])</f>
        <v>1445.9157856355635</v>
      </c>
      <c r="I245" s="21">
        <f ca="1">IF(Διαχείριση[[#This Row],[ημερομηνία
πληρωμής]]="",0,Διαχείριση[[#This Row],[αρχικό
υπόλοιπο]]-Διαχείριση[[#This Row],[κεφάλαιο]])</f>
        <v>99918.070162500531</v>
      </c>
      <c r="J245" s="22">
        <f ca="1">IF(Διαχείριση[[#This Row],[υπόλοιπο
που απομένει]]&gt;0,ΤελευταίαΓραμμή-ROW(),0)</f>
        <v>118</v>
      </c>
    </row>
    <row r="246" spans="2:10" ht="15" customHeight="1" x14ac:dyDescent="0.25">
      <c r="B246" s="20">
        <f>ROWS($B$4:B246)</f>
        <v>243</v>
      </c>
      <c r="C246" s="14">
        <f ca="1">IF(ΚαταχωρημένεςΤιμές,IF(Διαχείριση[[#This Row],['#]]&lt;=ΔιάρκειαΔανείου,IF(ROW()-ROW(Διαχείριση[[#Headers],[ημερομηνία
πληρωμής]])=1,ΈναρξηΔανείου,IF(I245&gt;0,EDATE(C245,1),"")),""),"")</f>
        <v>50689</v>
      </c>
      <c r="D246" s="21">
        <f ca="1">IF(ROW()-ROW(Διαχείριση[[#Headers],[αρχικό
υπόλοιπο]])=1,ΠοσόΔανείου,IF(Διαχείριση[[#This Row],[ημερομηνία
πληρωμής]]="",0,INDEX(Διαχείριση[], ROW()-4,8)))</f>
        <v>99918.070162500531</v>
      </c>
      <c r="E246" s="21">
        <f ca="1">IF(ΚαταχωρημένεςΤιμές,IF(ROW()-ROW(Διαχείριση[[#Headers],[τόκος]])=1,-IPMT(Επιτόκιο/12,1,ΔιάρκειαΔανείου-ROWS($C$4:C246)+1,Διαχείριση[[#This Row],[αρχικό
υπόλοιπο]]),IFERROR(-IPMT(Επιτόκιο/12,1,Διαχείριση[[#This Row],['#
δόσεων που απομένουν]],D247),0)),0)</f>
        <v>413.58646753675004</v>
      </c>
      <c r="F246" s="21">
        <f ca="1">IFERROR(IF(AND(ΚαταχωρημένεςΤιμές,Διαχείριση[[#This Row],[ημερομηνία
πληρωμής]]&lt;&gt;""),-PPMT(Επιτόκιο/12,1,ΔιάρκειαΔανείου-ROWS($C$4:C246)+1,Διαχείριση[[#This Row],[αρχικό
υπόλοιπο]]),""),0)</f>
        <v>657.31795368052724</v>
      </c>
      <c r="G246" s="21">
        <f ca="1">IF(Διαχείριση[[#This Row],[ημερομηνία
πληρωμής]]="",0,ΦόροςΑκίνητηςΠεριουσίας)</f>
        <v>375</v>
      </c>
      <c r="H246" s="21">
        <f ca="1">IF(Διαχείριση[[#This Row],[ημερομηνία
πληρωμής]]="",0,Διαχείριση[[#This Row],[τόκος]]+Διαχείριση[[#This Row],[κεφάλαιο]]+Διαχείριση[[#This Row],[φόρος ακίνητης
περιουσίας]])</f>
        <v>1445.9044212172773</v>
      </c>
      <c r="I246" s="21">
        <f ca="1">IF(Διαχείριση[[#This Row],[ημερομηνία
πληρωμής]]="",0,Διαχείριση[[#This Row],[αρχικό
υπόλοιπο]]-Διαχείριση[[#This Row],[κεφάλαιο]])</f>
        <v>99260.752208820006</v>
      </c>
      <c r="J246" s="22">
        <f ca="1">IF(Διαχείριση[[#This Row],[υπόλοιπο
που απομένει]]&gt;0,ΤελευταίαΓραμμή-ROW(),0)</f>
        <v>117</v>
      </c>
    </row>
    <row r="247" spans="2:10" ht="15" customHeight="1" x14ac:dyDescent="0.25">
      <c r="B247" s="20">
        <f>ROWS($B$4:B247)</f>
        <v>244</v>
      </c>
      <c r="C247" s="14">
        <f ca="1">IF(ΚαταχωρημένεςΤιμές,IF(Διαχείριση[[#This Row],['#]]&lt;=ΔιάρκειαΔανείου,IF(ROW()-ROW(Διαχείριση[[#Headers],[ημερομηνία
πληρωμής]])=1,ΈναρξηΔανείου,IF(I246&gt;0,EDATE(C246,1),"")),""),"")</f>
        <v>50720</v>
      </c>
      <c r="D247" s="21">
        <f ca="1">IF(ROW()-ROW(Διαχείριση[[#Headers],[αρχικό
υπόλοιπο]])=1,ΠοσόΔανείου,IF(Διαχείριση[[#This Row],[ημερομηνία
πληρωμής]]="",0,INDEX(Διαχείριση[], ROW()-4,8)))</f>
        <v>99260.752208820006</v>
      </c>
      <c r="E247" s="21">
        <f ca="1">IF(ΚαταχωρημένεςΤιμές,IF(ROW()-ROW(Διαχείριση[[#Headers],[τόκος]])=1,-IPMT(Επιτόκιο/12,1,ΔιάρκειαΔανείου-ROWS($C$4:C247)+1,Διαχείριση[[#This Row],[αρχικό
υπόλοιπο]]),IFERROR(-IPMT(Επιτόκιο/12,1,Διαχείριση[[#This Row],['#
δόσεων που απομένουν]],D248),0)),0)</f>
        <v>410.83623095971865</v>
      </c>
      <c r="F247" s="21">
        <f ca="1">IFERROR(IF(AND(ΚαταχωρημένεςΤιμές,Διαχείριση[[#This Row],[ημερομηνία
πληρωμής]]&lt;&gt;""),-PPMT(Επιτόκιο/12,1,ΔιάρκειαΔανείου-ROWS($C$4:C247)+1,Διαχείριση[[#This Row],[αρχικό
υπόλοιπο]]),""),0)</f>
        <v>660.05677848752941</v>
      </c>
      <c r="G247" s="21">
        <f ca="1">IF(Διαχείριση[[#This Row],[ημερομηνία
πληρωμής]]="",0,ΦόροςΑκίνητηςΠεριουσίας)</f>
        <v>375</v>
      </c>
      <c r="H247" s="21">
        <f ca="1">IF(Διαχείριση[[#This Row],[ημερομηνία
πληρωμής]]="",0,Διαχείριση[[#This Row],[τόκος]]+Διαχείριση[[#This Row],[κεφάλαιο]]+Διαχείριση[[#This Row],[φόρος ακίνητης
περιουσίας]])</f>
        <v>1445.893009447248</v>
      </c>
      <c r="I247" s="21">
        <f ca="1">IF(Διαχείριση[[#This Row],[ημερομηνία
πληρωμής]]="",0,Διαχείριση[[#This Row],[αρχικό
υπόλοιπο]]-Διαχείριση[[#This Row],[κεφάλαιο]])</f>
        <v>98600.695430332475</v>
      </c>
      <c r="J247" s="22">
        <f ca="1">IF(Διαχείριση[[#This Row],[υπόλοιπο
που απομένει]]&gt;0,ΤελευταίαΓραμμή-ROW(),0)</f>
        <v>116</v>
      </c>
    </row>
    <row r="248" spans="2:10" ht="15" customHeight="1" x14ac:dyDescent="0.25">
      <c r="B248" s="20">
        <f>ROWS($B$4:B248)</f>
        <v>245</v>
      </c>
      <c r="C248" s="14">
        <f ca="1">IF(ΚαταχωρημένεςΤιμές,IF(Διαχείριση[[#This Row],['#]]&lt;=ΔιάρκειαΔανείου,IF(ROW()-ROW(Διαχείριση[[#Headers],[ημερομηνία
πληρωμής]])=1,ΈναρξηΔανείου,IF(I247&gt;0,EDATE(C247,1),"")),""),"")</f>
        <v>50750</v>
      </c>
      <c r="D248" s="21">
        <f ca="1">IF(ROW()-ROW(Διαχείριση[[#Headers],[αρχικό
υπόλοιπο]])=1,ΠοσόΔανείου,IF(Διαχείριση[[#This Row],[ημερομηνία
πληρωμής]]="",0,INDEX(Διαχείριση[], ROW()-4,8)))</f>
        <v>98600.695430332475</v>
      </c>
      <c r="E248" s="21">
        <f ca="1">IF(ΚαταχωρημένεςΤιμές,IF(ROW()-ROW(Διαχείριση[[#Headers],[τόκος]])=1,-IPMT(Επιτόκιο/12,1,ΔιάρκειαΔανείου-ROWS($C$4:C248)+1,Διαχείριση[[#This Row],[αρχικό
υπόλοιπο]]),IFERROR(-IPMT(Επιτόκιο/12,1,Διαχείριση[[#This Row],['#
δόσεων που απομένουν]],D249),0)),0)</f>
        <v>408.07453506361628</v>
      </c>
      <c r="F248" s="21">
        <f ca="1">IFERROR(IF(AND(ΚαταχωρημένεςΤιμές,Διαχείριση[[#This Row],[ημερομηνία
πληρωμής]]&lt;&gt;""),-PPMT(Επιτόκιο/12,1,ΔιάρκειαΔανείου-ROWS($C$4:C248)+1,Διαχείριση[[#This Row],[αρχικό
υπόλοιπο]]),""),0)</f>
        <v>662.80701506456057</v>
      </c>
      <c r="G248" s="21">
        <f ca="1">IF(Διαχείριση[[#This Row],[ημερομηνία
πληρωμής]]="",0,ΦόροςΑκίνητηςΠεριουσίας)</f>
        <v>375</v>
      </c>
      <c r="H248" s="21">
        <f ca="1">IF(Διαχείριση[[#This Row],[ημερομηνία
πληρωμής]]="",0,Διαχείριση[[#This Row],[τόκος]]+Διαχείριση[[#This Row],[κεφάλαιο]]+Διαχείριση[[#This Row],[φόρος ακίνητης
περιουσίας]])</f>
        <v>1445.881550128177</v>
      </c>
      <c r="I248" s="21">
        <f ca="1">IF(Διαχείριση[[#This Row],[ημερομηνία
πληρωμής]]="",0,Διαχείριση[[#This Row],[αρχικό
υπόλοιπο]]-Διαχείριση[[#This Row],[κεφάλαιο]])</f>
        <v>97937.888415267909</v>
      </c>
      <c r="J248" s="22">
        <f ca="1">IF(Διαχείριση[[#This Row],[υπόλοιπο
που απομένει]]&gt;0,ΤελευταίαΓραμμή-ROW(),0)</f>
        <v>115</v>
      </c>
    </row>
    <row r="249" spans="2:10" ht="15" customHeight="1" x14ac:dyDescent="0.25">
      <c r="B249" s="20">
        <f>ROWS($B$4:B249)</f>
        <v>246</v>
      </c>
      <c r="C249" s="14">
        <f ca="1">IF(ΚαταχωρημένεςΤιμές,IF(Διαχείριση[[#This Row],['#]]&lt;=ΔιάρκειαΔανείου,IF(ROW()-ROW(Διαχείριση[[#Headers],[ημερομηνία
πληρωμής]])=1,ΈναρξηΔανείου,IF(I248&gt;0,EDATE(C248,1),"")),""),"")</f>
        <v>50781</v>
      </c>
      <c r="D249" s="21">
        <f ca="1">IF(ROW()-ROW(Διαχείριση[[#Headers],[αρχικό
υπόλοιπο]])=1,ΠοσόΔανείου,IF(Διαχείριση[[#This Row],[ημερομηνία
πληρωμής]]="",0,INDEX(Διαχείριση[], ROW()-4,8)))</f>
        <v>97937.888415267909</v>
      </c>
      <c r="E249" s="21">
        <f ca="1">IF(ΚαταχωρημένεςΤιμές,IF(ROW()-ROW(Διαχείριση[[#Headers],[τόκος]])=1,-IPMT(Επιτόκιο/12,1,ΔιάρκειαΔανείου-ROWS($C$4:C249)+1,Διαχείριση[[#This Row],[αρχικό
υπόλοιπο]]),IFERROR(-IPMT(Επιτόκιο/12,1,Διαχείριση[[#This Row],['#
δόσεων που απομένουν]],D250),0)),0)</f>
        <v>405.3013321012802</v>
      </c>
      <c r="F249" s="21">
        <f ca="1">IFERROR(IF(AND(ΚαταχωρημένεςΤιμές,Διαχείριση[[#This Row],[ημερομηνία
πληρωμής]]&lt;&gt;""),-PPMT(Επιτόκιο/12,1,ΔιάρκειαΔανείου-ROWS($C$4:C249)+1,Διαχείριση[[#This Row],[αρχικό
υπόλοιπο]]),""),0)</f>
        <v>665.56871096066288</v>
      </c>
      <c r="G249" s="21">
        <f ca="1">IF(Διαχείριση[[#This Row],[ημερομηνία
πληρωμής]]="",0,ΦόροςΑκίνητηςΠεριουσίας)</f>
        <v>375</v>
      </c>
      <c r="H249" s="21">
        <f ca="1">IF(Διαχείριση[[#This Row],[ημερομηνία
πληρωμής]]="",0,Διαχείριση[[#This Row],[τόκος]]+Διαχείριση[[#This Row],[κεφάλαιο]]+Διαχείριση[[#This Row],[φόρος ακίνητης
περιουσίας]])</f>
        <v>1445.8700430619431</v>
      </c>
      <c r="I249" s="21">
        <f ca="1">IF(Διαχείριση[[#This Row],[ημερομηνία
πληρωμής]]="",0,Διαχείριση[[#This Row],[αρχικό
υπόλοιπο]]-Διαχείριση[[#This Row],[κεφάλαιο]])</f>
        <v>97272.319704307243</v>
      </c>
      <c r="J249" s="22">
        <f ca="1">IF(Διαχείριση[[#This Row],[υπόλοιπο
που απομένει]]&gt;0,ΤελευταίαΓραμμή-ROW(),0)</f>
        <v>114</v>
      </c>
    </row>
    <row r="250" spans="2:10" ht="15" customHeight="1" x14ac:dyDescent="0.25">
      <c r="B250" s="20">
        <f>ROWS($B$4:B250)</f>
        <v>247</v>
      </c>
      <c r="C250" s="14">
        <f ca="1">IF(ΚαταχωρημένεςΤιμές,IF(Διαχείριση[[#This Row],['#]]&lt;=ΔιάρκειαΔανείου,IF(ROW()-ROW(Διαχείριση[[#Headers],[ημερομηνία
πληρωμής]])=1,ΈναρξηΔανείου,IF(I249&gt;0,EDATE(C249,1),"")),""),"")</f>
        <v>50812</v>
      </c>
      <c r="D250" s="21">
        <f ca="1">IF(ROW()-ROW(Διαχείριση[[#Headers],[αρχικό
υπόλοιπο]])=1,ΠοσόΔανείου,IF(Διαχείριση[[#This Row],[ημερομηνία
πληρωμής]]="",0,INDEX(Διαχείριση[], ROW()-4,8)))</f>
        <v>97272.319704307243</v>
      </c>
      <c r="E250" s="21">
        <f ca="1">IF(ΚαταχωρημένεςΤιμές,IF(ROW()-ROW(Διαχείριση[[#Headers],[τόκος]])=1,-IPMT(Επιτόκιο/12,1,ΔιάρκειαΔανείου-ROWS($C$4:C250)+1,Διαχείριση[[#This Row],[αρχικό
υπόλοιπο]]),IFERROR(-IPMT(Επιτόκιο/12,1,Διαχείριση[[#This Row],['#
δόσεων που απομένουν]],D251),0)),0)</f>
        <v>402.51657412660103</v>
      </c>
      <c r="F250" s="21">
        <f ca="1">IFERROR(IF(AND(ΚαταχωρημένεςΤιμές,Διαχείριση[[#This Row],[ημερομηνία
πληρωμής]]&lt;&gt;""),-PPMT(Επιτόκιο/12,1,ΔιάρκειαΔανείου-ROWS($C$4:C250)+1,Διαχείριση[[#This Row],[αρχικό
υπόλοιπο]]),""),0)</f>
        <v>668.34191392299908</v>
      </c>
      <c r="G250" s="21">
        <f ca="1">IF(Διαχείριση[[#This Row],[ημερομηνία
πληρωμής]]="",0,ΦόροςΑκίνητηςΠεριουσίας)</f>
        <v>375</v>
      </c>
      <c r="H250" s="21">
        <f ca="1">IF(Διαχείριση[[#This Row],[ημερομηνία
πληρωμής]]="",0,Διαχείριση[[#This Row],[τόκος]]+Διαχείριση[[#This Row],[κεφάλαιο]]+Διαχείριση[[#This Row],[φόρος ακίνητης
περιουσίας]])</f>
        <v>1445.8584880496001</v>
      </c>
      <c r="I250" s="21">
        <f ca="1">IF(Διαχείριση[[#This Row],[ημερομηνία
πληρωμής]]="",0,Διαχείριση[[#This Row],[αρχικό
υπόλοιπο]]-Διαχείριση[[#This Row],[κεφάλαιο]])</f>
        <v>96603.977790384248</v>
      </c>
      <c r="J250" s="22">
        <f ca="1">IF(Διαχείριση[[#This Row],[υπόλοιπο
που απομένει]]&gt;0,ΤελευταίαΓραμμή-ROW(),0)</f>
        <v>113</v>
      </c>
    </row>
    <row r="251" spans="2:10" ht="15" customHeight="1" x14ac:dyDescent="0.25">
      <c r="B251" s="20">
        <f>ROWS($B$4:B251)</f>
        <v>248</v>
      </c>
      <c r="C251" s="14">
        <f ca="1">IF(ΚαταχωρημένεςΤιμές,IF(Διαχείριση[[#This Row],['#]]&lt;=ΔιάρκειαΔανείου,IF(ROW()-ROW(Διαχείριση[[#Headers],[ημερομηνία
πληρωμής]])=1,ΈναρξηΔανείου,IF(I250&gt;0,EDATE(C250,1),"")),""),"")</f>
        <v>50840</v>
      </c>
      <c r="D251" s="21">
        <f ca="1">IF(ROW()-ROW(Διαχείριση[[#Headers],[αρχικό
υπόλοιπο]])=1,ΠοσόΔανείου,IF(Διαχείριση[[#This Row],[ημερομηνία
πληρωμής]]="",0,INDEX(Διαχείριση[], ROW()-4,8)))</f>
        <v>96603.977790384248</v>
      </c>
      <c r="E251" s="21">
        <f ca="1">IF(ΚαταχωρημένεςΤιμές,IF(ROW()-ROW(Διαχείριση[[#Headers],[τόκος]])=1,-IPMT(Επιτόκιο/12,1,ΔιάρκειαΔανείου-ROWS($C$4:C251)+1,Διαχείριση[[#This Row],[αρχικό
υπόλοιπο]]),IFERROR(-IPMT(Επιτόκιο/12,1,Διαχείριση[[#This Row],['#
δόσεων που απομένουν]],D252),0)),0)</f>
        <v>399.72021299369402</v>
      </c>
      <c r="F251" s="21">
        <f ca="1">IFERROR(IF(AND(ΚαταχωρημένεςΤιμές,Διαχείριση[[#This Row],[ημερομηνία
πληρωμής]]&lt;&gt;""),-PPMT(Επιτόκιο/12,1,ΔιάρκειαΔανείου-ROWS($C$4:C251)+1,Διαχείριση[[#This Row],[αρχικό
υπόλοιπο]]),""),0)</f>
        <v>671.12667189767831</v>
      </c>
      <c r="G251" s="21">
        <f ca="1">IF(Διαχείριση[[#This Row],[ημερομηνία
πληρωμής]]="",0,ΦόροςΑκίνητηςΠεριουσίας)</f>
        <v>375</v>
      </c>
      <c r="H251" s="21">
        <f ca="1">IF(Διαχείριση[[#This Row],[ημερομηνία
πληρωμής]]="",0,Διαχείριση[[#This Row],[τόκος]]+Διαχείριση[[#This Row],[κεφάλαιο]]+Διαχείριση[[#This Row],[φόρος ακίνητης
περιουσίας]])</f>
        <v>1445.8468848913724</v>
      </c>
      <c r="I251" s="21">
        <f ca="1">IF(Διαχείριση[[#This Row],[ημερομηνία
πληρωμής]]="",0,Διαχείριση[[#This Row],[αρχικό
υπόλοιπο]]-Διαχείριση[[#This Row],[κεφάλαιο]])</f>
        <v>95932.851118486564</v>
      </c>
      <c r="J251" s="22">
        <f ca="1">IF(Διαχείριση[[#This Row],[υπόλοιπο
που απομένει]]&gt;0,ΤελευταίαΓραμμή-ROW(),0)</f>
        <v>112</v>
      </c>
    </row>
    <row r="252" spans="2:10" ht="15" customHeight="1" x14ac:dyDescent="0.25">
      <c r="B252" s="20">
        <f>ROWS($B$4:B252)</f>
        <v>249</v>
      </c>
      <c r="C252" s="14">
        <f ca="1">IF(ΚαταχωρημένεςΤιμές,IF(Διαχείριση[[#This Row],['#]]&lt;=ΔιάρκειαΔανείου,IF(ROW()-ROW(Διαχείριση[[#Headers],[ημερομηνία
πληρωμής]])=1,ΈναρξηΔανείου,IF(I251&gt;0,EDATE(C251,1),"")),""),"")</f>
        <v>50871</v>
      </c>
      <c r="D252" s="21">
        <f ca="1">IF(ROW()-ROW(Διαχείριση[[#Headers],[αρχικό
υπόλοιπο]])=1,ΠοσόΔανείου,IF(Διαχείριση[[#This Row],[ημερομηνία
πληρωμής]]="",0,INDEX(Διαχείριση[], ROW()-4,8)))</f>
        <v>95932.851118486564</v>
      </c>
      <c r="E252" s="21">
        <f ca="1">IF(ΚαταχωρημένεςΤιμές,IF(ROW()-ROW(Διαχείριση[[#Headers],[τόκος]])=1,-IPMT(Επιτόκιο/12,1,ΔιάρκειαΔανείου-ROWS($C$4:C252)+1,Διαχείριση[[#This Row],[αρχικό
υπόλοιπο]]),IFERROR(-IPMT(Επιτόκιο/12,1,Διαχείριση[[#This Row],['#
δόσεων που απομένουν]],D253),0)),0)</f>
        <v>396.91220035606659</v>
      </c>
      <c r="F252" s="21">
        <f ca="1">IFERROR(IF(AND(ΚαταχωρημένεςΤιμές,Διαχείριση[[#This Row],[ημερομηνία
πληρωμής]]&lt;&gt;""),-PPMT(Επιτόκιο/12,1,ΔιάρκειαΔανείου-ROWS($C$4:C252)+1,Διαχείριση[[#This Row],[αρχικό
υπόλοιπο]]),""),0)</f>
        <v>673.92303303058509</v>
      </c>
      <c r="G252" s="21">
        <f ca="1">IF(Διαχείριση[[#This Row],[ημερομηνία
πληρωμής]]="",0,ΦόροςΑκίνητηςΠεριουσίας)</f>
        <v>375</v>
      </c>
      <c r="H252" s="21">
        <f ca="1">IF(Διαχείριση[[#This Row],[ημερομηνία
πληρωμής]]="",0,Διαχείριση[[#This Row],[τόκος]]+Διαχείριση[[#This Row],[κεφάλαιο]]+Διαχείριση[[#This Row],[φόρος ακίνητης
περιουσίας]])</f>
        <v>1445.8352333866517</v>
      </c>
      <c r="I252" s="21">
        <f ca="1">IF(Διαχείριση[[#This Row],[ημερομηνία
πληρωμής]]="",0,Διαχείριση[[#This Row],[αρχικό
υπόλοιπο]]-Διαχείριση[[#This Row],[κεφάλαιο]])</f>
        <v>95258.928085455977</v>
      </c>
      <c r="J252" s="22">
        <f ca="1">IF(Διαχείριση[[#This Row],[υπόλοιπο
που απομένει]]&gt;0,ΤελευταίαΓραμμή-ROW(),0)</f>
        <v>111</v>
      </c>
    </row>
    <row r="253" spans="2:10" ht="15" customHeight="1" x14ac:dyDescent="0.25">
      <c r="B253" s="20">
        <f>ROWS($B$4:B253)</f>
        <v>250</v>
      </c>
      <c r="C253" s="14">
        <f ca="1">IF(ΚαταχωρημένεςΤιμές,IF(Διαχείριση[[#This Row],['#]]&lt;=ΔιάρκειαΔανείου,IF(ROW()-ROW(Διαχείριση[[#Headers],[ημερομηνία
πληρωμής]])=1,ΈναρξηΔανείου,IF(I252&gt;0,EDATE(C252,1),"")),""),"")</f>
        <v>50901</v>
      </c>
      <c r="D253" s="21">
        <f ca="1">IF(ROW()-ROW(Διαχείριση[[#Headers],[αρχικό
υπόλοιπο]])=1,ΠοσόΔανείου,IF(Διαχείριση[[#This Row],[ημερομηνία
πληρωμής]]="",0,INDEX(Διαχείριση[], ROW()-4,8)))</f>
        <v>95258.928085455977</v>
      </c>
      <c r="E253" s="21">
        <f ca="1">IF(ΚαταχωρημένεςΤιμές,IF(ROW()-ROW(Διαχείριση[[#Headers],[τόκος]])=1,-IPMT(Επιτόκιο/12,1,ΔιάρκειαΔανείου-ROWS($C$4:C253)+1,Διαχείριση[[#This Row],[αρχικό
υπόλοιπο]]),IFERROR(-IPMT(Επιτόκιο/12,1,Διαχείριση[[#This Row],['#
δόσεων που απομένουν]],D254),0)),0)</f>
        <v>394.0924876657823</v>
      </c>
      <c r="F253" s="21">
        <f ca="1">IFERROR(IF(AND(ΚαταχωρημένεςΤιμές,Διαχείριση[[#This Row],[ημερομηνία
πληρωμής]]&lt;&gt;""),-PPMT(Επιτόκιο/12,1,ΔιάρκειαΔανείου-ROWS($C$4:C253)+1,Διαχείριση[[#This Row],[αρχικό
υπόλοιπο]]),""),0)</f>
        <v>676.73104566821257</v>
      </c>
      <c r="G253" s="21">
        <f ca="1">IF(Διαχείριση[[#This Row],[ημερομηνία
πληρωμής]]="",0,ΦόροςΑκίνητηςΠεριουσίας)</f>
        <v>375</v>
      </c>
      <c r="H253" s="21">
        <f ca="1">IF(Διαχείριση[[#This Row],[ημερομηνία
πληρωμής]]="",0,Διαχείριση[[#This Row],[τόκος]]+Διαχείριση[[#This Row],[κεφάλαιο]]+Διαχείριση[[#This Row],[φόρος ακίνητης
περιουσίας]])</f>
        <v>1445.8235333339949</v>
      </c>
      <c r="I253" s="21">
        <f ca="1">IF(Διαχείριση[[#This Row],[ημερομηνία
πληρωμής]]="",0,Διαχείριση[[#This Row],[αρχικό
υπόλοιπο]]-Διαχείριση[[#This Row],[κεφάλαιο]])</f>
        <v>94582.197039787759</v>
      </c>
      <c r="J253" s="22">
        <f ca="1">IF(Διαχείριση[[#This Row],[υπόλοιπο
που απομένει]]&gt;0,ΤελευταίαΓραμμή-ROW(),0)</f>
        <v>110</v>
      </c>
    </row>
    <row r="254" spans="2:10" ht="15" customHeight="1" x14ac:dyDescent="0.25">
      <c r="B254" s="20">
        <f>ROWS($B$4:B254)</f>
        <v>251</v>
      </c>
      <c r="C254" s="14">
        <f ca="1">IF(ΚαταχωρημένεςΤιμές,IF(Διαχείριση[[#This Row],['#]]&lt;=ΔιάρκειαΔανείου,IF(ROW()-ROW(Διαχείριση[[#Headers],[ημερομηνία
πληρωμής]])=1,ΈναρξηΔανείου,IF(I253&gt;0,EDATE(C253,1),"")),""),"")</f>
        <v>50932</v>
      </c>
      <c r="D254" s="21">
        <f ca="1">IF(ROW()-ROW(Διαχείριση[[#Headers],[αρχικό
υπόλοιπο]])=1,ΠοσόΔανείου,IF(Διαχείριση[[#This Row],[ημερομηνία
πληρωμής]]="",0,INDEX(Διαχείριση[], ROW()-4,8)))</f>
        <v>94582.197039787759</v>
      </c>
      <c r="E254" s="21">
        <f ca="1">IF(ΚαταχωρημένεςΤιμές,IF(ROW()-ROW(Διαχείριση[[#Headers],[τόκος]])=1,-IPMT(Επιτόκιο/12,1,ΔιάρκειαΔανείου-ROWS($C$4:C254)+1,Διαχείριση[[#This Row],[αρχικό
υπόλοιπο]]),IFERROR(-IPMT(Επιτόκιο/12,1,Διαχείριση[[#This Row],['#
δόσεων που απομένουν]],D255),0)),0)</f>
        <v>391.26102617262194</v>
      </c>
      <c r="F254" s="21">
        <f ca="1">IFERROR(IF(AND(ΚαταχωρημένεςΤιμές,Διαχείριση[[#This Row],[ημερομηνία
πληρωμής]]&lt;&gt;""),-PPMT(Επιτόκιο/12,1,ΔιάρκειαΔανείου-ROWS($C$4:C254)+1,Διαχείριση[[#This Row],[αρχικό
υπόλοιπο]]),""),0)</f>
        <v>679.55075835849686</v>
      </c>
      <c r="G254" s="21">
        <f ca="1">IF(Διαχείριση[[#This Row],[ημερομηνία
πληρωμής]]="",0,ΦόροςΑκίνητηςΠεριουσίας)</f>
        <v>375</v>
      </c>
      <c r="H254" s="21">
        <f ca="1">IF(Διαχείριση[[#This Row],[ημερομηνία
πληρωμής]]="",0,Διαχείριση[[#This Row],[τόκος]]+Διαχείριση[[#This Row],[κεφάλαιο]]+Διαχείριση[[#This Row],[φόρος ακίνητης
περιουσίας]])</f>
        <v>1445.8117845311187</v>
      </c>
      <c r="I254" s="21">
        <f ca="1">IF(Διαχείριση[[#This Row],[ημερομηνία
πληρωμής]]="",0,Διαχείριση[[#This Row],[αρχικό
υπόλοιπο]]-Διαχείριση[[#This Row],[κεφάλαιο]])</f>
        <v>93902.646281429261</v>
      </c>
      <c r="J254" s="22">
        <f ca="1">IF(Διαχείριση[[#This Row],[υπόλοιπο
που απομένει]]&gt;0,ΤελευταίαΓραμμή-ROW(),0)</f>
        <v>109</v>
      </c>
    </row>
    <row r="255" spans="2:10" ht="15" customHeight="1" x14ac:dyDescent="0.25">
      <c r="B255" s="20">
        <f>ROWS($B$4:B255)</f>
        <v>252</v>
      </c>
      <c r="C255" s="14">
        <f ca="1">IF(ΚαταχωρημένεςΤιμές,IF(Διαχείριση[[#This Row],['#]]&lt;=ΔιάρκειαΔανείου,IF(ROW()-ROW(Διαχείριση[[#Headers],[ημερομηνία
πληρωμής]])=1,ΈναρξηΔανείου,IF(I254&gt;0,EDATE(C254,1),"")),""),"")</f>
        <v>50962</v>
      </c>
      <c r="D255" s="21">
        <f ca="1">IF(ROW()-ROW(Διαχείριση[[#Headers],[αρχικό
υπόλοιπο]])=1,ΠοσόΔανείου,IF(Διαχείριση[[#This Row],[ημερομηνία
πληρωμής]]="",0,INDEX(Διαχείριση[], ROW()-4,8)))</f>
        <v>93902.646281429261</v>
      </c>
      <c r="E255" s="21">
        <f ca="1">IF(ΚαταχωρημένεςΤιμές,IF(ROW()-ROW(Διαχείριση[[#Headers],[τόκος]])=1,-IPMT(Επιτόκιο/12,1,ΔιάρκειαΔανείου-ROWS($C$4:C255)+1,Διαχείριση[[#This Row],[αρχικό
υπόλοιπο]]),IFERROR(-IPMT(Επιτόκιο/12,1,Διαχείριση[[#This Row],['#
δόσεων που απομένουν]],D256),0)),0)</f>
        <v>388.41776692324004</v>
      </c>
      <c r="F255" s="21">
        <f ca="1">IFERROR(IF(AND(ΚαταχωρημένεςΤιμές,Διαχείριση[[#This Row],[ημερομηνία
πληρωμής]]&lt;&gt;""),-PPMT(Επιτόκιο/12,1,ΔιάρκειαΔανείου-ROWS($C$4:C255)+1,Διαχείριση[[#This Row],[αρχικό
υπόλοιπο]]),""),0)</f>
        <v>682.38221985165728</v>
      </c>
      <c r="G255" s="21">
        <f ca="1">IF(Διαχείριση[[#This Row],[ημερομηνία
πληρωμής]]="",0,ΦόροςΑκίνητηςΠεριουσίας)</f>
        <v>375</v>
      </c>
      <c r="H255" s="21">
        <f ca="1">IF(Διαχείριση[[#This Row],[ημερομηνία
πληρωμής]]="",0,Διαχείριση[[#This Row],[τόκος]]+Διαχείριση[[#This Row],[κεφάλαιο]]+Διαχείριση[[#This Row],[φόρος ακίνητης
περιουσίας]])</f>
        <v>1445.7999867748972</v>
      </c>
      <c r="I255" s="21">
        <f ca="1">IF(Διαχείριση[[#This Row],[ημερομηνία
πληρωμής]]="",0,Διαχείριση[[#This Row],[αρχικό
υπόλοιπο]]-Διαχείριση[[#This Row],[κεφάλαιο]])</f>
        <v>93220.264061577604</v>
      </c>
      <c r="J255" s="22">
        <f ca="1">IF(Διαχείριση[[#This Row],[υπόλοιπο
που απομένει]]&gt;0,ΤελευταίαΓραμμή-ROW(),0)</f>
        <v>108</v>
      </c>
    </row>
    <row r="256" spans="2:10" ht="15" customHeight="1" x14ac:dyDescent="0.25">
      <c r="B256" s="20">
        <f>ROWS($B$4:B256)</f>
        <v>253</v>
      </c>
      <c r="C256" s="14">
        <f ca="1">IF(ΚαταχωρημένεςΤιμές,IF(Διαχείριση[[#This Row],['#]]&lt;=ΔιάρκειαΔανείου,IF(ROW()-ROW(Διαχείριση[[#Headers],[ημερομηνία
πληρωμής]])=1,ΈναρξηΔανείου,IF(I255&gt;0,EDATE(C255,1),"")),""),"")</f>
        <v>50993</v>
      </c>
      <c r="D256" s="21">
        <f ca="1">IF(ROW()-ROW(Διαχείριση[[#Headers],[αρχικό
υπόλοιπο]])=1,ΠοσόΔανείου,IF(Διαχείριση[[#This Row],[ημερομηνία
πληρωμής]]="",0,INDEX(Διαχείριση[], ROW()-4,8)))</f>
        <v>93220.264061577604</v>
      </c>
      <c r="E256" s="21">
        <f ca="1">IF(ΚαταχωρημένεςΤιμές,IF(ROW()-ROW(Διαχείριση[[#Headers],[τόκος]])=1,-IPMT(Επιτόκιο/12,1,ΔιάρκειαΔανείου-ROWS($C$4:C256)+1,Διαχείριση[[#This Row],[αρχικό
υπόλοιπο]]),IFERROR(-IPMT(Επιτόκιο/12,1,Διαχείριση[[#This Row],['#
δόσεων που απομένουν]],D257),0)),0)</f>
        <v>385.56266076031903</v>
      </c>
      <c r="F256" s="21">
        <f ca="1">IFERROR(IF(AND(ΚαταχωρημένεςΤιμές,Διαχείριση[[#This Row],[ημερομηνία
πληρωμής]]&lt;&gt;""),-PPMT(Επιτόκιο/12,1,ΔιάρκειαΔανείου-ROWS($C$4:C256)+1,Διαχείριση[[#This Row],[αρχικό
υπόλοιπο]]),""),0)</f>
        <v>685.22547910103913</v>
      </c>
      <c r="G256" s="21">
        <f ca="1">IF(Διαχείριση[[#This Row],[ημερομηνία
πληρωμής]]="",0,ΦόροςΑκίνητηςΠεριουσίας)</f>
        <v>375</v>
      </c>
      <c r="H256" s="21">
        <f ca="1">IF(Διαχείριση[[#This Row],[ημερομηνία
πληρωμής]]="",0,Διαχείριση[[#This Row],[τόκος]]+Διαχείριση[[#This Row],[κεφάλαιο]]+Διαχείριση[[#This Row],[φόρος ακίνητης
περιουσίας]])</f>
        <v>1445.7881398613581</v>
      </c>
      <c r="I256" s="21">
        <f ca="1">IF(Διαχείριση[[#This Row],[ημερομηνία
πληρωμής]]="",0,Διαχείριση[[#This Row],[αρχικό
υπόλοιπο]]-Διαχείριση[[#This Row],[κεφάλαιο]])</f>
        <v>92535.038582476569</v>
      </c>
      <c r="J256" s="22">
        <f ca="1">IF(Διαχείριση[[#This Row],[υπόλοιπο
που απομένει]]&gt;0,ΤελευταίαΓραμμή-ROW(),0)</f>
        <v>107</v>
      </c>
    </row>
    <row r="257" spans="2:10" ht="15" customHeight="1" x14ac:dyDescent="0.25">
      <c r="B257" s="20">
        <f>ROWS($B$4:B257)</f>
        <v>254</v>
      </c>
      <c r="C257" s="14">
        <f ca="1">IF(ΚαταχωρημένεςΤιμές,IF(Διαχείριση[[#This Row],['#]]&lt;=ΔιάρκειαΔανείου,IF(ROW()-ROW(Διαχείριση[[#Headers],[ημερομηνία
πληρωμής]])=1,ΈναρξηΔανείου,IF(I256&gt;0,EDATE(C256,1),"")),""),"")</f>
        <v>51024</v>
      </c>
      <c r="D257" s="21">
        <f ca="1">IF(ROW()-ROW(Διαχείριση[[#Headers],[αρχικό
υπόλοιπο]])=1,ΠοσόΔανείου,IF(Διαχείριση[[#This Row],[ημερομηνία
πληρωμής]]="",0,INDEX(Διαχείριση[], ROW()-4,8)))</f>
        <v>92535.038582476569</v>
      </c>
      <c r="E257" s="21">
        <f ca="1">IF(ΚαταχωρημένεςΤιμές,IF(ROW()-ROW(Διαχείριση[[#Headers],[τόκος]])=1,-IPMT(Επιτόκιο/12,1,ΔιάρκειαΔανείου-ROWS($C$4:C257)+1,Διαχείριση[[#This Row],[αρχικό
υπόλοιπο]]),IFERROR(-IPMT(Επιτόκιο/12,1,Διαχείριση[[#This Row],['#
δόσεων που απομένουν]],D258),0)),0)</f>
        <v>382.69565832171918</v>
      </c>
      <c r="F257" s="21">
        <f ca="1">IFERROR(IF(AND(ΚαταχωρημένεςΤιμές,Διαχείριση[[#This Row],[ημερομηνία
πληρωμής]]&lt;&gt;""),-PPMT(Επιτόκιο/12,1,ΔιάρκειαΔανείου-ROWS($C$4:C257)+1,Διαχείριση[[#This Row],[αρχικό
υπόλοιπο]]),""),0)</f>
        <v>688.08058526396007</v>
      </c>
      <c r="G257" s="21">
        <f ca="1">IF(Διαχείριση[[#This Row],[ημερομηνία
πληρωμής]]="",0,ΦόροςΑκίνητηςΠεριουσίας)</f>
        <v>375</v>
      </c>
      <c r="H257" s="21">
        <f ca="1">IF(Διαχείριση[[#This Row],[ημερομηνία
πληρωμής]]="",0,Διαχείριση[[#This Row],[τόκος]]+Διαχείριση[[#This Row],[κεφάλαιο]]+Διαχείριση[[#This Row],[φόρος ακίνητης
περιουσίας]])</f>
        <v>1445.7762435856794</v>
      </c>
      <c r="I257" s="21">
        <f ca="1">IF(Διαχείριση[[#This Row],[ημερομηνία
πληρωμής]]="",0,Διαχείριση[[#This Row],[αρχικό
υπόλοιπο]]-Διαχείριση[[#This Row],[κεφάλαιο]])</f>
        <v>91846.957997212608</v>
      </c>
      <c r="J257" s="22">
        <f ca="1">IF(Διαχείριση[[#This Row],[υπόλοιπο
που απομένει]]&gt;0,ΤελευταίαΓραμμή-ROW(),0)</f>
        <v>106</v>
      </c>
    </row>
    <row r="258" spans="2:10" ht="15" customHeight="1" x14ac:dyDescent="0.25">
      <c r="B258" s="20">
        <f>ROWS($B$4:B258)</f>
        <v>255</v>
      </c>
      <c r="C258" s="14">
        <f ca="1">IF(ΚαταχωρημένεςΤιμές,IF(Διαχείριση[[#This Row],['#]]&lt;=ΔιάρκειαΔανείου,IF(ROW()-ROW(Διαχείριση[[#Headers],[ημερομηνία
πληρωμής]])=1,ΈναρξηΔανείου,IF(I257&gt;0,EDATE(C257,1),"")),""),"")</f>
        <v>51054</v>
      </c>
      <c r="D258" s="21">
        <f ca="1">IF(ROW()-ROW(Διαχείριση[[#Headers],[αρχικό
υπόλοιπο]])=1,ΠοσόΔανείου,IF(Διαχείριση[[#This Row],[ημερομηνία
πληρωμής]]="",0,INDEX(Διαχείριση[], ROW()-4,8)))</f>
        <v>91846.957997212608</v>
      </c>
      <c r="E258" s="21">
        <f ca="1">IF(ΚαταχωρημένεςΤιμές,IF(ROW()-ROW(Διαχείριση[[#Headers],[τόκος]])=1,-IPMT(Επιτόκιο/12,1,ΔιάρκειαΔανείου-ROWS($C$4:C258)+1,Διαχείριση[[#This Row],[αρχικό
υπόλοιπο]]),IFERROR(-IPMT(Επιτόκιο/12,1,Διαχείριση[[#This Row],['#
δόσεων που απομένουν]],D259),0)),0)</f>
        <v>379.81671003962521</v>
      </c>
      <c r="F258" s="21">
        <f ca="1">IFERROR(IF(AND(ΚαταχωρημένεςΤιμές,Διαχείριση[[#This Row],[ημερομηνία
πληρωμής]]&lt;&gt;""),-PPMT(Επιτόκιο/12,1,ΔιάρκειαΔανείου-ROWS($C$4:C258)+1,Διαχείριση[[#This Row],[αρχικό
υπόλοιπο]]),""),0)</f>
        <v>690.94758770255987</v>
      </c>
      <c r="G258" s="21">
        <f ca="1">IF(Διαχείριση[[#This Row],[ημερομηνία
πληρωμής]]="",0,ΦόροςΑκίνητηςΠεριουσίας)</f>
        <v>375</v>
      </c>
      <c r="H258" s="21">
        <f ca="1">IF(Διαχείριση[[#This Row],[ημερομηνία
πληρωμής]]="",0,Διαχείριση[[#This Row],[τόκος]]+Διαχείριση[[#This Row],[κεφάλαιο]]+Διαχείριση[[#This Row],[φόρος ακίνητης
περιουσίας]])</f>
        <v>1445.7642977421851</v>
      </c>
      <c r="I258" s="21">
        <f ca="1">IF(Διαχείριση[[#This Row],[ημερομηνία
πληρωμής]]="",0,Διαχείριση[[#This Row],[αρχικό
υπόλοιπο]]-Διαχείριση[[#This Row],[κεφάλαιο]])</f>
        <v>91156.010409510054</v>
      </c>
      <c r="J258" s="22">
        <f ca="1">IF(Διαχείριση[[#This Row],[υπόλοιπο
που απομένει]]&gt;0,ΤελευταίαΓραμμή-ROW(),0)</f>
        <v>105</v>
      </c>
    </row>
    <row r="259" spans="2:10" ht="15" customHeight="1" x14ac:dyDescent="0.25">
      <c r="B259" s="20">
        <f>ROWS($B$4:B259)</f>
        <v>256</v>
      </c>
      <c r="C259" s="14">
        <f ca="1">IF(ΚαταχωρημένεςΤιμές,IF(Διαχείριση[[#This Row],['#]]&lt;=ΔιάρκειαΔανείου,IF(ROW()-ROW(Διαχείριση[[#Headers],[ημερομηνία
πληρωμής]])=1,ΈναρξηΔανείου,IF(I258&gt;0,EDATE(C258,1),"")),""),"")</f>
        <v>51085</v>
      </c>
      <c r="D259" s="21">
        <f ca="1">IF(ROW()-ROW(Διαχείριση[[#Headers],[αρχικό
υπόλοιπο]])=1,ΠοσόΔανείου,IF(Διαχείριση[[#This Row],[ημερομηνία
πληρωμής]]="",0,INDEX(Διαχείριση[], ROW()-4,8)))</f>
        <v>91156.010409510054</v>
      </c>
      <c r="E259" s="21">
        <f ca="1">IF(ΚαταχωρημένεςΤιμές,IF(ROW()-ROW(Διαχείριση[[#Headers],[τόκος]])=1,-IPMT(Επιτόκιο/12,1,ΔιάρκειαΔανείου-ROWS($C$4:C259)+1,Διαχείριση[[#This Row],[αρχικό
υπόλοιπο]]),IFERROR(-IPMT(Επιτόκιο/12,1,Διαχείριση[[#This Row],['#
δόσεων που απομένουν]],D260),0)),0)</f>
        <v>376.92576613968913</v>
      </c>
      <c r="F259" s="21">
        <f ca="1">IFERROR(IF(AND(ΚαταχωρημένεςΤιμές,Διαχείριση[[#This Row],[ημερομηνία
πληρωμής]]&lt;&gt;""),-PPMT(Επιτόκιο/12,1,ΔιάρκειαΔανείου-ROWS($C$4:C259)+1,Διαχείριση[[#This Row],[αρχικό
υπόλοιπο]]),""),0)</f>
        <v>693.82653598465402</v>
      </c>
      <c r="G259" s="21">
        <f ca="1">IF(Διαχείριση[[#This Row],[ημερομηνία
πληρωμής]]="",0,ΦόροςΑκίνητηςΠεριουσίας)</f>
        <v>375</v>
      </c>
      <c r="H259" s="21">
        <f ca="1">IF(Διαχείριση[[#This Row],[ημερομηνία
πληρωμής]]="",0,Διαχείριση[[#This Row],[τόκος]]+Διαχείριση[[#This Row],[κεφάλαιο]]+Διαχείριση[[#This Row],[φόρος ακίνητης
περιουσίας]])</f>
        <v>1445.7523021243433</v>
      </c>
      <c r="I259" s="21">
        <f ca="1">IF(Διαχείριση[[#This Row],[ημερομηνία
πληρωμής]]="",0,Διαχείριση[[#This Row],[αρχικό
υπόλοιπο]]-Διαχείριση[[#This Row],[κεφάλαιο]])</f>
        <v>90462.183873525399</v>
      </c>
      <c r="J259" s="22">
        <f ca="1">IF(Διαχείριση[[#This Row],[υπόλοιπο
που απομένει]]&gt;0,ΤελευταίαΓραμμή-ROW(),0)</f>
        <v>104</v>
      </c>
    </row>
    <row r="260" spans="2:10" ht="15" customHeight="1" x14ac:dyDescent="0.25">
      <c r="B260" s="20">
        <f>ROWS($B$4:B260)</f>
        <v>257</v>
      </c>
      <c r="C260" s="14">
        <f ca="1">IF(ΚαταχωρημένεςΤιμές,IF(Διαχείριση[[#This Row],['#]]&lt;=ΔιάρκειαΔανείου,IF(ROW()-ROW(Διαχείριση[[#Headers],[ημερομηνία
πληρωμής]])=1,ΈναρξηΔανείου,IF(I259&gt;0,EDATE(C259,1),"")),""),"")</f>
        <v>51115</v>
      </c>
      <c r="D260" s="21">
        <f ca="1">IF(ROW()-ROW(Διαχείριση[[#Headers],[αρχικό
υπόλοιπο]])=1,ΠοσόΔανείου,IF(Διαχείριση[[#This Row],[ημερομηνία
πληρωμής]]="",0,INDEX(Διαχείριση[], ROW()-4,8)))</f>
        <v>90462.183873525399</v>
      </c>
      <c r="E260" s="21">
        <f ca="1">IF(ΚαταχωρημένεςΤιμές,IF(ROW()-ROW(Διαχείριση[[#Headers],[τόκος]])=1,-IPMT(Επιτόκιο/12,1,ΔιάρκειαΔανείου-ROWS($C$4:C260)+1,Διαχείριση[[#This Row],[αρχικό
υπόλοιπο]]),IFERROR(-IPMT(Επιτόκιο/12,1,Διαχείριση[[#This Row],['#
δόσεων που απομένουν]],D261),0)),0)</f>
        <v>374.02277664017004</v>
      </c>
      <c r="F260" s="21">
        <f ca="1">IFERROR(IF(AND(ΚαταχωρημένεςΤιμές,Διαχείριση[[#This Row],[ημερομηνία
πληρωμής]]&lt;&gt;""),-PPMT(Επιτόκιο/12,1,ΔιάρκειαΔανείου-ROWS($C$4:C260)+1,Διαχείριση[[#This Row],[αρχικό
υπόλοιπο]]),""),0)</f>
        <v>696.71747988459003</v>
      </c>
      <c r="G260" s="21">
        <f ca="1">IF(Διαχείριση[[#This Row],[ημερομηνία
πληρωμής]]="",0,ΦόροςΑκίνητηςΠεριουσίας)</f>
        <v>375</v>
      </c>
      <c r="H260" s="21">
        <f ca="1">IF(Διαχείριση[[#This Row],[ημερομηνία
πληρωμής]]="",0,Διαχείριση[[#This Row],[τόκος]]+Διαχείριση[[#This Row],[κεφάλαιο]]+Διαχείριση[[#This Row],[φόρος ακίνητης
περιουσίας]])</f>
        <v>1445.7402565247601</v>
      </c>
      <c r="I260" s="21">
        <f ca="1">IF(Διαχείριση[[#This Row],[ημερομηνία
πληρωμής]]="",0,Διαχείριση[[#This Row],[αρχικό
υπόλοιπο]]-Διαχείριση[[#This Row],[κεφάλαιο]])</f>
        <v>89765.466393640803</v>
      </c>
      <c r="J260" s="22">
        <f ca="1">IF(Διαχείριση[[#This Row],[υπόλοιπο
που απομένει]]&gt;0,ΤελευταίαΓραμμή-ROW(),0)</f>
        <v>103</v>
      </c>
    </row>
    <row r="261" spans="2:10" ht="15" customHeight="1" x14ac:dyDescent="0.25">
      <c r="B261" s="20">
        <f>ROWS($B$4:B261)</f>
        <v>258</v>
      </c>
      <c r="C261" s="14">
        <f ca="1">IF(ΚαταχωρημένεςΤιμές,IF(Διαχείριση[[#This Row],['#]]&lt;=ΔιάρκειαΔανείου,IF(ROW()-ROW(Διαχείριση[[#Headers],[ημερομηνία
πληρωμής]])=1,ΈναρξηΔανείου,IF(I260&gt;0,EDATE(C260,1),"")),""),"")</f>
        <v>51146</v>
      </c>
      <c r="D261" s="21">
        <f ca="1">IF(ROW()-ROW(Διαχείριση[[#Headers],[αρχικό
υπόλοιπο]])=1,ΠοσόΔανείου,IF(Διαχείριση[[#This Row],[ημερομηνία
πληρωμής]]="",0,INDEX(Διαχείριση[], ROW()-4,8)))</f>
        <v>89765.466393640803</v>
      </c>
      <c r="E261" s="21">
        <f ca="1">IF(ΚαταχωρημένεςΤιμές,IF(ROW()-ROW(Διαχείριση[[#Headers],[τόκος]])=1,-IPMT(Επιτόκιο/12,1,ΔιάρκειαΔανείου-ROWS($C$4:C261)+1,Διαχείριση[[#This Row],[αρχικό
υπόλοιπο]]),IFERROR(-IPMT(Επιτόκιο/12,1,Διαχείριση[[#This Row],['#
δόσεων που απομένουν]],D262),0)),0)</f>
        <v>371.10769135106955</v>
      </c>
      <c r="F261" s="21">
        <f ca="1">IFERROR(IF(AND(ΚαταχωρημένεςΤιμές,Διαχείριση[[#This Row],[ημερομηνία
πληρωμής]]&lt;&gt;""),-PPMT(Επιτόκιο/12,1,ΔιάρκειαΔανείου-ROWS($C$4:C261)+1,Διαχείριση[[#This Row],[αρχικό
υπόλοιπο]]),""),0)</f>
        <v>699.62046938410901</v>
      </c>
      <c r="G261" s="21">
        <f ca="1">IF(Διαχείριση[[#This Row],[ημερομηνία
πληρωμής]]="",0,ΦόροςΑκίνητηςΠεριουσίας)</f>
        <v>375</v>
      </c>
      <c r="H261" s="21">
        <f ca="1">IF(Διαχείριση[[#This Row],[ημερομηνία
πληρωμής]]="",0,Διαχείριση[[#This Row],[τόκος]]+Διαχείριση[[#This Row],[κεφάλαιο]]+Διαχείριση[[#This Row],[φόρος ακίνητης
περιουσίας]])</f>
        <v>1445.7281607351786</v>
      </c>
      <c r="I261" s="21">
        <f ca="1">IF(Διαχείριση[[#This Row],[ημερομηνία
πληρωμής]]="",0,Διαχείριση[[#This Row],[αρχικό
υπόλοιπο]]-Διαχείριση[[#This Row],[κεφάλαιο]])</f>
        <v>89065.84592425669</v>
      </c>
      <c r="J261" s="22">
        <f ca="1">IF(Διαχείριση[[#This Row],[υπόλοιπο
που απομένει]]&gt;0,ΤελευταίαΓραμμή-ROW(),0)</f>
        <v>102</v>
      </c>
    </row>
    <row r="262" spans="2:10" ht="15" customHeight="1" x14ac:dyDescent="0.25">
      <c r="B262" s="20">
        <f>ROWS($B$4:B262)</f>
        <v>259</v>
      </c>
      <c r="C262" s="14">
        <f ca="1">IF(ΚαταχωρημένεςΤιμές,IF(Διαχείριση[[#This Row],['#]]&lt;=ΔιάρκειαΔανείου,IF(ROW()-ROW(Διαχείριση[[#Headers],[ημερομηνία
πληρωμής]])=1,ΈναρξηΔανείου,IF(I261&gt;0,EDATE(C261,1),"")),""),"")</f>
        <v>51177</v>
      </c>
      <c r="D262" s="21">
        <f ca="1">IF(ROW()-ROW(Διαχείριση[[#Headers],[αρχικό
υπόλοιπο]])=1,ΠοσόΔανείου,IF(Διαχείριση[[#This Row],[ημερομηνία
πληρωμής]]="",0,INDEX(Διαχείριση[], ROW()-4,8)))</f>
        <v>89065.84592425669</v>
      </c>
      <c r="E262" s="21">
        <f ca="1">IF(ΚαταχωρημένεςΤιμές,IF(ROW()-ROW(Διαχείριση[[#Headers],[τόκος]])=1,-IPMT(Επιτόκιο/12,1,ΔιάρκειαΔανείου-ROWS($C$4:C262)+1,Διαχείριση[[#This Row],[αρχικό
υπόλοιπο]]),IFERROR(-IPMT(Επιτόκιο/12,1,Διαχείριση[[#This Row],['#
δόσεων που απομένουν]],D263),0)),0)</f>
        <v>368.18045987326451</v>
      </c>
      <c r="F262" s="21">
        <f ca="1">IFERROR(IF(AND(ΚαταχωρημένεςΤιμές,Διαχείριση[[#This Row],[ημερομηνία
πληρωμής]]&lt;&gt;""),-PPMT(Επιτόκιο/12,1,ΔιάρκειαΔανείου-ROWS($C$4:C262)+1,Διαχείριση[[#This Row],[αρχικό
υπόλοιπο]]),""),0)</f>
        <v>702.5355546732095</v>
      </c>
      <c r="G262" s="21">
        <f ca="1">IF(Διαχείριση[[#This Row],[ημερομηνία
πληρωμής]]="",0,ΦόροςΑκίνητηςΠεριουσίας)</f>
        <v>375</v>
      </c>
      <c r="H262" s="21">
        <f ca="1">IF(Διαχείριση[[#This Row],[ημερομηνία
πληρωμής]]="",0,Διαχείριση[[#This Row],[τόκος]]+Διαχείριση[[#This Row],[κεφάλαιο]]+Διαχείριση[[#This Row],[φόρος ακίνητης
περιουσίας]])</f>
        <v>1445.7160145464741</v>
      </c>
      <c r="I262" s="21">
        <f ca="1">IF(Διαχείριση[[#This Row],[ημερομηνία
πληρωμής]]="",0,Διαχείριση[[#This Row],[αρχικό
υπόλοιπο]]-Διαχείριση[[#This Row],[κεφάλαιο]])</f>
        <v>88363.310369583487</v>
      </c>
      <c r="J262" s="22">
        <f ca="1">IF(Διαχείριση[[#This Row],[υπόλοιπο
που απομένει]]&gt;0,ΤελευταίαΓραμμή-ROW(),0)</f>
        <v>101</v>
      </c>
    </row>
    <row r="263" spans="2:10" ht="15" customHeight="1" x14ac:dyDescent="0.25">
      <c r="B263" s="20">
        <f>ROWS($B$4:B263)</f>
        <v>260</v>
      </c>
      <c r="C263" s="14">
        <f ca="1">IF(ΚαταχωρημένεςΤιμές,IF(Διαχείριση[[#This Row],['#]]&lt;=ΔιάρκειαΔανείου,IF(ROW()-ROW(Διαχείριση[[#Headers],[ημερομηνία
πληρωμής]])=1,ΈναρξηΔανείου,IF(I262&gt;0,EDATE(C262,1),"")),""),"")</f>
        <v>51206</v>
      </c>
      <c r="D263" s="21">
        <f ca="1">IF(ROW()-ROW(Διαχείριση[[#Headers],[αρχικό
υπόλοιπο]])=1,ΠοσόΔανείου,IF(Διαχείριση[[#This Row],[ημερομηνία
πληρωμής]]="",0,INDEX(Διαχείριση[], ROW()-4,8)))</f>
        <v>88363.310369583487</v>
      </c>
      <c r="E263" s="21">
        <f ca="1">IF(ΚαταχωρημένεςΤιμές,IF(ROW()-ROW(Διαχείριση[[#Headers],[τόκος]])=1,-IPMT(Επιτόκιο/12,1,ΔιάρκειαΔανείου-ROWS($C$4:C263)+1,Διαχείριση[[#This Row],[αρχικό
υπόλοιπο]]),IFERROR(-IPMT(Επιτόκιο/12,1,Διαχείριση[[#This Row],['#
δόσεων που απομένουν]],D264),0)),0)</f>
        <v>365.2410315976353</v>
      </c>
      <c r="F263" s="21">
        <f ca="1">IFERROR(IF(AND(ΚαταχωρημένεςΤιμές,Διαχείριση[[#This Row],[ημερομηνία
πληρωμής]]&lt;&gt;""),-PPMT(Επιτόκιο/12,1,ΔιάρκειαΔανείου-ROWS($C$4:C263)+1,Διαχείριση[[#This Row],[αρχικό
υπόλοιπο]]),""),0)</f>
        <v>705.4627861510146</v>
      </c>
      <c r="G263" s="21">
        <f ca="1">IF(Διαχείριση[[#This Row],[ημερομηνία
πληρωμής]]="",0,ΦόροςΑκίνητηςΠεριουσίας)</f>
        <v>375</v>
      </c>
      <c r="H263" s="21">
        <f ca="1">IF(Διαχείριση[[#This Row],[ημερομηνία
πληρωμής]]="",0,Διαχείριση[[#This Row],[τόκος]]+Διαχείριση[[#This Row],[κεφάλαιο]]+Διαχείριση[[#This Row],[φόρος ακίνητης
περιουσίας]])</f>
        <v>1445.70381774865</v>
      </c>
      <c r="I263" s="21">
        <f ca="1">IF(Διαχείριση[[#This Row],[ημερομηνία
πληρωμής]]="",0,Διαχείριση[[#This Row],[αρχικό
υπόλοιπο]]-Διαχείριση[[#This Row],[κεφάλαιο]])</f>
        <v>87657.847583432478</v>
      </c>
      <c r="J263" s="22">
        <f ca="1">IF(Διαχείριση[[#This Row],[υπόλοιπο
που απομένει]]&gt;0,ΤελευταίαΓραμμή-ROW(),0)</f>
        <v>100</v>
      </c>
    </row>
    <row r="264" spans="2:10" ht="15" customHeight="1" x14ac:dyDescent="0.25">
      <c r="B264" s="20">
        <f>ROWS($B$4:B264)</f>
        <v>261</v>
      </c>
      <c r="C264" s="14">
        <f ca="1">IF(ΚαταχωρημένεςΤιμές,IF(Διαχείριση[[#This Row],['#]]&lt;=ΔιάρκειαΔανείου,IF(ROW()-ROW(Διαχείριση[[#Headers],[ημερομηνία
πληρωμής]])=1,ΈναρξηΔανείου,IF(I263&gt;0,EDATE(C263,1),"")),""),"")</f>
        <v>51237</v>
      </c>
      <c r="D264" s="21">
        <f ca="1">IF(ROW()-ROW(Διαχείριση[[#Headers],[αρχικό
υπόλοιπο]])=1,ΠοσόΔανείου,IF(Διαχείριση[[#This Row],[ημερομηνία
πληρωμής]]="",0,INDEX(Διαχείριση[], ROW()-4,8)))</f>
        <v>87657.847583432478</v>
      </c>
      <c r="E264" s="21">
        <f ca="1">IF(ΚαταχωρημένεςΤιμές,IF(ROW()-ROW(Διαχείριση[[#Headers],[τόκος]])=1,-IPMT(Επιτόκιο/12,1,ΔιάρκειαΔανείου-ROWS($C$4:C264)+1,Διαχείριση[[#This Row],[αρχικό
υπόλοιπο]]),IFERROR(-IPMT(Επιτόκιο/12,1,Διαχείριση[[#This Row],['#
δόσεων που απομένουν]],D265),0)),0)</f>
        <v>362.28935570419094</v>
      </c>
      <c r="F264" s="21">
        <f ca="1">IFERROR(IF(AND(ΚαταχωρημένεςΤιμές,Διαχείριση[[#This Row],[ημερομηνία
πληρωμής]]&lt;&gt;""),-PPMT(Επιτόκιο/12,1,ΔιάρκειαΔανείου-ROWS($C$4:C264)+1,Διαχείριση[[#This Row],[αρχικό
υπόλοιπο]]),""),0)</f>
        <v>708.40221442664392</v>
      </c>
      <c r="G264" s="21">
        <f ca="1">IF(Διαχείριση[[#This Row],[ημερομηνία
πληρωμής]]="",0,ΦόροςΑκίνητηςΠεριουσίας)</f>
        <v>375</v>
      </c>
      <c r="H264" s="21">
        <f ca="1">IF(Διαχείριση[[#This Row],[ημερομηνία
πληρωμής]]="",0,Διαχείριση[[#This Row],[τόκος]]+Διαχείριση[[#This Row],[κεφάλαιο]]+Διαχείριση[[#This Row],[φόρος ακίνητης
περιουσίας]])</f>
        <v>1445.6915701308349</v>
      </c>
      <c r="I264" s="21">
        <f ca="1">IF(Διαχείριση[[#This Row],[ημερομηνία
πληρωμής]]="",0,Διαχείριση[[#This Row],[αρχικό
υπόλοιπο]]-Διαχείριση[[#This Row],[κεφάλαιο]])</f>
        <v>86949.445369005829</v>
      </c>
      <c r="J264" s="22">
        <f ca="1">IF(Διαχείριση[[#This Row],[υπόλοιπο
που απομένει]]&gt;0,ΤελευταίαΓραμμή-ROW(),0)</f>
        <v>99</v>
      </c>
    </row>
    <row r="265" spans="2:10" ht="15" customHeight="1" x14ac:dyDescent="0.25">
      <c r="B265" s="20">
        <f>ROWS($B$4:B265)</f>
        <v>262</v>
      </c>
      <c r="C265" s="14">
        <f ca="1">IF(ΚαταχωρημένεςΤιμές,IF(Διαχείριση[[#This Row],['#]]&lt;=ΔιάρκειαΔανείου,IF(ROW()-ROW(Διαχείριση[[#Headers],[ημερομηνία
πληρωμής]])=1,ΈναρξηΔανείου,IF(I264&gt;0,EDATE(C264,1),"")),""),"")</f>
        <v>51267</v>
      </c>
      <c r="D265" s="21">
        <f ca="1">IF(ROW()-ROW(Διαχείριση[[#Headers],[αρχικό
υπόλοιπο]])=1,ΠοσόΔανείου,IF(Διαχείριση[[#This Row],[ημερομηνία
πληρωμής]]="",0,INDEX(Διαχείριση[], ROW()-4,8)))</f>
        <v>86949.445369005829</v>
      </c>
      <c r="E265" s="21">
        <f ca="1">IF(ΚαταχωρημένεςΤιμές,IF(ROW()-ROW(Διαχείριση[[#Headers],[τόκος]])=1,-IPMT(Επιτόκιο/12,1,ΔιάρκειαΔανείου-ROWS($C$4:C265)+1,Διαχείριση[[#This Row],[αρχικό
υπόλοιπο]]),IFERROR(-IPMT(Επιτόκιο/12,1,Διαχείριση[[#This Row],['#
δόσεων που απομένουν]],D266),0)),0)</f>
        <v>359.32538116119059</v>
      </c>
      <c r="F265" s="21">
        <f ca="1">IFERROR(IF(AND(ΚαταχωρημένεςΤιμές,Διαχείριση[[#This Row],[ημερομηνία
πληρωμής]]&lt;&gt;""),-PPMT(Επιτόκιο/12,1,ΔιάρκειαΔανείου-ROWS($C$4:C265)+1,Διαχείριση[[#This Row],[αρχικό
υπόλοιπο]]),""),0)</f>
        <v>711.35389032008823</v>
      </c>
      <c r="G265" s="21">
        <f ca="1">IF(Διαχείριση[[#This Row],[ημερομηνία
πληρωμής]]="",0,ΦόροςΑκίνητηςΠεριουσίας)</f>
        <v>375</v>
      </c>
      <c r="H265" s="21">
        <f ca="1">IF(Διαχείριση[[#This Row],[ημερομηνία
πληρωμής]]="",0,Διαχείριση[[#This Row],[τόκος]]+Διαχείριση[[#This Row],[κεφάλαιο]]+Διαχείριση[[#This Row],[φόρος ακίνητης
περιουσίας]])</f>
        <v>1445.6792714812789</v>
      </c>
      <c r="I265" s="21">
        <f ca="1">IF(Διαχείριση[[#This Row],[ημερομηνία
πληρωμής]]="",0,Διαχείριση[[#This Row],[αρχικό
υπόλοιπο]]-Διαχείριση[[#This Row],[κεφάλαιο]])</f>
        <v>86238.091478685747</v>
      </c>
      <c r="J265" s="22">
        <f ca="1">IF(Διαχείριση[[#This Row],[υπόλοιπο
που απομένει]]&gt;0,ΤελευταίαΓραμμή-ROW(),0)</f>
        <v>98</v>
      </c>
    </row>
    <row r="266" spans="2:10" ht="15" customHeight="1" x14ac:dyDescent="0.25">
      <c r="B266" s="20">
        <f>ROWS($B$4:B266)</f>
        <v>263</v>
      </c>
      <c r="C266" s="14">
        <f ca="1">IF(ΚαταχωρημένεςΤιμές,IF(Διαχείριση[[#This Row],['#]]&lt;=ΔιάρκειαΔανείου,IF(ROW()-ROW(Διαχείριση[[#Headers],[ημερομηνία
πληρωμής]])=1,ΈναρξηΔανείου,IF(I265&gt;0,EDATE(C265,1),"")),""),"")</f>
        <v>51298</v>
      </c>
      <c r="D266" s="21">
        <f ca="1">IF(ROW()-ROW(Διαχείριση[[#Headers],[αρχικό
υπόλοιπο]])=1,ΠοσόΔανείου,IF(Διαχείριση[[#This Row],[ημερομηνία
πληρωμής]]="",0,INDEX(Διαχείριση[], ROW()-4,8)))</f>
        <v>86238.091478685747</v>
      </c>
      <c r="E266" s="21">
        <f ca="1">IF(ΚαταχωρημένεςΤιμές,IF(ROW()-ROW(Διαχείριση[[#Headers],[τόκος]])=1,-IPMT(Επιτόκιο/12,1,ΔιάρκειαΔανείου-ROWS($C$4:C266)+1,Διαχείριση[[#This Row],[αρχικό
υπόλοιπο]]),IFERROR(-IPMT(Επιτόκιο/12,1,Διαχείριση[[#This Row],['#
δόσεων που απομένουν]],D267),0)),0)</f>
        <v>356.34905672426106</v>
      </c>
      <c r="F266" s="21">
        <f ca="1">IFERROR(IF(AND(ΚαταχωρημένεςΤιμές,Διαχείριση[[#This Row],[ημερομηνία
πληρωμής]]&lt;&gt;""),-PPMT(Επιτόκιο/12,1,ΔιάρκειαΔανείου-ROWS($C$4:C266)+1,Διαχείριση[[#This Row],[αρχικό
υπόλοιπο]]),""),0)</f>
        <v>714.31786486308874</v>
      </c>
      <c r="G266" s="21">
        <f ca="1">IF(Διαχείριση[[#This Row],[ημερομηνία
πληρωμής]]="",0,ΦόροςΑκίνητηςΠεριουσίας)</f>
        <v>375</v>
      </c>
      <c r="H266" s="21">
        <f ca="1">IF(Διαχείριση[[#This Row],[ημερομηνία
πληρωμής]]="",0,Διαχείριση[[#This Row],[τόκος]]+Διαχείριση[[#This Row],[κεφάλαιο]]+Διαχείριση[[#This Row],[φόρος ακίνητης
περιουσίας]])</f>
        <v>1445.6669215873499</v>
      </c>
      <c r="I266" s="21">
        <f ca="1">IF(Διαχείριση[[#This Row],[ημερομηνία
πληρωμής]]="",0,Διαχείριση[[#This Row],[αρχικό
υπόλοιπο]]-Διαχείριση[[#This Row],[κεφάλαιο]])</f>
        <v>85523.773613822661</v>
      </c>
      <c r="J266" s="22">
        <f ca="1">IF(Διαχείριση[[#This Row],[υπόλοιπο
που απομένει]]&gt;0,ΤελευταίαΓραμμή-ROW(),0)</f>
        <v>97</v>
      </c>
    </row>
    <row r="267" spans="2:10" ht="15" customHeight="1" x14ac:dyDescent="0.25">
      <c r="B267" s="20">
        <f>ROWS($B$4:B267)</f>
        <v>264</v>
      </c>
      <c r="C267" s="14">
        <f ca="1">IF(ΚαταχωρημένεςΤιμές,IF(Διαχείριση[[#This Row],['#]]&lt;=ΔιάρκειαΔανείου,IF(ROW()-ROW(Διαχείριση[[#Headers],[ημερομηνία
πληρωμής]])=1,ΈναρξηΔανείου,IF(I266&gt;0,EDATE(C266,1),"")),""),"")</f>
        <v>51328</v>
      </c>
      <c r="D267" s="21">
        <f ca="1">IF(ROW()-ROW(Διαχείριση[[#Headers],[αρχικό
υπόλοιπο]])=1,ΠοσόΔανείου,IF(Διαχείριση[[#This Row],[ημερομηνία
πληρωμής]]="",0,INDEX(Διαχείριση[], ROW()-4,8)))</f>
        <v>85523.773613822661</v>
      </c>
      <c r="E267" s="21">
        <f ca="1">IF(ΚαταχωρημένεςΤιμές,IF(ROW()-ROW(Διαχείριση[[#Headers],[τόκος]])=1,-IPMT(Επιτόκιο/12,1,ΔιάρκειαΔανείου-ROWS($C$4:C267)+1,Διαχείριση[[#This Row],[αρχικό
υπόλοιπο]]),IFERROR(-IPMT(Επιτόκιο/12,1,Διαχείριση[[#This Row],['#
δόσεων που απομένουν]],D268),0)),0)</f>
        <v>353.360330935511</v>
      </c>
      <c r="F267" s="21">
        <f ca="1">IFERROR(IF(AND(ΚαταχωρημένεςΤιμές,Διαχείριση[[#This Row],[ημερομηνία
πληρωμής]]&lt;&gt;""),-PPMT(Επιτόκιο/12,1,ΔιάρκειαΔανείου-ROWS($C$4:C267)+1,Διαχείριση[[#This Row],[αρχικό
υπόλοιπο]]),""),0)</f>
        <v>717.29418930001827</v>
      </c>
      <c r="G267" s="21">
        <f ca="1">IF(Διαχείριση[[#This Row],[ημερομηνία
πληρωμής]]="",0,ΦόροςΑκίνητηςΠεριουσίας)</f>
        <v>375</v>
      </c>
      <c r="H267" s="21">
        <f ca="1">IF(Διαχείριση[[#This Row],[ημερομηνία
πληρωμής]]="",0,Διαχείριση[[#This Row],[τόκος]]+Διαχείριση[[#This Row],[κεφάλαιο]]+Διαχείριση[[#This Row],[φόρος ακίνητης
περιουσίας]])</f>
        <v>1445.6545202355292</v>
      </c>
      <c r="I267" s="21">
        <f ca="1">IF(Διαχείριση[[#This Row],[ημερομηνία
πληρωμής]]="",0,Διαχείριση[[#This Row],[αρχικό
υπόλοιπο]]-Διαχείριση[[#This Row],[κεφάλαιο]])</f>
        <v>84806.479424522637</v>
      </c>
      <c r="J267" s="22">
        <f ca="1">IF(Διαχείριση[[#This Row],[υπόλοιπο
που απομένει]]&gt;0,ΤελευταίαΓραμμή-ROW(),0)</f>
        <v>96</v>
      </c>
    </row>
    <row r="268" spans="2:10" ht="15" customHeight="1" x14ac:dyDescent="0.25">
      <c r="B268" s="20">
        <f>ROWS($B$4:B268)</f>
        <v>265</v>
      </c>
      <c r="C268" s="14">
        <f ca="1">IF(ΚαταχωρημένεςΤιμές,IF(Διαχείριση[[#This Row],['#]]&lt;=ΔιάρκειαΔανείου,IF(ROW()-ROW(Διαχείριση[[#Headers],[ημερομηνία
πληρωμής]])=1,ΈναρξηΔανείου,IF(I267&gt;0,EDATE(C267,1),"")),""),"")</f>
        <v>51359</v>
      </c>
      <c r="D268" s="21">
        <f ca="1">IF(ROW()-ROW(Διαχείριση[[#Headers],[αρχικό
υπόλοιπο]])=1,ΠοσόΔανείου,IF(Διαχείριση[[#This Row],[ημερομηνία
πληρωμής]]="",0,INDEX(Διαχείριση[], ROW()-4,8)))</f>
        <v>84806.479424522637</v>
      </c>
      <c r="E268" s="21">
        <f ca="1">IF(ΚαταχωρημένεςΤιμές,IF(ROW()-ROW(Διαχείριση[[#Headers],[τόκος]])=1,-IPMT(Επιτόκιο/12,1,ΔιάρκειαΔανείου-ROWS($C$4:C268)+1,Διαχείριση[[#This Row],[αρχικό
υπόλοιπο]]),IFERROR(-IPMT(Επιτόκιο/12,1,Διαχείριση[[#This Row],['#
δόσεων που απομένουν]],D269),0)),0)</f>
        <v>350.35915212264109</v>
      </c>
      <c r="F268" s="21">
        <f ca="1">IFERROR(IF(AND(ΚαταχωρημένεςΤιμές,Διαχείριση[[#This Row],[ημερομηνία
πληρωμής]]&lt;&gt;""),-PPMT(Επιτόκιο/12,1,ΔιάρκειαΔανείου-ROWS($C$4:C268)+1,Διαχείριση[[#This Row],[αρχικό
υπόλοιπο]]),""),0)</f>
        <v>720.28291508876816</v>
      </c>
      <c r="G268" s="21">
        <f ca="1">IF(Διαχείριση[[#This Row],[ημερομηνία
πληρωμής]]="",0,ΦόροςΑκίνητηςΠεριουσίας)</f>
        <v>375</v>
      </c>
      <c r="H268" s="21">
        <f ca="1">IF(Διαχείριση[[#This Row],[ημερομηνία
πληρωμής]]="",0,Διαχείριση[[#This Row],[τόκος]]+Διαχείριση[[#This Row],[κεφάλαιο]]+Διαχείριση[[#This Row],[φόρος ακίνητης
περιουσίας]])</f>
        <v>1445.6420672114093</v>
      </c>
      <c r="I268" s="21">
        <f ca="1">IF(Διαχείριση[[#This Row],[ημερομηνία
πληρωμής]]="",0,Διαχείριση[[#This Row],[αρχικό
υπόλοιπο]]-Διαχείριση[[#This Row],[κεφάλαιο]])</f>
        <v>84086.196509433867</v>
      </c>
      <c r="J268" s="22">
        <f ca="1">IF(Διαχείριση[[#This Row],[υπόλοιπο
που απομένει]]&gt;0,ΤελευταίαΓραμμή-ROW(),0)</f>
        <v>95</v>
      </c>
    </row>
    <row r="269" spans="2:10" ht="15" customHeight="1" x14ac:dyDescent="0.25">
      <c r="B269" s="20">
        <f>ROWS($B$4:B269)</f>
        <v>266</v>
      </c>
      <c r="C269" s="14">
        <f ca="1">IF(ΚαταχωρημένεςΤιμές,IF(Διαχείριση[[#This Row],['#]]&lt;=ΔιάρκειαΔανείου,IF(ROW()-ROW(Διαχείριση[[#Headers],[ημερομηνία
πληρωμής]])=1,ΈναρξηΔανείου,IF(I268&gt;0,EDATE(C268,1),"")),""),"")</f>
        <v>51390</v>
      </c>
      <c r="D269" s="21">
        <f ca="1">IF(ROW()-ROW(Διαχείριση[[#Headers],[αρχικό
υπόλοιπο]])=1,ΠοσόΔανείου,IF(Διαχείριση[[#This Row],[ημερομηνία
πληρωμής]]="",0,INDEX(Διαχείριση[], ROW()-4,8)))</f>
        <v>84086.196509433867</v>
      </c>
      <c r="E269" s="21">
        <f ca="1">IF(ΚαταχωρημένεςΤιμές,IF(ROW()-ROW(Διαχείριση[[#Headers],[τόκος]])=1,-IPMT(Επιτόκιο/12,1,ΔιάρκειαΔανείου-ROWS($C$4:C269)+1,Διαχείριση[[#This Row],[αρχικό
υπόλοιπο]]),IFERROR(-IPMT(Επιτόκιο/12,1,Διαχείριση[[#This Row],['#
δόσεων που απομένουν]],D270),0)),0)</f>
        <v>347.34546839805097</v>
      </c>
      <c r="F269" s="21">
        <f ca="1">IFERROR(IF(AND(ΚαταχωρημένεςΤιμές,Διαχείριση[[#This Row],[ημερομηνία
πληρωμής]]&lt;&gt;""),-PPMT(Επιτόκιο/12,1,ΔιάρκειαΔανείου-ROWS($C$4:C269)+1,Διαχείριση[[#This Row],[αρχικό
υπόλοιπο]]),""),0)</f>
        <v>723.28409390163813</v>
      </c>
      <c r="G269" s="21">
        <f ca="1">IF(Διαχείριση[[#This Row],[ημερομηνία
πληρωμής]]="",0,ΦόροςΑκίνητηςΠεριουσίας)</f>
        <v>375</v>
      </c>
      <c r="H269" s="21">
        <f ca="1">IF(Διαχείριση[[#This Row],[ημερομηνία
πληρωμής]]="",0,Διαχείριση[[#This Row],[τόκος]]+Διαχείριση[[#This Row],[κεφάλαιο]]+Διαχείριση[[#This Row],[φόρος ακίνητης
περιουσίας]])</f>
        <v>1445.629562299689</v>
      </c>
      <c r="I269" s="21">
        <f ca="1">IF(Διαχείριση[[#This Row],[ημερομηνία
πληρωμής]]="",0,Διαχείριση[[#This Row],[αρχικό
υπόλοιπο]]-Διαχείριση[[#This Row],[κεφάλαιο]])</f>
        <v>83362.912415532235</v>
      </c>
      <c r="J269" s="22">
        <f ca="1">IF(Διαχείριση[[#This Row],[υπόλοιπο
που απομένει]]&gt;0,ΤελευταίαΓραμμή-ROW(),0)</f>
        <v>94</v>
      </c>
    </row>
    <row r="270" spans="2:10" ht="15" customHeight="1" x14ac:dyDescent="0.25">
      <c r="B270" s="20">
        <f>ROWS($B$4:B270)</f>
        <v>267</v>
      </c>
      <c r="C270" s="14">
        <f ca="1">IF(ΚαταχωρημένεςΤιμές,IF(Διαχείριση[[#This Row],['#]]&lt;=ΔιάρκειαΔανείου,IF(ROW()-ROW(Διαχείριση[[#Headers],[ημερομηνία
πληρωμής]])=1,ΈναρξηΔανείου,IF(I269&gt;0,EDATE(C269,1),"")),""),"")</f>
        <v>51420</v>
      </c>
      <c r="D270" s="21">
        <f ca="1">IF(ROW()-ROW(Διαχείριση[[#Headers],[αρχικό
υπόλοιπο]])=1,ΠοσόΔανείου,IF(Διαχείριση[[#This Row],[ημερομηνία
πληρωμής]]="",0,INDEX(Διαχείριση[], ROW()-4,8)))</f>
        <v>83362.912415532235</v>
      </c>
      <c r="E270" s="21">
        <f ca="1">IF(ΚαταχωρημένεςΤιμές,IF(ROW()-ROW(Διαχείριση[[#Headers],[τόκος]])=1,-IPMT(Επιτόκιο/12,1,ΔιάρκειαΔανείου-ROWS($C$4:C270)+1,Διαχείριση[[#This Row],[αρχικό
υπόλοιπο]]),IFERROR(-IPMT(Επιτόκιο/12,1,Διαχείριση[[#This Row],['#
δόσεων που απομένουν]],D271),0)),0)</f>
        <v>344.31922765794172</v>
      </c>
      <c r="F270" s="21">
        <f ca="1">IFERROR(IF(AND(ΚαταχωρημένεςΤιμές,Διαχείριση[[#This Row],[ημερομηνία
πληρωμής]]&lt;&gt;""),-PPMT(Επιτόκιο/12,1,ΔιάρκειαΔανείου-ROWS($C$4:C270)+1,Διαχείριση[[#This Row],[αρχικό
υπόλοιπο]]),""),0)</f>
        <v>726.29777762622825</v>
      </c>
      <c r="G270" s="21">
        <f ca="1">IF(Διαχείριση[[#This Row],[ημερομηνία
πληρωμής]]="",0,ΦόροςΑκίνητηςΠεριουσίας)</f>
        <v>375</v>
      </c>
      <c r="H270" s="21">
        <f ca="1">IF(Διαχείριση[[#This Row],[ημερομηνία
πληρωμής]]="",0,Διαχείριση[[#This Row],[τόκος]]+Διαχείριση[[#This Row],[κεφάλαιο]]+Διαχείριση[[#This Row],[φόρος ακίνητης
περιουσίας]])</f>
        <v>1445.6170052841699</v>
      </c>
      <c r="I270" s="21">
        <f ca="1">IF(Διαχείριση[[#This Row],[ημερομηνία
πληρωμής]]="",0,Διαχείριση[[#This Row],[αρχικό
υπόλοιπο]]-Διαχείριση[[#This Row],[κεφάλαιο]])</f>
        <v>82636.614637906008</v>
      </c>
      <c r="J270" s="22">
        <f ca="1">IF(Διαχείριση[[#This Row],[υπόλοιπο
που απομένει]]&gt;0,ΤελευταίαΓραμμή-ROW(),0)</f>
        <v>93</v>
      </c>
    </row>
    <row r="271" spans="2:10" ht="15" customHeight="1" x14ac:dyDescent="0.25">
      <c r="B271" s="20">
        <f>ROWS($B$4:B271)</f>
        <v>268</v>
      </c>
      <c r="C271" s="14">
        <f ca="1">IF(ΚαταχωρημένεςΤιμές,IF(Διαχείριση[[#This Row],['#]]&lt;=ΔιάρκειαΔανείου,IF(ROW()-ROW(Διαχείριση[[#Headers],[ημερομηνία
πληρωμής]])=1,ΈναρξηΔανείου,IF(I270&gt;0,EDATE(C270,1),"")),""),"")</f>
        <v>51451</v>
      </c>
      <c r="D271" s="21">
        <f ca="1">IF(ROW()-ROW(Διαχείριση[[#Headers],[αρχικό
υπόλοιπο]])=1,ΠοσόΔανείου,IF(Διαχείριση[[#This Row],[ημερομηνία
πληρωμής]]="",0,INDEX(Διαχείριση[], ROW()-4,8)))</f>
        <v>82636.614637906008</v>
      </c>
      <c r="E271" s="21">
        <f ca="1">IF(ΚαταχωρημένεςΤιμές,IF(ROW()-ROW(Διαχείριση[[#Headers],[τόκος]])=1,-IPMT(Επιτόκιο/12,1,ΔιάρκειαΔανείου-ROWS($C$4:C271)+1,Διαχείριση[[#This Row],[αρχικό
υπόλοιπο]]),IFERROR(-IPMT(Επιτόκιο/12,1,Διαχείριση[[#This Row],['#
δόσεων που απομένουν]],D272),0)),0)</f>
        <v>341.28037758141528</v>
      </c>
      <c r="F271" s="21">
        <f ca="1">IFERROR(IF(AND(ΚαταχωρημένεςΤιμές,Διαχείριση[[#This Row],[ημερομηνία
πληρωμής]]&lt;&gt;""),-PPMT(Επιτόκιο/12,1,ΔιάρκειαΔανείου-ROWS($C$4:C271)+1,Διαχείριση[[#This Row],[αρχικό
υπόλοιπο]]),""),0)</f>
        <v>729.32401836633744</v>
      </c>
      <c r="G271" s="21">
        <f ca="1">IF(Διαχείριση[[#This Row],[ημερομηνία
πληρωμής]]="",0,ΦόροςΑκίνητηςΠεριουσίας)</f>
        <v>375</v>
      </c>
      <c r="H271" s="21">
        <f ca="1">IF(Διαχείριση[[#This Row],[ημερομηνία
πληρωμής]]="",0,Διαχείριση[[#This Row],[τόκος]]+Διαχείριση[[#This Row],[κεφάλαιο]]+Διαχείριση[[#This Row],[φόρος ακίνητης
περιουσίας]])</f>
        <v>1445.6043959477527</v>
      </c>
      <c r="I271" s="21">
        <f ca="1">IF(Διαχείριση[[#This Row],[ημερομηνία
πληρωμής]]="",0,Διαχείριση[[#This Row],[αρχικό
υπόλοιπο]]-Διαχείριση[[#This Row],[κεφάλαιο]])</f>
        <v>81907.290619539664</v>
      </c>
      <c r="J271" s="22">
        <f ca="1">IF(Διαχείριση[[#This Row],[υπόλοιπο
που απομένει]]&gt;0,ΤελευταίαΓραμμή-ROW(),0)</f>
        <v>92</v>
      </c>
    </row>
    <row r="272" spans="2:10" ht="15" customHeight="1" x14ac:dyDescent="0.25">
      <c r="B272" s="20">
        <f>ROWS($B$4:B272)</f>
        <v>269</v>
      </c>
      <c r="C272" s="14">
        <f ca="1">IF(ΚαταχωρημένεςΤιμές,IF(Διαχείριση[[#This Row],['#]]&lt;=ΔιάρκειαΔανείου,IF(ROW()-ROW(Διαχείριση[[#Headers],[ημερομηνία
πληρωμής]])=1,ΈναρξηΔανείου,IF(I271&gt;0,EDATE(C271,1),"")),""),"")</f>
        <v>51481</v>
      </c>
      <c r="D272" s="21">
        <f ca="1">IF(ROW()-ROW(Διαχείριση[[#Headers],[αρχικό
υπόλοιπο]])=1,ΠοσόΔανείου,IF(Διαχείριση[[#This Row],[ημερομηνία
πληρωμής]]="",0,INDEX(Διαχείριση[], ROW()-4,8)))</f>
        <v>81907.290619539664</v>
      </c>
      <c r="E272" s="21">
        <f ca="1">IF(ΚαταχωρημένεςΤιμές,IF(ROW()-ROW(Διαχείριση[[#Headers],[τόκος]])=1,-IPMT(Επιτόκιο/12,1,ΔιάρκειαΔανείου-ROWS($C$4:C272)+1,Διαχείριση[[#This Row],[αρχικό
υπόλοιπο]]),IFERROR(-IPMT(Επιτόκιο/12,1,Διαχείριση[[#This Row],['#
δόσεων που απομένουν]],D273),0)),0)</f>
        <v>338.22886562956995</v>
      </c>
      <c r="F272" s="21">
        <f ca="1">IFERROR(IF(AND(ΚαταχωρημένεςΤιμές,Διαχείριση[[#This Row],[ημερομηνία
πληρωμής]]&lt;&gt;""),-PPMT(Επιτόκιο/12,1,ΔιάρκειαΔανείου-ROWS($C$4:C272)+1,Διαχείριση[[#This Row],[αρχικό
υπόλοιπο]]),""),0)</f>
        <v>732.36286844286394</v>
      </c>
      <c r="G272" s="21">
        <f ca="1">IF(Διαχείριση[[#This Row],[ημερομηνία
πληρωμής]]="",0,ΦόροςΑκίνητηςΠεριουσίας)</f>
        <v>375</v>
      </c>
      <c r="H272" s="21">
        <f ca="1">IF(Διαχείριση[[#This Row],[ημερομηνία
πληρωμής]]="",0,Διαχείριση[[#This Row],[τόκος]]+Διαχείριση[[#This Row],[κεφάλαιο]]+Διαχείριση[[#This Row],[φόρος ακίνητης
περιουσίας]])</f>
        <v>1445.5917340724338</v>
      </c>
      <c r="I272" s="21">
        <f ca="1">IF(Διαχείριση[[#This Row],[ημερομηνία
πληρωμής]]="",0,Διαχείριση[[#This Row],[αρχικό
υπόλοιπο]]-Διαχείριση[[#This Row],[κεφάλαιο]])</f>
        <v>81174.927751096795</v>
      </c>
      <c r="J272" s="22">
        <f ca="1">IF(Διαχείριση[[#This Row],[υπόλοιπο
που απομένει]]&gt;0,ΤελευταίαΓραμμή-ROW(),0)</f>
        <v>91</v>
      </c>
    </row>
    <row r="273" spans="2:10" ht="15" customHeight="1" x14ac:dyDescent="0.25">
      <c r="B273" s="20">
        <f>ROWS($B$4:B273)</f>
        <v>270</v>
      </c>
      <c r="C273" s="14">
        <f ca="1">IF(ΚαταχωρημένεςΤιμές,IF(Διαχείριση[[#This Row],['#]]&lt;=ΔιάρκειαΔανείου,IF(ROW()-ROW(Διαχείριση[[#Headers],[ημερομηνία
πληρωμής]])=1,ΈναρξηΔανείου,IF(I272&gt;0,EDATE(C272,1),"")),""),"")</f>
        <v>51512</v>
      </c>
      <c r="D273" s="21">
        <f ca="1">IF(ROW()-ROW(Διαχείριση[[#Headers],[αρχικό
υπόλοιπο]])=1,ΠοσόΔανείου,IF(Διαχείριση[[#This Row],[ημερομηνία
πληρωμής]]="",0,INDEX(Διαχείριση[], ROW()-4,8)))</f>
        <v>81174.927751096795</v>
      </c>
      <c r="E273" s="21">
        <f ca="1">IF(ΚαταχωρημένεςΤιμές,IF(ROW()-ROW(Διαχείριση[[#Headers],[τόκος]])=1,-IPMT(Επιτόκιο/12,1,ΔιάρκειαΔανείου-ROWS($C$4:C273)+1,Διαχείριση[[#This Row],[αρχικό
υπόλοιπο]]),IFERROR(-IPMT(Επιτόκιο/12,1,Διαχείριση[[#This Row],['#
δόσεων που απομένουν]],D274),0)),0)</f>
        <v>335.16463904459204</v>
      </c>
      <c r="F273" s="21">
        <f ca="1">IFERROR(IF(AND(ΚαταχωρημένεςΤιμές,Διαχείριση[[#This Row],[ημερομηνία
πληρωμής]]&lt;&gt;""),-PPMT(Επιτόκιο/12,1,ΔιάρκειαΔανείου-ROWS($C$4:C273)+1,Διαχείριση[[#This Row],[αρχικό
υπόλοιπο]]),""),0)</f>
        <v>735.41438039470904</v>
      </c>
      <c r="G273" s="21">
        <f ca="1">IF(Διαχείριση[[#This Row],[ημερομηνία
πληρωμής]]="",0,ΦόροςΑκίνητηςΠεριουσίας)</f>
        <v>375</v>
      </c>
      <c r="H273" s="21">
        <f ca="1">IF(Διαχείριση[[#This Row],[ημερομηνία
πληρωμής]]="",0,Διαχείριση[[#This Row],[τόκος]]+Διαχείριση[[#This Row],[κεφάλαιο]]+Διαχείριση[[#This Row],[φόρος ακίνητης
περιουσίας]])</f>
        <v>1445.5790194393012</v>
      </c>
      <c r="I273" s="21">
        <f ca="1">IF(Διαχείριση[[#This Row],[ημερομηνία
πληρωμής]]="",0,Διαχείριση[[#This Row],[αρχικό
υπόλοιπο]]-Διαχείριση[[#This Row],[κεφάλαιο]])</f>
        <v>80439.513370702087</v>
      </c>
      <c r="J273" s="22">
        <f ca="1">IF(Διαχείριση[[#This Row],[υπόλοιπο
που απομένει]]&gt;0,ΤελευταίαΓραμμή-ROW(),0)</f>
        <v>90</v>
      </c>
    </row>
    <row r="274" spans="2:10" ht="15" customHeight="1" x14ac:dyDescent="0.25">
      <c r="B274" s="20">
        <f>ROWS($B$4:B274)</f>
        <v>271</v>
      </c>
      <c r="C274" s="14">
        <f ca="1">IF(ΚαταχωρημένεςΤιμές,IF(Διαχείριση[[#This Row],['#]]&lt;=ΔιάρκειαΔανείου,IF(ROW()-ROW(Διαχείριση[[#Headers],[ημερομηνία
πληρωμής]])=1,ΈναρξηΔανείου,IF(I273&gt;0,EDATE(C273,1),"")),""),"")</f>
        <v>51543</v>
      </c>
      <c r="D274" s="21">
        <f ca="1">IF(ROW()-ROW(Διαχείριση[[#Headers],[αρχικό
υπόλοιπο]])=1,ΠοσόΔανείου,IF(Διαχείριση[[#This Row],[ημερομηνία
πληρωμής]]="",0,INDEX(Διαχείριση[], ROW()-4,8)))</f>
        <v>80439.513370702087</v>
      </c>
      <c r="E274" s="21">
        <f ca="1">IF(ΚαταχωρημένεςΤιμές,IF(ROW()-ROW(Διαχείριση[[#Headers],[τόκος]])=1,-IPMT(Επιτόκιο/12,1,ΔιάρκειαΔανείου-ROWS($C$4:C274)+1,Διαχείριση[[#This Row],[αρχικό
υπόλοιπο]]),IFERROR(-IPMT(Επιτόκιο/12,1,Διαχείριση[[#This Row],['#
δόσεων που απομένουν]],D275),0)),0)</f>
        <v>332.08764484884335</v>
      </c>
      <c r="F274" s="21">
        <f ca="1">IFERROR(IF(AND(ΚαταχωρημένεςΤιμές,Διαχείριση[[#This Row],[ημερομηνία
πληρωμής]]&lt;&gt;""),-PPMT(Επιτόκιο/12,1,ΔιάρκειαΔανείου-ROWS($C$4:C274)+1,Διαχείριση[[#This Row],[αρχικό
υπόλοιπο]]),""),0)</f>
        <v>738.47860697968702</v>
      </c>
      <c r="G274" s="21">
        <f ca="1">IF(Διαχείριση[[#This Row],[ημερομηνία
πληρωμής]]="",0,ΦόροςΑκίνητηςΠεριουσίας)</f>
        <v>375</v>
      </c>
      <c r="H274" s="21">
        <f ca="1">IF(Διαχείριση[[#This Row],[ημερομηνία
πληρωμής]]="",0,Διαχείριση[[#This Row],[τόκος]]+Διαχείριση[[#This Row],[κεφάλαιο]]+Διαχείριση[[#This Row],[φόρος ακίνητης
περιουσίας]])</f>
        <v>1445.5662518285303</v>
      </c>
      <c r="I274" s="21">
        <f ca="1">IF(Διαχείριση[[#This Row],[ημερομηνία
πληρωμής]]="",0,Διαχείριση[[#This Row],[αρχικό
υπόλοιπο]]-Διαχείριση[[#This Row],[κεφάλαιο]])</f>
        <v>79701.034763722404</v>
      </c>
      <c r="J274" s="22">
        <f ca="1">IF(Διαχείριση[[#This Row],[υπόλοιπο
που απομένει]]&gt;0,ΤελευταίαΓραμμή-ROW(),0)</f>
        <v>89</v>
      </c>
    </row>
    <row r="275" spans="2:10" ht="15" customHeight="1" x14ac:dyDescent="0.25">
      <c r="B275" s="20">
        <f>ROWS($B$4:B275)</f>
        <v>272</v>
      </c>
      <c r="C275" s="14">
        <f ca="1">IF(ΚαταχωρημένεςΤιμές,IF(Διαχείριση[[#This Row],['#]]&lt;=ΔιάρκειαΔανείου,IF(ROW()-ROW(Διαχείριση[[#Headers],[ημερομηνία
πληρωμής]])=1,ΈναρξηΔανείου,IF(I274&gt;0,EDATE(C274,1),"")),""),"")</f>
        <v>51571</v>
      </c>
      <c r="D275" s="21">
        <f ca="1">IF(ROW()-ROW(Διαχείριση[[#Headers],[αρχικό
υπόλοιπο]])=1,ΠοσόΔανείου,IF(Διαχείριση[[#This Row],[ημερομηνία
πληρωμής]]="",0,INDEX(Διαχείριση[], ROW()-4,8)))</f>
        <v>79701.034763722404</v>
      </c>
      <c r="E275" s="21">
        <f ca="1">IF(ΚαταχωρημένεςΤιμές,IF(ROW()-ROW(Διαχείριση[[#Headers],[τόκος]])=1,-IPMT(Επιτόκιο/12,1,ΔιάρκειαΔανείου-ROWS($C$4:C275)+1,Διαχείριση[[#This Row],[αρχικό
υπόλοιπο]]),IFERROR(-IPMT(Επιτόκιο/12,1,Διαχείριση[[#This Row],['#
δόσεων που απομένουν]],D276),0)),0)</f>
        <v>328.99782984394568</v>
      </c>
      <c r="F275" s="21">
        <f ca="1">IFERROR(IF(AND(ΚαταχωρημένεςΤιμές,Διαχείριση[[#This Row],[ημερομηνία
πληρωμής]]&lt;&gt;""),-PPMT(Επιτόκιο/12,1,ΔιάρκειαΔανείου-ROWS($C$4:C275)+1,Διαχείριση[[#This Row],[αρχικό
υπόλοιπο]]),""),0)</f>
        <v>741.55560117543587</v>
      </c>
      <c r="G275" s="21">
        <f ca="1">IF(Διαχείριση[[#This Row],[ημερομηνία
πληρωμής]]="",0,ΦόροςΑκίνητηςΠεριουσίας)</f>
        <v>375</v>
      </c>
      <c r="H275" s="21">
        <f ca="1">IF(Διαχείριση[[#This Row],[ημερομηνία
πληρωμής]]="",0,Διαχείριση[[#This Row],[τόκος]]+Διαχείριση[[#This Row],[κεφάλαιο]]+Διαχείριση[[#This Row],[φόρος ακίνητης
περιουσίας]])</f>
        <v>1445.5534310193816</v>
      </c>
      <c r="I275" s="21">
        <f ca="1">IF(Διαχείριση[[#This Row],[ημερομηνία
πληρωμής]]="",0,Διαχείριση[[#This Row],[αρχικό
υπόλοιπο]]-Διαχείριση[[#This Row],[κεφάλαιο]])</f>
        <v>78959.479162546966</v>
      </c>
      <c r="J275" s="22">
        <f ca="1">IF(Διαχείριση[[#This Row],[υπόλοιπο
που απομένει]]&gt;0,ΤελευταίαΓραμμή-ROW(),0)</f>
        <v>88</v>
      </c>
    </row>
    <row r="276" spans="2:10" ht="15" customHeight="1" x14ac:dyDescent="0.25">
      <c r="B276" s="20">
        <f>ROWS($B$4:B276)</f>
        <v>273</v>
      </c>
      <c r="C276" s="14">
        <f ca="1">IF(ΚαταχωρημένεςΤιμές,IF(Διαχείριση[[#This Row],['#]]&lt;=ΔιάρκειαΔανείου,IF(ROW()-ROW(Διαχείριση[[#Headers],[ημερομηνία
πληρωμής]])=1,ΈναρξηΔανείου,IF(I275&gt;0,EDATE(C275,1),"")),""),"")</f>
        <v>51602</v>
      </c>
      <c r="D276" s="21">
        <f ca="1">IF(ROW()-ROW(Διαχείριση[[#Headers],[αρχικό
υπόλοιπο]])=1,ΠοσόΔανείου,IF(Διαχείριση[[#This Row],[ημερομηνία
πληρωμής]]="",0,INDEX(Διαχείριση[], ROW()-4,8)))</f>
        <v>78959.479162546966</v>
      </c>
      <c r="E276" s="21">
        <f ca="1">IF(ΚαταχωρημένεςΤιμές,IF(ROW()-ROW(Διαχείριση[[#Headers],[τόκος]])=1,-IPMT(Επιτόκιο/12,1,ΔιάρκειαΔανείου-ROWS($C$4:C276)+1,Διαχείριση[[#This Row],[αρχικό
υπόλοιπο]]),IFERROR(-IPMT(Επιτόκιο/12,1,Διαχείριση[[#This Row],['#
δόσεων που απομένουν]],D277),0)),0)</f>
        <v>325.89514060986102</v>
      </c>
      <c r="F276" s="21">
        <f ca="1">IFERROR(IF(AND(ΚαταχωρημένεςΤιμές,Διαχείριση[[#This Row],[ημερομηνία
πληρωμής]]&lt;&gt;""),-PPMT(Επιτόκιο/12,1,ΔιάρκειαΔανείου-ROWS($C$4:C276)+1,Διαχείριση[[#This Row],[αρχικό
υπόλοιπο]]),""),0)</f>
        <v>744.64541618033354</v>
      </c>
      <c r="G276" s="21">
        <f ca="1">IF(Διαχείριση[[#This Row],[ημερομηνία
πληρωμής]]="",0,ΦόροςΑκίνητηςΠεριουσίας)</f>
        <v>375</v>
      </c>
      <c r="H276" s="21">
        <f ca="1">IF(Διαχείριση[[#This Row],[ημερομηνία
πληρωμής]]="",0,Διαχείριση[[#This Row],[τόκος]]+Διαχείριση[[#This Row],[κεφάλαιο]]+Διαχείριση[[#This Row],[φόρος ακίνητης
περιουσίας]])</f>
        <v>1445.5405567901946</v>
      </c>
      <c r="I276" s="21">
        <f ca="1">IF(Διαχείριση[[#This Row],[ημερομηνία
πληρωμής]]="",0,Διαχείριση[[#This Row],[αρχικό
υπόλοιπο]]-Διαχείριση[[#This Row],[κεφάλαιο]])</f>
        <v>78214.833746366639</v>
      </c>
      <c r="J276" s="22">
        <f ca="1">IF(Διαχείριση[[#This Row],[υπόλοιπο
που απομένει]]&gt;0,ΤελευταίαΓραμμή-ROW(),0)</f>
        <v>87</v>
      </c>
    </row>
    <row r="277" spans="2:10" ht="15" customHeight="1" x14ac:dyDescent="0.25">
      <c r="B277" s="20">
        <f>ROWS($B$4:B277)</f>
        <v>274</v>
      </c>
      <c r="C277" s="14">
        <f ca="1">IF(ΚαταχωρημένεςΤιμές,IF(Διαχείριση[[#This Row],['#]]&lt;=ΔιάρκειαΔανείου,IF(ROW()-ROW(Διαχείριση[[#Headers],[ημερομηνία
πληρωμής]])=1,ΈναρξηΔανείου,IF(I276&gt;0,EDATE(C276,1),"")),""),"")</f>
        <v>51632</v>
      </c>
      <c r="D277" s="21">
        <f ca="1">IF(ROW()-ROW(Διαχείριση[[#Headers],[αρχικό
υπόλοιπο]])=1,ΠοσόΔανείου,IF(Διαχείριση[[#This Row],[ημερομηνία
πληρωμής]]="",0,INDEX(Διαχείριση[], ROW()-4,8)))</f>
        <v>78214.833746366639</v>
      </c>
      <c r="E277" s="21">
        <f ca="1">IF(ΚαταχωρημένεςΤιμές,IF(ROW()-ROW(Διαχείριση[[#Headers],[τόκος]])=1,-IPMT(Επιτόκιο/12,1,ΔιάρκειαΔανείου-ROWS($C$4:C277)+1,Διαχείριση[[#This Row],[αρχικό
υπόλοιπο]]),IFERROR(-IPMT(Επιτόκιο/12,1,Διαχείριση[[#This Row],['#
δόσεων που απομένουν]],D278),0)),0)</f>
        <v>322.7795235039676</v>
      </c>
      <c r="F277" s="21">
        <f ca="1">IFERROR(IF(AND(ΚαταχωρημένεςΤιμές,Διαχείριση[[#This Row],[ημερομηνία
πληρωμής]]&lt;&gt;""),-PPMT(Επιτόκιο/12,1,ΔιάρκειαΔανείου-ROWS($C$4:C277)+1,Διαχείριση[[#This Row],[αρχικό
υπόλοιπο]]),""),0)</f>
        <v>747.74810541441821</v>
      </c>
      <c r="G277" s="21">
        <f ca="1">IF(Διαχείριση[[#This Row],[ημερομηνία
πληρωμής]]="",0,ΦόροςΑκίνητηςΠεριουσίας)</f>
        <v>375</v>
      </c>
      <c r="H277" s="21">
        <f ca="1">IF(Διαχείριση[[#This Row],[ημερομηνία
πληρωμής]]="",0,Διαχείριση[[#This Row],[τόκος]]+Διαχείριση[[#This Row],[κεφάλαιο]]+Διαχείριση[[#This Row],[φόρος ακίνητης
περιουσίας]])</f>
        <v>1445.5276289183857</v>
      </c>
      <c r="I277" s="21">
        <f ca="1">IF(Διαχείριση[[#This Row],[ημερομηνία
πληρωμής]]="",0,Διαχείριση[[#This Row],[αρχικό
υπόλοιπο]]-Διαχείριση[[#This Row],[κεφάλαιο]])</f>
        <v>77467.085640952224</v>
      </c>
      <c r="J277" s="22">
        <f ca="1">IF(Διαχείριση[[#This Row],[υπόλοιπο
που απομένει]]&gt;0,ΤελευταίαΓραμμή-ROW(),0)</f>
        <v>86</v>
      </c>
    </row>
    <row r="278" spans="2:10" ht="15" customHeight="1" x14ac:dyDescent="0.25">
      <c r="B278" s="20">
        <f>ROWS($B$4:B278)</f>
        <v>275</v>
      </c>
      <c r="C278" s="14">
        <f ca="1">IF(ΚαταχωρημένεςΤιμές,IF(Διαχείριση[[#This Row],['#]]&lt;=ΔιάρκειαΔανείου,IF(ROW()-ROW(Διαχείριση[[#Headers],[ημερομηνία
πληρωμής]])=1,ΈναρξηΔανείου,IF(I277&gt;0,EDATE(C277,1),"")),""),"")</f>
        <v>51663</v>
      </c>
      <c r="D278" s="21">
        <f ca="1">IF(ROW()-ROW(Διαχείριση[[#Headers],[αρχικό
υπόλοιπο]])=1,ΠοσόΔανείου,IF(Διαχείριση[[#This Row],[ημερομηνία
πληρωμής]]="",0,INDEX(Διαχείριση[], ROW()-4,8)))</f>
        <v>77467.085640952224</v>
      </c>
      <c r="E278" s="21">
        <f ca="1">IF(ΚαταχωρημένεςΤιμές,IF(ROW()-ROW(Διαχείριση[[#Headers],[τόκος]])=1,-IPMT(Επιτόκιο/12,1,ΔιάρκειαΔανείου-ROWS($C$4:C278)+1,Διαχείριση[[#This Row],[αρχικό
υπόλοιπο]]),IFERROR(-IPMT(Επιτόκιο/12,1,Διαχείριση[[#This Row],['#
δόσεων που απομένουν]],D279),0)),0)</f>
        <v>319.65092466013294</v>
      </c>
      <c r="F278" s="21">
        <f ca="1">IFERROR(IF(AND(ΚαταχωρημένεςΤιμές,Διαχείριση[[#This Row],[ημερομηνία
πληρωμής]]&lt;&gt;""),-PPMT(Επιτόκιο/12,1,ΔιάρκειαΔανείου-ROWS($C$4:C278)+1,Διαχείριση[[#This Row],[αρχικό
υπόλοιπο]]),""),0)</f>
        <v>750.86372252031174</v>
      </c>
      <c r="G278" s="21">
        <f ca="1">IF(Διαχείριση[[#This Row],[ημερομηνία
πληρωμής]]="",0,ΦόροςΑκίνητηςΠεριουσίας)</f>
        <v>375</v>
      </c>
      <c r="H278" s="21">
        <f ca="1">IF(Διαχείριση[[#This Row],[ημερομηνία
πληρωμής]]="",0,Διαχείριση[[#This Row],[τόκος]]+Διαχείριση[[#This Row],[κεφάλαιο]]+Διαχείριση[[#This Row],[φόρος ακίνητης
περιουσίας]])</f>
        <v>1445.5146471804446</v>
      </c>
      <c r="I278" s="21">
        <f ca="1">IF(Διαχείριση[[#This Row],[ημερομηνία
πληρωμής]]="",0,Διαχείριση[[#This Row],[αρχικό
υπόλοιπο]]-Διαχείριση[[#This Row],[κεφάλαιο]])</f>
        <v>76716.221918431911</v>
      </c>
      <c r="J278" s="22">
        <f ca="1">IF(Διαχείριση[[#This Row],[υπόλοιπο
που απομένει]]&gt;0,ΤελευταίαΓραμμή-ROW(),0)</f>
        <v>85</v>
      </c>
    </row>
    <row r="279" spans="2:10" ht="15" customHeight="1" x14ac:dyDescent="0.25">
      <c r="B279" s="20">
        <f>ROWS($B$4:B279)</f>
        <v>276</v>
      </c>
      <c r="C279" s="14">
        <f ca="1">IF(ΚαταχωρημένεςΤιμές,IF(Διαχείριση[[#This Row],['#]]&lt;=ΔιάρκειαΔανείου,IF(ROW()-ROW(Διαχείριση[[#Headers],[ημερομηνία
πληρωμής]])=1,ΈναρξηΔανείου,IF(I278&gt;0,EDATE(C278,1),"")),""),"")</f>
        <v>51693</v>
      </c>
      <c r="D279" s="21">
        <f ca="1">IF(ROW()-ROW(Διαχείριση[[#Headers],[αρχικό
υπόλοιπο]])=1,ΠοσόΔανείου,IF(Διαχείριση[[#This Row],[ημερομηνία
πληρωμής]]="",0,INDEX(Διαχείριση[], ROW()-4,8)))</f>
        <v>76716.221918431911</v>
      </c>
      <c r="E279" s="21">
        <f ca="1">IF(ΚαταχωρημένεςΤιμές,IF(ROW()-ROW(Διαχείριση[[#Headers],[τόκος]])=1,-IPMT(Επιτόκιο/12,1,ΔιάρκειαΔανείου-ROWS($C$4:C279)+1,Διαχείριση[[#This Row],[αρχικό
υπόλοιπο]]),IFERROR(-IPMT(Επιτόκιο/12,1,Διαχείριση[[#This Row],['#
δόσεων που απομένουν]],D280),0)),0)</f>
        <v>316.50928998778238</v>
      </c>
      <c r="F279" s="21">
        <f ca="1">IFERROR(IF(AND(ΚαταχωρημένεςΤιμές,Διαχείριση[[#This Row],[ημερομηνία
πληρωμής]]&lt;&gt;""),-PPMT(Επιτόκιο/12,1,ΔιάρκειαΔανείου-ROWS($C$4:C279)+1,Διαχείριση[[#This Row],[αρχικό
υπόλοιπο]]),""),0)</f>
        <v>753.99232136414628</v>
      </c>
      <c r="G279" s="21">
        <f ca="1">IF(Διαχείριση[[#This Row],[ημερομηνία
πληρωμής]]="",0,ΦόροςΑκίνητηςΠεριουσίας)</f>
        <v>375</v>
      </c>
      <c r="H279" s="21">
        <f ca="1">IF(Διαχείριση[[#This Row],[ημερομηνία
πληρωμής]]="",0,Διαχείριση[[#This Row],[τόκος]]+Διαχείριση[[#This Row],[κεφάλαιο]]+Διαχείριση[[#This Row],[φόρος ακίνητης
περιουσίας]])</f>
        <v>1445.5016113519287</v>
      </c>
      <c r="I279" s="21">
        <f ca="1">IF(Διαχείριση[[#This Row],[ημερομηνία
πληρωμής]]="",0,Διαχείριση[[#This Row],[αρχικό
υπόλοιπο]]-Διαχείριση[[#This Row],[κεφάλαιο]])</f>
        <v>75962.229597067766</v>
      </c>
      <c r="J279" s="22">
        <f ca="1">IF(Διαχείριση[[#This Row],[υπόλοιπο
που απομένει]]&gt;0,ΤελευταίαΓραμμή-ROW(),0)</f>
        <v>84</v>
      </c>
    </row>
    <row r="280" spans="2:10" ht="15" customHeight="1" x14ac:dyDescent="0.25">
      <c r="B280" s="20">
        <f>ROWS($B$4:B280)</f>
        <v>277</v>
      </c>
      <c r="C280" s="14">
        <f ca="1">IF(ΚαταχωρημένεςΤιμές,IF(Διαχείριση[[#This Row],['#]]&lt;=ΔιάρκειαΔανείου,IF(ROW()-ROW(Διαχείριση[[#Headers],[ημερομηνία
πληρωμής]])=1,ΈναρξηΔανείου,IF(I279&gt;0,EDATE(C279,1),"")),""),"")</f>
        <v>51724</v>
      </c>
      <c r="D280" s="21">
        <f ca="1">IF(ROW()-ROW(Διαχείριση[[#Headers],[αρχικό
υπόλοιπο]])=1,ΠοσόΔανείου,IF(Διαχείριση[[#This Row],[ημερομηνία
πληρωμής]]="",0,INDEX(Διαχείριση[], ROW()-4,8)))</f>
        <v>75962.229597067766</v>
      </c>
      <c r="E280" s="21">
        <f ca="1">IF(ΚαταχωρημένεςΤιμές,IF(ROW()-ROW(Διαχείριση[[#Headers],[τόκος]])=1,-IPMT(Επιτόκιο/12,1,ΔιάρκειαΔανείου-ROWS($C$4:C280)+1,Διαχείριση[[#This Row],[αρχικό
υπόλοιπο]]),IFERROR(-IPMT(Επιτόκιο/12,1,Διαχείριση[[#This Row],['#
δόσεων που απομένουν]],D281),0)),0)</f>
        <v>313.35456517096361</v>
      </c>
      <c r="F280" s="21">
        <f ca="1">IFERROR(IF(AND(ΚαταχωρημένεςΤιμές,Διαχείριση[[#This Row],[ημερομηνία
πληρωμής]]&lt;&gt;""),-PPMT(Επιτόκιο/12,1,ΔιάρκειαΔανείου-ROWS($C$4:C280)+1,Διαχείριση[[#This Row],[αρχικό
υπόλοιπο]]),""),0)</f>
        <v>757.13395603649678</v>
      </c>
      <c r="G280" s="21">
        <f ca="1">IF(Διαχείριση[[#This Row],[ημερομηνία
πληρωμής]]="",0,ΦόροςΑκίνητηςΠεριουσίας)</f>
        <v>375</v>
      </c>
      <c r="H280" s="21">
        <f ca="1">IF(Διαχείριση[[#This Row],[ημερομηνία
πληρωμής]]="",0,Διαχείριση[[#This Row],[τόκος]]+Διαχείριση[[#This Row],[κεφάλαιο]]+Διαχείριση[[#This Row],[φόρος ακίνητης
περιουσίας]])</f>
        <v>1445.4885212074605</v>
      </c>
      <c r="I280" s="21">
        <f ca="1">IF(Διαχείριση[[#This Row],[ημερομηνία
πληρωμής]]="",0,Διαχείριση[[#This Row],[αρχικό
υπόλοιπο]]-Διαχείριση[[#This Row],[κεφάλαιο]])</f>
        <v>75205.095641031265</v>
      </c>
      <c r="J280" s="22">
        <f ca="1">IF(Διαχείριση[[#This Row],[υπόλοιπο
που απομένει]]&gt;0,ΤελευταίαΓραμμή-ROW(),0)</f>
        <v>83</v>
      </c>
    </row>
    <row r="281" spans="2:10" ht="15" customHeight="1" x14ac:dyDescent="0.25">
      <c r="B281" s="20">
        <f>ROWS($B$4:B281)</f>
        <v>278</v>
      </c>
      <c r="C281" s="14">
        <f ca="1">IF(ΚαταχωρημένεςΤιμές,IF(Διαχείριση[[#This Row],['#]]&lt;=ΔιάρκειαΔανείου,IF(ROW()-ROW(Διαχείριση[[#Headers],[ημερομηνία
πληρωμής]])=1,ΈναρξηΔανείου,IF(I280&gt;0,EDATE(C280,1),"")),""),"")</f>
        <v>51755</v>
      </c>
      <c r="D281" s="21">
        <f ca="1">IF(ROW()-ROW(Διαχείριση[[#Headers],[αρχικό
υπόλοιπο]])=1,ΠοσόΔανείου,IF(Διαχείριση[[#This Row],[ημερομηνία
πληρωμής]]="",0,INDEX(Διαχείριση[], ROW()-4,8)))</f>
        <v>75205.095641031265</v>
      </c>
      <c r="E281" s="21">
        <f ca="1">IF(ΚαταχωρημένεςΤιμές,IF(ROW()-ROW(Διαχείριση[[#Headers],[τόκος]])=1,-IPMT(Επιτόκιο/12,1,ΔιάρκειαΔανείου-ROWS($C$4:C281)+1,Διαχείριση[[#This Row],[αρχικό
υπόλοιπο]]),IFERROR(-IPMT(Επιτόκιο/12,1,Διαχείριση[[#This Row],['#
δόσεων που απομένουν]],D282),0)),0)</f>
        <v>310.18669566740812</v>
      </c>
      <c r="F281" s="21">
        <f ca="1">IFERROR(IF(AND(ΚαταχωρημένεςΤιμές,Διαχείριση[[#This Row],[ημερομηνία
πληρωμής]]&lt;&gt;""),-PPMT(Επιτόκιο/12,1,ΔιάρκειαΔανείου-ROWS($C$4:C281)+1,Διαχείριση[[#This Row],[αρχικό
υπόλοιπο]]),""),0)</f>
        <v>760.28868085331555</v>
      </c>
      <c r="G281" s="21">
        <f ca="1">IF(Διαχείριση[[#This Row],[ημερομηνία
πληρωμής]]="",0,ΦόροςΑκίνητηςΠεριουσίας)</f>
        <v>375</v>
      </c>
      <c r="H281" s="21">
        <f ca="1">IF(Διαχείριση[[#This Row],[ημερομηνία
πληρωμής]]="",0,Διαχείριση[[#This Row],[τόκος]]+Διαχείριση[[#This Row],[κεφάλαιο]]+Διαχείριση[[#This Row],[φόρος ακίνητης
περιουσίας]])</f>
        <v>1445.4753765207238</v>
      </c>
      <c r="I281" s="21">
        <f ca="1">IF(Διαχείριση[[#This Row],[ημερομηνία
πληρωμής]]="",0,Διαχείριση[[#This Row],[αρχικό
υπόλοιπο]]-Διαχείριση[[#This Row],[κεφάλαιο]])</f>
        <v>74444.806960177943</v>
      </c>
      <c r="J281" s="22">
        <f ca="1">IF(Διαχείριση[[#This Row],[υπόλοιπο
που απομένει]]&gt;0,ΤελευταίαΓραμμή-ROW(),0)</f>
        <v>82</v>
      </c>
    </row>
    <row r="282" spans="2:10" ht="15" customHeight="1" x14ac:dyDescent="0.25">
      <c r="B282" s="20">
        <f>ROWS($B$4:B282)</f>
        <v>279</v>
      </c>
      <c r="C282" s="14">
        <f ca="1">IF(ΚαταχωρημένεςΤιμές,IF(Διαχείριση[[#This Row],['#]]&lt;=ΔιάρκειαΔανείου,IF(ROW()-ROW(Διαχείριση[[#Headers],[ημερομηνία
πληρωμής]])=1,ΈναρξηΔανείου,IF(I281&gt;0,EDATE(C281,1),"")),""),"")</f>
        <v>51785</v>
      </c>
      <c r="D282" s="21">
        <f ca="1">IF(ROW()-ROW(Διαχείριση[[#Headers],[αρχικό
υπόλοιπο]])=1,ΠοσόΔανείου,IF(Διαχείριση[[#This Row],[ημερομηνία
πληρωμής]]="",0,INDEX(Διαχείριση[], ROW()-4,8)))</f>
        <v>74444.806960177943</v>
      </c>
      <c r="E282" s="21">
        <f ca="1">IF(ΚαταχωρημένεςΤιμές,IF(ROW()-ROW(Διαχείριση[[#Headers],[τόκος]])=1,-IPMT(Επιτόκιο/12,1,ΔιάρκειαΔανείου-ROWS($C$4:C282)+1,Διαχείριση[[#This Row],[αρχικό
υπόλοιπο]]),IFERROR(-IPMT(Επιτόκιο/12,1,Διαχείριση[[#This Row],['#
δόσεων που απομένουν]],D283),0)),0)</f>
        <v>307.00562670758779</v>
      </c>
      <c r="F282" s="21">
        <f ca="1">IFERROR(IF(AND(ΚαταχωρημένεςΤιμές,Διαχείριση[[#This Row],[ημερομηνία
πληρωμής]]&lt;&gt;""),-PPMT(Επιτόκιο/12,1,ΔιάρκειαΔανείου-ROWS($C$4:C282)+1,Διαχείριση[[#This Row],[αρχικό
υπόλοιπο]]),""),0)</f>
        <v>763.45655035687093</v>
      </c>
      <c r="G282" s="21">
        <f ca="1">IF(Διαχείριση[[#This Row],[ημερομηνία
πληρωμής]]="",0,ΦόροςΑκίνητηςΠεριουσίας)</f>
        <v>375</v>
      </c>
      <c r="H282" s="21">
        <f ca="1">IF(Διαχείριση[[#This Row],[ημερομηνία
πληρωμής]]="",0,Διαχείριση[[#This Row],[τόκος]]+Διαχείριση[[#This Row],[κεφάλαιο]]+Διαχείριση[[#This Row],[φόρος ακίνητης
περιουσίας]])</f>
        <v>1445.4621770644587</v>
      </c>
      <c r="I282" s="21">
        <f ca="1">IF(Διαχείριση[[#This Row],[ημερομηνία
πληρωμής]]="",0,Διαχείριση[[#This Row],[αρχικό
υπόλοιπο]]-Διαχείριση[[#This Row],[κεφάλαιο]])</f>
        <v>73681.350409821069</v>
      </c>
      <c r="J282" s="22">
        <f ca="1">IF(Διαχείριση[[#This Row],[υπόλοιπο
που απομένει]]&gt;0,ΤελευταίαΓραμμή-ROW(),0)</f>
        <v>81</v>
      </c>
    </row>
    <row r="283" spans="2:10" ht="15" customHeight="1" x14ac:dyDescent="0.25">
      <c r="B283" s="20">
        <f>ROWS($B$4:B283)</f>
        <v>280</v>
      </c>
      <c r="C283" s="14">
        <f ca="1">IF(ΚαταχωρημένεςΤιμές,IF(Διαχείριση[[#This Row],['#]]&lt;=ΔιάρκειαΔανείου,IF(ROW()-ROW(Διαχείριση[[#Headers],[ημερομηνία
πληρωμής]])=1,ΈναρξηΔανείου,IF(I282&gt;0,EDATE(C282,1),"")),""),"")</f>
        <v>51816</v>
      </c>
      <c r="D283" s="21">
        <f ca="1">IF(ROW()-ROW(Διαχείριση[[#Headers],[αρχικό
υπόλοιπο]])=1,ΠοσόΔανείου,IF(Διαχείριση[[#This Row],[ημερομηνία
πληρωμής]]="",0,INDEX(Διαχείριση[], ROW()-4,8)))</f>
        <v>73681.350409821069</v>
      </c>
      <c r="E283" s="21">
        <f ca="1">IF(ΚαταχωρημένεςΤιμές,IF(ROW()-ROW(Διαχείριση[[#Headers],[τόκος]])=1,-IPMT(Επιτόκιο/12,1,ΔιάρκειαΔανείου-ROWS($C$4:C283)+1,Διαχείριση[[#This Row],[αρχικό
υπόλοιπο]]),IFERROR(-IPMT(Επιτόκιο/12,1,Διαχείριση[[#This Row],['#
δόσεων που απομένουν]],D284),0)),0)</f>
        <v>303.81130329376822</v>
      </c>
      <c r="F283" s="21">
        <f ca="1">IFERROR(IF(AND(ΚαταχωρημένεςΤιμές,Διαχείριση[[#This Row],[ημερομηνία
πληρωμής]]&lt;&gt;""),-PPMT(Επιτόκιο/12,1,ΔιάρκειαΔανείου-ROWS($C$4:C283)+1,Διαχείριση[[#This Row],[αρχικό
υπόλοιπο]]),""),0)</f>
        <v>766.63761931669126</v>
      </c>
      <c r="G283" s="21">
        <f ca="1">IF(Διαχείριση[[#This Row],[ημερομηνία
πληρωμής]]="",0,ΦόροςΑκίνητηςΠεριουσίας)</f>
        <v>375</v>
      </c>
      <c r="H283" s="21">
        <f ca="1">IF(Διαχείριση[[#This Row],[ημερομηνία
πληρωμής]]="",0,Διαχείριση[[#This Row],[τόκος]]+Διαχείριση[[#This Row],[κεφάλαιο]]+Διαχείριση[[#This Row],[φόρος ακίνητης
περιουσίας]])</f>
        <v>1445.4489226104595</v>
      </c>
      <c r="I283" s="21">
        <f ca="1">IF(Διαχείριση[[#This Row],[ημερομηνία
πληρωμής]]="",0,Διαχείριση[[#This Row],[αρχικό
υπόλοιπο]]-Διαχείριση[[#This Row],[κεφάλαιο]])</f>
        <v>72914.712790504374</v>
      </c>
      <c r="J283" s="22">
        <f ca="1">IF(Διαχείριση[[#This Row],[υπόλοιπο
που απομένει]]&gt;0,ΤελευταίαΓραμμή-ROW(),0)</f>
        <v>80</v>
      </c>
    </row>
    <row r="284" spans="2:10" ht="15" customHeight="1" x14ac:dyDescent="0.25">
      <c r="B284" s="20">
        <f>ROWS($B$4:B284)</f>
        <v>281</v>
      </c>
      <c r="C284" s="14">
        <f ca="1">IF(ΚαταχωρημένεςΤιμές,IF(Διαχείριση[[#This Row],['#]]&lt;=ΔιάρκειαΔανείου,IF(ROW()-ROW(Διαχείριση[[#Headers],[ημερομηνία
πληρωμής]])=1,ΈναρξηΔανείου,IF(I283&gt;0,EDATE(C283,1),"")),""),"")</f>
        <v>51846</v>
      </c>
      <c r="D284" s="21">
        <f ca="1">IF(ROW()-ROW(Διαχείριση[[#Headers],[αρχικό
υπόλοιπο]])=1,ΠοσόΔανείου,IF(Διαχείριση[[#This Row],[ημερομηνία
πληρωμής]]="",0,INDEX(Διαχείριση[], ROW()-4,8)))</f>
        <v>72914.712790504374</v>
      </c>
      <c r="E284" s="21">
        <f ca="1">IF(ΚαταχωρημένεςΤιμές,IF(ROW()-ROW(Διαχείριση[[#Headers],[τόκος]])=1,-IPMT(Επιτόκιο/12,1,ΔιάρκειαΔανείου-ROWS($C$4:C284)+1,Διαχείριση[[#This Row],[αρχικό
υπόλοιπο]]),IFERROR(-IPMT(Επιτόκιο/12,1,Διαχείριση[[#This Row],['#
δόσεων που απομένουν]],D285),0)),0)</f>
        <v>300.60367019905777</v>
      </c>
      <c r="F284" s="21">
        <f ca="1">IFERROR(IF(AND(ΚαταχωρημένεςΤιμές,Διαχείριση[[#This Row],[ημερομηνία
πληρωμής]]&lt;&gt;""),-PPMT(Επιτόκιο/12,1,ΔιάρκειαΔανείου-ROWS($C$4:C284)+1,Διαχείριση[[#This Row],[αρχικό
υπόλοιπο]]),""),0)</f>
        <v>769.83194273051083</v>
      </c>
      <c r="G284" s="21">
        <f ca="1">IF(Διαχείριση[[#This Row],[ημερομηνία
πληρωμής]]="",0,ΦόροςΑκίνητηςΠεριουσίας)</f>
        <v>375</v>
      </c>
      <c r="H284" s="21">
        <f ca="1">IF(Διαχείριση[[#This Row],[ημερομηνία
πληρωμής]]="",0,Διαχείριση[[#This Row],[τόκος]]+Διαχείριση[[#This Row],[κεφάλαιο]]+Διαχείριση[[#This Row],[φόρος ακίνητης
περιουσίας]])</f>
        <v>1445.4356129295686</v>
      </c>
      <c r="I284" s="21">
        <f ca="1">IF(Διαχείριση[[#This Row],[ημερομηνία
πληρωμής]]="",0,Διαχείριση[[#This Row],[αρχικό
υπόλοιπο]]-Διαχείριση[[#This Row],[κεφάλαιο]])</f>
        <v>72144.880847773864</v>
      </c>
      <c r="J284" s="22">
        <f ca="1">IF(Διαχείριση[[#This Row],[υπόλοιπο
που απομένει]]&gt;0,ΤελευταίαΓραμμή-ROW(),0)</f>
        <v>79</v>
      </c>
    </row>
    <row r="285" spans="2:10" ht="15" customHeight="1" x14ac:dyDescent="0.25">
      <c r="B285" s="20">
        <f>ROWS($B$4:B285)</f>
        <v>282</v>
      </c>
      <c r="C285" s="14">
        <f ca="1">IF(ΚαταχωρημένεςΤιμές,IF(Διαχείριση[[#This Row],['#]]&lt;=ΔιάρκειαΔανείου,IF(ROW()-ROW(Διαχείριση[[#Headers],[ημερομηνία
πληρωμής]])=1,ΈναρξηΔανείου,IF(I284&gt;0,EDATE(C284,1),"")),""),"")</f>
        <v>51877</v>
      </c>
      <c r="D285" s="21">
        <f ca="1">IF(ROW()-ROW(Διαχείριση[[#Headers],[αρχικό
υπόλοιπο]])=1,ΠοσόΔανείου,IF(Διαχείριση[[#This Row],[ημερομηνία
πληρωμής]]="",0,INDEX(Διαχείριση[], ROW()-4,8)))</f>
        <v>72144.880847773864</v>
      </c>
      <c r="E285" s="21">
        <f ca="1">IF(ΚαταχωρημένεςΤιμές,IF(ROW()-ROW(Διαχείριση[[#Headers],[τόκος]])=1,-IPMT(Επιτόκιο/12,1,ΔιάρκειαΔανείου-ROWS($C$4:C285)+1,Διαχείριση[[#This Row],[αρχικό
υπόλοιπο]]),IFERROR(-IPMT(Επιτόκιο/12,1,Διαχείριση[[#This Row],['#
δόσεων που απομένουν]],D286),0)),0)</f>
        <v>297.38267196645268</v>
      </c>
      <c r="F285" s="21">
        <f ca="1">IFERROR(IF(AND(ΚαταχωρημένεςΤιμές,Διαχείριση[[#This Row],[ημερομηνία
πληρωμής]]&lt;&gt;""),-PPMT(Επιτόκιο/12,1,ΔιάρκειαΔανείου-ROWS($C$4:C285)+1,Διαχείριση[[#This Row],[αρχικό
υπόλοιπο]]),""),0)</f>
        <v>773.03957582522128</v>
      </c>
      <c r="G285" s="21">
        <f ca="1">IF(Διαχείριση[[#This Row],[ημερομηνία
πληρωμής]]="",0,ΦόροςΑκίνητηςΠεριουσίας)</f>
        <v>375</v>
      </c>
      <c r="H285" s="21">
        <f ca="1">IF(Διαχείριση[[#This Row],[ημερομηνία
πληρωμής]]="",0,Διαχείριση[[#This Row],[τόκος]]+Διαχείριση[[#This Row],[κεφάλαιο]]+Διαχείριση[[#This Row],[φόρος ακίνητης
περιουσίας]])</f>
        <v>1445.422247791674</v>
      </c>
      <c r="I285" s="21">
        <f ca="1">IF(Διαχείριση[[#This Row],[ημερομηνία
πληρωμής]]="",0,Διαχείριση[[#This Row],[αρχικό
υπόλοιπο]]-Διαχείριση[[#This Row],[κεφάλαιο]])</f>
        <v>71371.841271948637</v>
      </c>
      <c r="J285" s="22">
        <f ca="1">IF(Διαχείριση[[#This Row],[υπόλοιπο
που απομένει]]&gt;0,ΤελευταίαΓραμμή-ROW(),0)</f>
        <v>78</v>
      </c>
    </row>
    <row r="286" spans="2:10" ht="15" customHeight="1" x14ac:dyDescent="0.25">
      <c r="B286" s="20">
        <f>ROWS($B$4:B286)</f>
        <v>283</v>
      </c>
      <c r="C286" s="14">
        <f ca="1">IF(ΚαταχωρημένεςΤιμές,IF(Διαχείριση[[#This Row],['#]]&lt;=ΔιάρκειαΔανείου,IF(ROW()-ROW(Διαχείριση[[#Headers],[ημερομηνία
πληρωμής]])=1,ΈναρξηΔανείου,IF(I285&gt;0,EDATE(C285,1),"")),""),"")</f>
        <v>51908</v>
      </c>
      <c r="D286" s="21">
        <f ca="1">IF(ROW()-ROW(Διαχείριση[[#Headers],[αρχικό
υπόλοιπο]])=1,ΠοσόΔανείου,IF(Διαχείριση[[#This Row],[ημερομηνία
πληρωμής]]="",0,INDEX(Διαχείριση[], ROW()-4,8)))</f>
        <v>71371.841271948637</v>
      </c>
      <c r="E286" s="21">
        <f ca="1">IF(ΚαταχωρημένεςΤιμές,IF(ROW()-ROW(Διαχείριση[[#Headers],[τόκος]])=1,-IPMT(Επιτόκιο/12,1,ΔιάρκειαΔανείου-ROWS($C$4:C286)+1,Διαχείριση[[#This Row],[αρχικό
υπόλοιπο]]),IFERROR(-IPMT(Επιτόκιο/12,1,Διαχείριση[[#This Row],['#
δόσεων που απομένουν]],D287),0)),0)</f>
        <v>294.14825290787837</v>
      </c>
      <c r="F286" s="21">
        <f ca="1">IFERROR(IF(AND(ΚαταχωρημένεςΤιμές,Διαχείριση[[#This Row],[ημερομηνία
πληρωμής]]&lt;&gt;""),-PPMT(Επιτόκιο/12,1,ΔιάρκειαΔανείου-ROWS($C$4:C286)+1,Διαχείριση[[#This Row],[αρχικό
υπόλοιπο]]),""),0)</f>
        <v>776.26057405782615</v>
      </c>
      <c r="G286" s="21">
        <f ca="1">IF(Διαχείριση[[#This Row],[ημερομηνία
πληρωμής]]="",0,ΦόροςΑκίνητηςΠεριουσίας)</f>
        <v>375</v>
      </c>
      <c r="H286" s="21">
        <f ca="1">IF(Διαχείριση[[#This Row],[ημερομηνία
πληρωμής]]="",0,Διαχείριση[[#This Row],[τόκος]]+Διαχείριση[[#This Row],[κεφάλαιο]]+Διαχείριση[[#This Row],[φόρος ακίνητης
περιουσίας]])</f>
        <v>1445.4088269657045</v>
      </c>
      <c r="I286" s="21">
        <f ca="1">IF(Διαχείριση[[#This Row],[ημερομηνία
πληρωμής]]="",0,Διαχείριση[[#This Row],[αρχικό
υπόλοιπο]]-Διαχείριση[[#This Row],[κεφάλαιο]])</f>
        <v>70595.580697890808</v>
      </c>
      <c r="J286" s="22">
        <f ca="1">IF(Διαχείριση[[#This Row],[υπόλοιπο
που απομένει]]&gt;0,ΤελευταίαΓραμμή-ROW(),0)</f>
        <v>77</v>
      </c>
    </row>
    <row r="287" spans="2:10" ht="15" customHeight="1" x14ac:dyDescent="0.25">
      <c r="B287" s="20">
        <f>ROWS($B$4:B287)</f>
        <v>284</v>
      </c>
      <c r="C287" s="14">
        <f ca="1">IF(ΚαταχωρημένεςΤιμές,IF(Διαχείριση[[#This Row],['#]]&lt;=ΔιάρκειαΔανείου,IF(ROW()-ROW(Διαχείριση[[#Headers],[ημερομηνία
πληρωμής]])=1,ΈναρξηΔανείου,IF(I286&gt;0,EDATE(C286,1),"")),""),"")</f>
        <v>51936</v>
      </c>
      <c r="D287" s="21">
        <f ca="1">IF(ROW()-ROW(Διαχείριση[[#Headers],[αρχικό
υπόλοιπο]])=1,ΠοσόΔανείου,IF(Διαχείριση[[#This Row],[ημερομηνία
πληρωμής]]="",0,INDEX(Διαχείριση[], ROW()-4,8)))</f>
        <v>70595.580697890808</v>
      </c>
      <c r="E287" s="21">
        <f ca="1">IF(ΚαταχωρημένεςΤιμές,IF(ROW()-ROW(Διαχείριση[[#Headers],[τόκος]])=1,-IPMT(Επιτόκιο/12,1,ΔιάρκειαΔανείου-ROWS($C$4:C287)+1,Διαχείριση[[#This Row],[αρχικό
υπόλοιπο]]),IFERROR(-IPMT(Επιτόκιο/12,1,Διαχείριση[[#This Row],['#
δόσεων που απομένουν]],D288),0)),0)</f>
        <v>290.90035710322667</v>
      </c>
      <c r="F287" s="21">
        <f ca="1">IFERROR(IF(AND(ΚαταχωρημένεςΤιμές,Διαχείριση[[#This Row],[ημερομηνία
πληρωμής]]&lt;&gt;""),-PPMT(Επιτόκιο/12,1,ΔιάρκειαΔανείου-ROWS($C$4:C287)+1,Διαχείριση[[#This Row],[αρχικό
υπόλοιπο]]),""),0)</f>
        <v>779.49499311640034</v>
      </c>
      <c r="G287" s="21">
        <f ca="1">IF(Διαχείριση[[#This Row],[ημερομηνία
πληρωμής]]="",0,ΦόροςΑκίνητηςΠεριουσίας)</f>
        <v>375</v>
      </c>
      <c r="H287" s="21">
        <f ca="1">IF(Διαχείριση[[#This Row],[ημερομηνία
πληρωμής]]="",0,Διαχείριση[[#This Row],[τόκος]]+Διαχείριση[[#This Row],[κεφάλαιο]]+Διαχείριση[[#This Row],[φόρος ακίνητης
περιουσίας]])</f>
        <v>1445.3953502196271</v>
      </c>
      <c r="I287" s="21">
        <f ca="1">IF(Διαχείριση[[#This Row],[ημερομηνία
πληρωμής]]="",0,Διαχείριση[[#This Row],[αρχικό
υπόλοιπο]]-Διαχείριση[[#This Row],[κεφάλαιο]])</f>
        <v>69816.085704774407</v>
      </c>
      <c r="J287" s="22">
        <f ca="1">IF(Διαχείριση[[#This Row],[υπόλοιπο
που απομένει]]&gt;0,ΤελευταίαΓραμμή-ROW(),0)</f>
        <v>76</v>
      </c>
    </row>
    <row r="288" spans="2:10" ht="15" customHeight="1" x14ac:dyDescent="0.25">
      <c r="B288" s="20">
        <f>ROWS($B$4:B288)</f>
        <v>285</v>
      </c>
      <c r="C288" s="14">
        <f ca="1">IF(ΚαταχωρημένεςΤιμές,IF(Διαχείριση[[#This Row],['#]]&lt;=ΔιάρκειαΔανείου,IF(ROW()-ROW(Διαχείριση[[#Headers],[ημερομηνία
πληρωμής]])=1,ΈναρξηΔανείου,IF(I287&gt;0,EDATE(C287,1),"")),""),"")</f>
        <v>51967</v>
      </c>
      <c r="D288" s="21">
        <f ca="1">IF(ROW()-ROW(Διαχείριση[[#Headers],[αρχικό
υπόλοιπο]])=1,ΠοσόΔανείου,IF(Διαχείριση[[#This Row],[ημερομηνία
πληρωμής]]="",0,INDEX(Διαχείριση[], ROW()-4,8)))</f>
        <v>69816.085704774407</v>
      </c>
      <c r="E288" s="21">
        <f ca="1">IF(ΚαταχωρημένεςΤιμές,IF(ROW()-ROW(Διαχείριση[[#Headers],[τόκος]])=1,-IPMT(Επιτόκιο/12,1,ΔιάρκειαΔανείου-ROWS($C$4:C288)+1,Διαχείριση[[#This Row],[αρχικό
υπόλοιπο]]),IFERROR(-IPMT(Επιτόκιο/12,1,Διαχείριση[[#This Row],['#
δόσεων που απομένουν]],D289),0)),0)</f>
        <v>287.63892839938893</v>
      </c>
      <c r="F288" s="21">
        <f ca="1">IFERROR(IF(AND(ΚαταχωρημένεςΤιμές,Διαχείριση[[#This Row],[ημερομηνία
πληρωμής]]&lt;&gt;""),-PPMT(Επιτόκιο/12,1,ΔιάρκειαΔανείου-ROWS($C$4:C288)+1,Διαχείριση[[#This Row],[αρχικό
υπόλοιπο]]),""),0)</f>
        <v>782.7428889210521</v>
      </c>
      <c r="G288" s="21">
        <f ca="1">IF(Διαχείριση[[#This Row],[ημερομηνία
πληρωμής]]="",0,ΦόροςΑκίνητηςΠεριουσίας)</f>
        <v>375</v>
      </c>
      <c r="H288" s="21">
        <f ca="1">IF(Διαχείριση[[#This Row],[ημερομηνία
πληρωμής]]="",0,Διαχείριση[[#This Row],[τόκος]]+Διαχείριση[[#This Row],[κεφάλαιο]]+Διαχείριση[[#This Row],[φόρος ακίνητης
περιουσίας]])</f>
        <v>1445.3818173204411</v>
      </c>
      <c r="I288" s="21">
        <f ca="1">IF(Διαχείριση[[#This Row],[ημερομηνία
πληρωμής]]="",0,Διαχείριση[[#This Row],[αρχικό
υπόλοιπο]]-Διαχείριση[[#This Row],[κεφάλαιο]])</f>
        <v>69033.34281585335</v>
      </c>
      <c r="J288" s="22">
        <f ca="1">IF(Διαχείριση[[#This Row],[υπόλοιπο
που απομένει]]&gt;0,ΤελευταίαΓραμμή-ROW(),0)</f>
        <v>75</v>
      </c>
    </row>
    <row r="289" spans="2:10" ht="15" customHeight="1" x14ac:dyDescent="0.25">
      <c r="B289" s="20">
        <f>ROWS($B$4:B289)</f>
        <v>286</v>
      </c>
      <c r="C289" s="14">
        <f ca="1">IF(ΚαταχωρημένεςΤιμές,IF(Διαχείριση[[#This Row],['#]]&lt;=ΔιάρκειαΔανείου,IF(ROW()-ROW(Διαχείριση[[#Headers],[ημερομηνία
πληρωμής]])=1,ΈναρξηΔανείου,IF(I288&gt;0,EDATE(C288,1),"")),""),"")</f>
        <v>51997</v>
      </c>
      <c r="D289" s="21">
        <f ca="1">IF(ROW()-ROW(Διαχείριση[[#Headers],[αρχικό
υπόλοιπο]])=1,ΠοσόΔανείου,IF(Διαχείριση[[#This Row],[ημερομηνία
πληρωμής]]="",0,INDEX(Διαχείριση[], ROW()-4,8)))</f>
        <v>69033.34281585335</v>
      </c>
      <c r="E289" s="21">
        <f ca="1">IF(ΚαταχωρημένεςΤιμές,IF(ROW()-ROW(Διαχείριση[[#Headers],[τόκος]])=1,-IPMT(Επιτόκιο/12,1,ΔιάρκειαΔανείου-ROWS($C$4:C289)+1,Διαχείριση[[#This Row],[αρχικό
υπόλοιπο]]),IFERROR(-IPMT(Επιτόκιο/12,1,Διαχείριση[[#This Row],['#
δόσεων που απομένουν]],D290),0)),0)</f>
        <v>284.36391040928527</v>
      </c>
      <c r="F289" s="21">
        <f ca="1">IFERROR(IF(AND(ΚαταχωρημένεςΤιμές,Διαχείριση[[#This Row],[ημερομηνία
πληρωμής]]&lt;&gt;""),-PPMT(Επιτόκιο/12,1,ΔιάρκειαΔανείου-ROWS($C$4:C289)+1,Διαχείριση[[#This Row],[αρχικό
υπόλοιπο]]),""),0)</f>
        <v>786.00431762488984</v>
      </c>
      <c r="G289" s="21">
        <f ca="1">IF(Διαχείριση[[#This Row],[ημερομηνία
πληρωμής]]="",0,ΦόροςΑκίνητηςΠεριουσίας)</f>
        <v>375</v>
      </c>
      <c r="H289" s="21">
        <f ca="1">IF(Διαχείριση[[#This Row],[ημερομηνία
πληρωμής]]="",0,Διαχείριση[[#This Row],[τόκος]]+Διαχείριση[[#This Row],[κεφάλαιο]]+Διαχείριση[[#This Row],[φόρος ακίνητης
περιουσίας]])</f>
        <v>1445.368228034175</v>
      </c>
      <c r="I289" s="21">
        <f ca="1">IF(Διαχείριση[[#This Row],[ημερομηνία
πληρωμής]]="",0,Διαχείριση[[#This Row],[αρχικό
υπόλοιπο]]-Διαχείριση[[#This Row],[κεφάλαιο]])</f>
        <v>68247.338498228462</v>
      </c>
      <c r="J289" s="22">
        <f ca="1">IF(Διαχείριση[[#This Row],[υπόλοιπο
που απομένει]]&gt;0,ΤελευταίαΓραμμή-ROW(),0)</f>
        <v>74</v>
      </c>
    </row>
    <row r="290" spans="2:10" ht="15" customHeight="1" x14ac:dyDescent="0.25">
      <c r="B290" s="20">
        <f>ROWS($B$4:B290)</f>
        <v>287</v>
      </c>
      <c r="C290" s="14">
        <f ca="1">IF(ΚαταχωρημένεςΤιμές,IF(Διαχείριση[[#This Row],['#]]&lt;=ΔιάρκειαΔανείου,IF(ROW()-ROW(Διαχείριση[[#Headers],[ημερομηνία
πληρωμής]])=1,ΈναρξηΔανείου,IF(I289&gt;0,EDATE(C289,1),"")),""),"")</f>
        <v>52028</v>
      </c>
      <c r="D290" s="21">
        <f ca="1">IF(ROW()-ROW(Διαχείριση[[#Headers],[αρχικό
υπόλοιπο]])=1,ΠοσόΔανείου,IF(Διαχείριση[[#This Row],[ημερομηνία
πληρωμής]]="",0,INDEX(Διαχείριση[], ROW()-4,8)))</f>
        <v>68247.338498228462</v>
      </c>
      <c r="E290" s="21">
        <f ca="1">IF(ΚαταχωρημένεςΤιμές,IF(ROW()-ROW(Διαχείριση[[#Headers],[τόκος]])=1,-IPMT(Επιτόκιο/12,1,ΔιάρκειαΔανείου-ROWS($C$4:C290)+1,Διαχείριση[[#This Row],[αρχικό
υπόλοιπο]]),IFERROR(-IPMT(Επιτόκιο/12,1,Διαχείριση[[#This Row],['#
δόσεων που απομένουν]],D291),0)),0)</f>
        <v>281.07524651088943</v>
      </c>
      <c r="F290" s="21">
        <f ca="1">IFERROR(IF(AND(ΚαταχωρημένεςΤιμές,Διαχείριση[[#This Row],[ημερομηνία
πληρωμής]]&lt;&gt;""),-PPMT(Επιτόκιο/12,1,ΔιάρκειαΔανείου-ROWS($C$4:C290)+1,Διαχείριση[[#This Row],[αρχικό
υπόλοιπο]]),""),0)</f>
        <v>789.27933561499356</v>
      </c>
      <c r="G290" s="21">
        <f ca="1">IF(Διαχείριση[[#This Row],[ημερομηνία
πληρωμής]]="",0,ΦόροςΑκίνητηςΠεριουσίας)</f>
        <v>375</v>
      </c>
      <c r="H290" s="21">
        <f ca="1">IF(Διαχείριση[[#This Row],[ημερομηνία
πληρωμής]]="",0,Διαχείριση[[#This Row],[τόκος]]+Διαχείριση[[#This Row],[κεφάλαιο]]+Διαχείριση[[#This Row],[φόρος ακίνητης
περιουσίας]])</f>
        <v>1445.3545821258831</v>
      </c>
      <c r="I290" s="21">
        <f ca="1">IF(Διαχείριση[[#This Row],[ημερομηνία
πληρωμής]]="",0,Διαχείριση[[#This Row],[αρχικό
υπόλοιπο]]-Διαχείριση[[#This Row],[κεφάλαιο]])</f>
        <v>67458.05916261347</v>
      </c>
      <c r="J290" s="22">
        <f ca="1">IF(Διαχείριση[[#This Row],[υπόλοιπο
που απομένει]]&gt;0,ΤελευταίαΓραμμή-ROW(),0)</f>
        <v>73</v>
      </c>
    </row>
    <row r="291" spans="2:10" ht="15" customHeight="1" x14ac:dyDescent="0.25">
      <c r="B291" s="20">
        <f>ROWS($B$4:B291)</f>
        <v>288</v>
      </c>
      <c r="C291" s="14">
        <f ca="1">IF(ΚαταχωρημένεςΤιμές,IF(Διαχείριση[[#This Row],['#]]&lt;=ΔιάρκειαΔανείου,IF(ROW()-ROW(Διαχείριση[[#Headers],[ημερομηνία
πληρωμής]])=1,ΈναρξηΔανείου,IF(I290&gt;0,EDATE(C290,1),"")),""),"")</f>
        <v>52058</v>
      </c>
      <c r="D291" s="21">
        <f ca="1">IF(ROW()-ROW(Διαχείριση[[#Headers],[αρχικό
υπόλοιπο]])=1,ΠοσόΔανείου,IF(Διαχείριση[[#This Row],[ημερομηνία
πληρωμής]]="",0,INDEX(Διαχείριση[], ROW()-4,8)))</f>
        <v>67458.05916261347</v>
      </c>
      <c r="E291" s="21">
        <f ca="1">IF(ΚαταχωρημένεςΤιμές,IF(ROW()-ROW(Διαχείριση[[#Headers],[τόκος]])=1,-IPMT(Επιτόκιο/12,1,ΔιάρκειαΔανείου-ROWS($C$4:C291)+1,Διαχείριση[[#This Row],[αρχικό
υπόλοιπο]]),IFERROR(-IPMT(Επιτόκιο/12,1,Διαχείριση[[#This Row],['#
δόσεων που απομένουν]],D292),0)),0)</f>
        <v>277.77287984625036</v>
      </c>
      <c r="F291" s="21">
        <f ca="1">IFERROR(IF(AND(ΚαταχωρημένεςΤιμές,Διαχείριση[[#This Row],[ημερομηνία
πληρωμής]]&lt;&gt;""),-PPMT(Επιτόκιο/12,1,ΔιάρκειαΔανείου-ROWS($C$4:C291)+1,Διαχείριση[[#This Row],[αρχικό
υπόλοιπο]]),""),0)</f>
        <v>792.5679995133894</v>
      </c>
      <c r="G291" s="21">
        <f ca="1">IF(Διαχείριση[[#This Row],[ημερομηνία
πληρωμής]]="",0,ΦόροςΑκίνητηςΠεριουσίας)</f>
        <v>375</v>
      </c>
      <c r="H291" s="21">
        <f ca="1">IF(Διαχείριση[[#This Row],[ημερομηνία
πληρωμής]]="",0,Διαχείριση[[#This Row],[τόκος]]+Διαχείριση[[#This Row],[κεφάλαιο]]+Διαχείριση[[#This Row],[φόρος ακίνητης
περιουσίας]])</f>
        <v>1445.3408793596398</v>
      </c>
      <c r="I291" s="21">
        <f ca="1">IF(Διαχείριση[[#This Row],[ημερομηνία
πληρωμής]]="",0,Διαχείριση[[#This Row],[αρχικό
υπόλοιπο]]-Διαχείριση[[#This Row],[κεφάλαιο]])</f>
        <v>66665.491163100087</v>
      </c>
      <c r="J291" s="22">
        <f ca="1">IF(Διαχείριση[[#This Row],[υπόλοιπο
που απομένει]]&gt;0,ΤελευταίαΓραμμή-ROW(),0)</f>
        <v>72</v>
      </c>
    </row>
    <row r="292" spans="2:10" ht="15" customHeight="1" x14ac:dyDescent="0.25">
      <c r="B292" s="20">
        <f>ROWS($B$4:B292)</f>
        <v>289</v>
      </c>
      <c r="C292" s="14">
        <f ca="1">IF(ΚαταχωρημένεςΤιμές,IF(Διαχείριση[[#This Row],['#]]&lt;=ΔιάρκειαΔανείου,IF(ROW()-ROW(Διαχείριση[[#Headers],[ημερομηνία
πληρωμής]])=1,ΈναρξηΔανείου,IF(I291&gt;0,EDATE(C291,1),"")),""),"")</f>
        <v>52089</v>
      </c>
      <c r="D292" s="21">
        <f ca="1">IF(ROW()-ROW(Διαχείριση[[#Headers],[αρχικό
υπόλοιπο]])=1,ΠοσόΔανείου,IF(Διαχείριση[[#This Row],[ημερομηνία
πληρωμής]]="",0,INDEX(Διαχείριση[], ROW()-4,8)))</f>
        <v>66665.491163100087</v>
      </c>
      <c r="E292" s="21">
        <f ca="1">IF(ΚαταχωρημένεςΤιμές,IF(ROW()-ROW(Διαχείριση[[#Headers],[τόκος]])=1,-IPMT(Επιτόκιο/12,1,ΔιάρκειαΔανείου-ROWS($C$4:C292)+1,Διαχείριση[[#This Row],[αρχικό
υπόλοιπο]]),IFERROR(-IPMT(Επιτόκιο/12,1,Διαχείριση[[#This Row],['#
δόσεων που απομένουν]],D293),0)),0)</f>
        <v>274.45675332050854</v>
      </c>
      <c r="F292" s="21">
        <f ca="1">IFERROR(IF(AND(ΚαταχωρημένεςΤιμές,Διαχείριση[[#This Row],[ημερομηνία
πληρωμής]]&lt;&gt;""),-PPMT(Επιτόκιο/12,1,ΔιάρκειαΔανείου-ROWS($C$4:C292)+1,Διαχείριση[[#This Row],[αρχικό
υπόλοιπο]]),""),0)</f>
        <v>795.87036617802869</v>
      </c>
      <c r="G292" s="21">
        <f ca="1">IF(Διαχείριση[[#This Row],[ημερομηνία
πληρωμής]]="",0,ΦόροςΑκίνητηςΠεριουσίας)</f>
        <v>375</v>
      </c>
      <c r="H292" s="21">
        <f ca="1">IF(Διαχείριση[[#This Row],[ημερομηνία
πληρωμής]]="",0,Διαχείριση[[#This Row],[τόκος]]+Διαχείριση[[#This Row],[κεφάλαιο]]+Διαχείριση[[#This Row],[φόρος ακίνητης
περιουσίας]])</f>
        <v>1445.3271194985373</v>
      </c>
      <c r="I292" s="21">
        <f ca="1">IF(Διαχείριση[[#This Row],[ημερομηνία
πληρωμής]]="",0,Διαχείριση[[#This Row],[αρχικό
υπόλοιπο]]-Διαχείριση[[#This Row],[κεφάλαιο]])</f>
        <v>65869.620796922056</v>
      </c>
      <c r="J292" s="22">
        <f ca="1">IF(Διαχείριση[[#This Row],[υπόλοιπο
που απομένει]]&gt;0,ΤελευταίαΓραμμή-ROW(),0)</f>
        <v>71</v>
      </c>
    </row>
    <row r="293" spans="2:10" ht="15" customHeight="1" x14ac:dyDescent="0.25">
      <c r="B293" s="20">
        <f>ROWS($B$4:B293)</f>
        <v>290</v>
      </c>
      <c r="C293" s="14">
        <f ca="1">IF(ΚαταχωρημένεςΤιμές,IF(Διαχείριση[[#This Row],['#]]&lt;=ΔιάρκειαΔανείου,IF(ROW()-ROW(Διαχείριση[[#Headers],[ημερομηνία
πληρωμής]])=1,ΈναρξηΔανείου,IF(I292&gt;0,EDATE(C292,1),"")),""),"")</f>
        <v>52120</v>
      </c>
      <c r="D293" s="21">
        <f ca="1">IF(ROW()-ROW(Διαχείριση[[#Headers],[αρχικό
υπόλοιπο]])=1,ΠοσόΔανείου,IF(Διαχείριση[[#This Row],[ημερομηνία
πληρωμής]]="",0,INDEX(Διαχείριση[], ROW()-4,8)))</f>
        <v>65869.620796922056</v>
      </c>
      <c r="E293" s="21">
        <f ca="1">IF(ΚαταχωρημένεςΤιμές,IF(ROW()-ROW(Διαχείριση[[#Headers],[τόκος]])=1,-IPMT(Επιτόκιο/12,1,ΔιάρκειαΔανείου-ROWS($C$4:C293)+1,Διαχείριση[[#This Row],[αρχικό
υπόλοιπο]]),IFERROR(-IPMT(Επιτόκιο/12,1,Διαχείριση[[#This Row],['#
δόσεων που απομένουν]],D294),0)),0)</f>
        <v>271.12680960090955</v>
      </c>
      <c r="F293" s="21">
        <f ca="1">IFERROR(IF(AND(ΚαταχωρημένεςΤιμές,Διαχείριση[[#This Row],[ημερομηνία
πληρωμής]]&lt;&gt;""),-PPMT(Επιτόκιο/12,1,ΔιάρκειαΔανείου-ROWS($C$4:C293)+1,Διαχείριση[[#This Row],[αρχικό
υπόλοιπο]]),""),0)</f>
        <v>799.18649270377034</v>
      </c>
      <c r="G293" s="21">
        <f ca="1">IF(Διαχείριση[[#This Row],[ημερομηνία
πληρωμής]]="",0,ΦόροςΑκίνητηςΠεριουσίας)</f>
        <v>375</v>
      </c>
      <c r="H293" s="21">
        <f ca="1">IF(Διαχείριση[[#This Row],[ημερομηνία
πληρωμής]]="",0,Διαχείριση[[#This Row],[τόκος]]+Διαχείριση[[#This Row],[κεφάλαιο]]+Διαχείριση[[#This Row],[φόρος ακίνητης
περιουσίας]])</f>
        <v>1445.3133023046798</v>
      </c>
      <c r="I293" s="21">
        <f ca="1">IF(Διαχείριση[[#This Row],[ημερομηνία
πληρωμής]]="",0,Διαχείριση[[#This Row],[αρχικό
υπόλοιπο]]-Διαχείριση[[#This Row],[κεφάλαιο]])</f>
        <v>65070.434304218288</v>
      </c>
      <c r="J293" s="22">
        <f ca="1">IF(Διαχείριση[[#This Row],[υπόλοιπο
που απομένει]]&gt;0,ΤελευταίαΓραμμή-ROW(),0)</f>
        <v>70</v>
      </c>
    </row>
    <row r="294" spans="2:10" ht="15" customHeight="1" x14ac:dyDescent="0.25">
      <c r="B294" s="20">
        <f>ROWS($B$4:B294)</f>
        <v>291</v>
      </c>
      <c r="C294" s="14">
        <f ca="1">IF(ΚαταχωρημένεςΤιμές,IF(Διαχείριση[[#This Row],['#]]&lt;=ΔιάρκειαΔανείου,IF(ROW()-ROW(Διαχείριση[[#Headers],[ημερομηνία
πληρωμής]])=1,ΈναρξηΔανείου,IF(I293&gt;0,EDATE(C293,1),"")),""),"")</f>
        <v>52150</v>
      </c>
      <c r="D294" s="21">
        <f ca="1">IF(ROW()-ROW(Διαχείριση[[#Headers],[αρχικό
υπόλοιπο]])=1,ΠοσόΔανείου,IF(Διαχείριση[[#This Row],[ημερομηνία
πληρωμής]]="",0,INDEX(Διαχείριση[], ROW()-4,8)))</f>
        <v>65070.434304218288</v>
      </c>
      <c r="E294" s="21">
        <f ca="1">IF(ΚαταχωρημένεςΤιμές,IF(ROW()-ROW(Διαχείριση[[#Headers],[τόκος]])=1,-IPMT(Επιτόκιο/12,1,ΔιάρκειαΔανείου-ROWS($C$4:C294)+1,Διαχείριση[[#This Row],[αρχικό
υπόλοιπο]]),IFERROR(-IPMT(Επιτόκιο/12,1,Διαχείριση[[#This Row],['#
δόσεων που απομένουν]],D295),0)),0)</f>
        <v>267.78299111581214</v>
      </c>
      <c r="F294" s="21">
        <f ca="1">IFERROR(IF(AND(ΚαταχωρημένεςΤιμές,Διαχείριση[[#This Row],[ημερομηνία
πληρωμής]]&lt;&gt;""),-PPMT(Επιτόκιο/12,1,ΔιάρκειαΔανείου-ROWS($C$4:C294)+1,Διαχείριση[[#This Row],[αρχικό
υπόλοιπο]]),""),0)</f>
        <v>802.51643642336933</v>
      </c>
      <c r="G294" s="21">
        <f ca="1">IF(Διαχείριση[[#This Row],[ημερομηνία
πληρωμής]]="",0,ΦόροςΑκίνητηςΠεριουσίας)</f>
        <v>375</v>
      </c>
      <c r="H294" s="21">
        <f ca="1">IF(Διαχείριση[[#This Row],[ημερομηνία
πληρωμής]]="",0,Διαχείριση[[#This Row],[τόκος]]+Διαχείριση[[#This Row],[κεφάλαιο]]+Διαχείριση[[#This Row],[φόρος ακίνητης
περιουσίας]])</f>
        <v>1445.2994275391816</v>
      </c>
      <c r="I294" s="21">
        <f ca="1">IF(Διαχείριση[[#This Row],[ημερομηνία
πληρωμής]]="",0,Διαχείριση[[#This Row],[αρχικό
υπόλοιπο]]-Διαχείριση[[#This Row],[κεφάλαιο]])</f>
        <v>64267.917867794917</v>
      </c>
      <c r="J294" s="22">
        <f ca="1">IF(Διαχείριση[[#This Row],[υπόλοιπο
που απομένει]]&gt;0,ΤελευταίαΓραμμή-ROW(),0)</f>
        <v>69</v>
      </c>
    </row>
    <row r="295" spans="2:10" ht="15" customHeight="1" x14ac:dyDescent="0.25">
      <c r="B295" s="20">
        <f>ROWS($B$4:B295)</f>
        <v>292</v>
      </c>
      <c r="C295" s="14">
        <f ca="1">IF(ΚαταχωρημένεςΤιμές,IF(Διαχείριση[[#This Row],['#]]&lt;=ΔιάρκειαΔανείου,IF(ROW()-ROW(Διαχείριση[[#Headers],[ημερομηνία
πληρωμής]])=1,ΈναρξηΔανείου,IF(I294&gt;0,EDATE(C294,1),"")),""),"")</f>
        <v>52181</v>
      </c>
      <c r="D295" s="21">
        <f ca="1">IF(ROW()-ROW(Διαχείριση[[#Headers],[αρχικό
υπόλοιπο]])=1,ΠοσόΔανείου,IF(Διαχείριση[[#This Row],[ημερομηνία
πληρωμής]]="",0,INDEX(Διαχείριση[], ROW()-4,8)))</f>
        <v>64267.917867794917</v>
      </c>
      <c r="E295" s="21">
        <f ca="1">IF(ΚαταχωρημένεςΤιμές,IF(ROW()-ROW(Διαχείριση[[#Headers],[τόκος]])=1,-IPMT(Επιτόκιο/12,1,ΔιάρκειαΔανείου-ROWS($C$4:C295)+1,Διαχείριση[[#This Row],[αρχικό
υπόλοιπο]]),IFERROR(-IPMT(Επιτόκιο/12,1,Διαχείριση[[#This Row],['#
δόσεων που απομένουν]],D296),0)),0)</f>
        <v>264.42524005369353</v>
      </c>
      <c r="F295" s="21">
        <f ca="1">IFERROR(IF(AND(ΚαταχωρημένεςΤιμές,Διαχείριση[[#This Row],[ημερομηνία
πληρωμής]]&lt;&gt;""),-PPMT(Επιτόκιο/12,1,ΔιάρκειαΔανείου-ROWS($C$4:C295)+1,Διαχείριση[[#This Row],[αρχικό
υπόλοιπο]]),""),0)</f>
        <v>805.86025490846669</v>
      </c>
      <c r="G295" s="21">
        <f ca="1">IF(Διαχείριση[[#This Row],[ημερομηνία
πληρωμής]]="",0,ΦόροςΑκίνητηςΠεριουσίας)</f>
        <v>375</v>
      </c>
      <c r="H295" s="21">
        <f ca="1">IF(Διαχείριση[[#This Row],[ημερομηνία
πληρωμής]]="",0,Διαχείριση[[#This Row],[τόκος]]+Διαχείριση[[#This Row],[κεφάλαιο]]+Διαχείριση[[#This Row],[φόρος ακίνητης
περιουσίας]])</f>
        <v>1445.2854949621601</v>
      </c>
      <c r="I295" s="21">
        <f ca="1">IF(Διαχείριση[[#This Row],[ημερομηνία
πληρωμής]]="",0,Διαχείριση[[#This Row],[αρχικό
υπόλοιπο]]-Διαχείριση[[#This Row],[κεφάλαιο]])</f>
        <v>63462.057612886449</v>
      </c>
      <c r="J295" s="22">
        <f ca="1">IF(Διαχείριση[[#This Row],[υπόλοιπο
που απομένει]]&gt;0,ΤελευταίαΓραμμή-ROW(),0)</f>
        <v>68</v>
      </c>
    </row>
    <row r="296" spans="2:10" ht="15" customHeight="1" x14ac:dyDescent="0.25">
      <c r="B296" s="20">
        <f>ROWS($B$4:B296)</f>
        <v>293</v>
      </c>
      <c r="C296" s="14">
        <f ca="1">IF(ΚαταχωρημένεςΤιμές,IF(Διαχείριση[[#This Row],['#]]&lt;=ΔιάρκειαΔανείου,IF(ROW()-ROW(Διαχείριση[[#Headers],[ημερομηνία
πληρωμής]])=1,ΈναρξηΔανείου,IF(I295&gt;0,EDATE(C295,1),"")),""),"")</f>
        <v>52211</v>
      </c>
      <c r="D296" s="21">
        <f ca="1">IF(ROW()-ROW(Διαχείριση[[#Headers],[αρχικό
υπόλοιπο]])=1,ΠοσόΔανείου,IF(Διαχείριση[[#This Row],[ημερομηνία
πληρωμής]]="",0,INDEX(Διαχείριση[], ROW()-4,8)))</f>
        <v>63462.057612886449</v>
      </c>
      <c r="E296" s="21">
        <f ca="1">IF(ΚαταχωρημένεςΤιμές,IF(ROW()-ROW(Διαχείριση[[#Headers],[τόκος]])=1,-IPMT(Επιτόκιο/12,1,ΔιάρκειαΔανείου-ROWS($C$4:C296)+1,Διαχείριση[[#This Row],[αρχικό
υπόλοιπο]]),IFERROR(-IPMT(Επιτόκιο/12,1,Διαχείριση[[#This Row],['#
δόσεων που απομένουν]],D297),0)),0)</f>
        <v>261.05349836214941</v>
      </c>
      <c r="F296" s="21">
        <f ca="1">IFERROR(IF(AND(ΚαταχωρημένεςΤιμές,Διαχείριση[[#This Row],[ημερομηνία
πληρωμής]]&lt;&gt;""),-PPMT(Επιτόκιο/12,1,ΔιάρκειαΔανείου-ROWS($C$4:C296)+1,Διαχείριση[[#This Row],[αρχικό
υπόλοιπο]]),""),0)</f>
        <v>809.21800597058541</v>
      </c>
      <c r="G296" s="21">
        <f ca="1">IF(Διαχείριση[[#This Row],[ημερομηνία
πληρωμής]]="",0,ΦόροςΑκίνητηςΠεριουσίας)</f>
        <v>375</v>
      </c>
      <c r="H296" s="21">
        <f ca="1">IF(Διαχείριση[[#This Row],[ημερομηνία
πληρωμής]]="",0,Διαχείριση[[#This Row],[τόκος]]+Διαχείριση[[#This Row],[κεφάλαιο]]+Διαχείριση[[#This Row],[φόρος ακίνητης
περιουσίας]])</f>
        <v>1445.2715043327348</v>
      </c>
      <c r="I296" s="21">
        <f ca="1">IF(Διαχείριση[[#This Row],[ημερομηνία
πληρωμής]]="",0,Διαχείριση[[#This Row],[αρχικό
υπόλοιπο]]-Διαχείριση[[#This Row],[κεφάλαιο]])</f>
        <v>62652.839606915863</v>
      </c>
      <c r="J296" s="22">
        <f ca="1">IF(Διαχείριση[[#This Row],[υπόλοιπο
που απομένει]]&gt;0,ΤελευταίαΓραμμή-ROW(),0)</f>
        <v>67</v>
      </c>
    </row>
    <row r="297" spans="2:10" ht="15" customHeight="1" x14ac:dyDescent="0.25">
      <c r="B297" s="20">
        <f>ROWS($B$4:B297)</f>
        <v>294</v>
      </c>
      <c r="C297" s="14">
        <f ca="1">IF(ΚαταχωρημένεςΤιμές,IF(Διαχείριση[[#This Row],['#]]&lt;=ΔιάρκειαΔανείου,IF(ROW()-ROW(Διαχείριση[[#Headers],[ημερομηνία
πληρωμής]])=1,ΈναρξηΔανείου,IF(I296&gt;0,EDATE(C296,1),"")),""),"")</f>
        <v>52242</v>
      </c>
      <c r="D297" s="21">
        <f ca="1">IF(ROW()-ROW(Διαχείριση[[#Headers],[αρχικό
υπόλοιπο]])=1,ΠοσόΔανείου,IF(Διαχείριση[[#This Row],[ημερομηνία
πληρωμής]]="",0,INDEX(Διαχείριση[], ROW()-4,8)))</f>
        <v>62652.839606915863</v>
      </c>
      <c r="E297" s="21">
        <f ca="1">IF(ΚαταχωρημένεςΤιμές,IF(ROW()-ROW(Διαχείριση[[#Headers],[τόκος]])=1,-IPMT(Επιτόκιο/12,1,ΔιάρκειαΔανείου-ROWS($C$4:C297)+1,Διαχείριση[[#This Row],[αρχικό
υπόλοιπο]]),IFERROR(-IPMT(Επιτόκιο/12,1,Διαχείριση[[#This Row],['#
δόσεων που απομένουν]],D298),0)),0)</f>
        <v>257.66770774689053</v>
      </c>
      <c r="F297" s="21">
        <f ca="1">IFERROR(IF(AND(ΚαταχωρημένεςΤιμές,Διαχείριση[[#This Row],[ημερομηνία
πληρωμής]]&lt;&gt;""),-PPMT(Επιτόκιο/12,1,ΔιάρκειαΔανείου-ROWS($C$4:C297)+1,Διαχείριση[[#This Row],[αρχικό
υπόλοιπο]]),""),0)</f>
        <v>812.58974766212964</v>
      </c>
      <c r="G297" s="21">
        <f ca="1">IF(Διαχείριση[[#This Row],[ημερομηνία
πληρωμής]]="",0,ΦόροςΑκίνητηςΠεριουσίας)</f>
        <v>375</v>
      </c>
      <c r="H297" s="21">
        <f ca="1">IF(Διαχείριση[[#This Row],[ημερομηνία
πληρωμής]]="",0,Διαχείριση[[#This Row],[τόκος]]+Διαχείριση[[#This Row],[κεφάλαιο]]+Διαχείριση[[#This Row],[φόρος ακίνητης
περιουσίας]])</f>
        <v>1445.2574554090202</v>
      </c>
      <c r="I297" s="21">
        <f ca="1">IF(Διαχείριση[[#This Row],[ημερομηνία
πληρωμής]]="",0,Διαχείριση[[#This Row],[αρχικό
υπόλοιπο]]-Διαχείριση[[#This Row],[κεφάλαιο]])</f>
        <v>61840.24985925373</v>
      </c>
      <c r="J297" s="22">
        <f ca="1">IF(Διαχείριση[[#This Row],[υπόλοιπο
που απομένει]]&gt;0,ΤελευταίαΓραμμή-ROW(),0)</f>
        <v>66</v>
      </c>
    </row>
    <row r="298" spans="2:10" ht="15" customHeight="1" x14ac:dyDescent="0.25">
      <c r="B298" s="20">
        <f>ROWS($B$4:B298)</f>
        <v>295</v>
      </c>
      <c r="C298" s="14">
        <f ca="1">IF(ΚαταχωρημένεςΤιμές,IF(Διαχείριση[[#This Row],['#]]&lt;=ΔιάρκειαΔανείου,IF(ROW()-ROW(Διαχείριση[[#Headers],[ημερομηνία
πληρωμής]])=1,ΈναρξηΔανείου,IF(I297&gt;0,EDATE(C297,1),"")),""),"")</f>
        <v>52273</v>
      </c>
      <c r="D298" s="21">
        <f ca="1">IF(ROW()-ROW(Διαχείριση[[#Headers],[αρχικό
υπόλοιπο]])=1,ΠοσόΔανείου,IF(Διαχείριση[[#This Row],[ημερομηνία
πληρωμής]]="",0,INDEX(Διαχείριση[], ROW()-4,8)))</f>
        <v>61840.24985925373</v>
      </c>
      <c r="E298" s="21">
        <f ca="1">IF(ΚαταχωρημένεςΤιμές,IF(ROW()-ROW(Διαχείριση[[#Headers],[τόκος]])=1,-IPMT(Επιτόκιο/12,1,ΔιάρκειαΔανείου-ROWS($C$4:C298)+1,Διαχείριση[[#This Row],[αρχικό
υπόλοιπο]]),IFERROR(-IPMT(Επιτόκιο/12,1,Διαχείριση[[#This Row],['#
δόσεων που απομένουν]],D299),0)),0)</f>
        <v>254.26780967073475</v>
      </c>
      <c r="F298" s="21">
        <f ca="1">IFERROR(IF(AND(ΚαταχωρημένεςΤιμές,Διαχείριση[[#This Row],[ημερομηνία
πληρωμής]]&lt;&gt;""),-PPMT(Επιτόκιο/12,1,ΔιάρκειαΔανείου-ROWS($C$4:C298)+1,Διαχείριση[[#This Row],[αρχικό
υπόλοιπο]]),""),0)</f>
        <v>815.97553827738852</v>
      </c>
      <c r="G298" s="21">
        <f ca="1">IF(Διαχείριση[[#This Row],[ημερομηνία
πληρωμής]]="",0,ΦόροςΑκίνητηςΠεριουσίας)</f>
        <v>375</v>
      </c>
      <c r="H298" s="21">
        <f ca="1">IF(Διαχείριση[[#This Row],[ημερομηνία
πληρωμής]]="",0,Διαχείριση[[#This Row],[τόκος]]+Διαχείριση[[#This Row],[κεφάλαιο]]+Διαχείριση[[#This Row],[φόρος ακίνητης
περιουσίας]])</f>
        <v>1445.2433479481233</v>
      </c>
      <c r="I298" s="21">
        <f ca="1">IF(Διαχείριση[[#This Row],[ημερομηνία
πληρωμής]]="",0,Διαχείριση[[#This Row],[αρχικό
υπόλοιπο]]-Διαχείριση[[#This Row],[κεφάλαιο]])</f>
        <v>61024.274320976343</v>
      </c>
      <c r="J298" s="22">
        <f ca="1">IF(Διαχείριση[[#This Row],[υπόλοιπο
που απομένει]]&gt;0,ΤελευταίαΓραμμή-ROW(),0)</f>
        <v>65</v>
      </c>
    </row>
    <row r="299" spans="2:10" ht="15" customHeight="1" x14ac:dyDescent="0.25">
      <c r="B299" s="20">
        <f>ROWS($B$4:B299)</f>
        <v>296</v>
      </c>
      <c r="C299" s="14">
        <f ca="1">IF(ΚαταχωρημένεςΤιμές,IF(Διαχείριση[[#This Row],['#]]&lt;=ΔιάρκειαΔανείου,IF(ROW()-ROW(Διαχείριση[[#Headers],[ημερομηνία
πληρωμής]])=1,ΈναρξηΔανείου,IF(I298&gt;0,EDATE(C298,1),"")),""),"")</f>
        <v>52301</v>
      </c>
      <c r="D299" s="21">
        <f ca="1">IF(ROW()-ROW(Διαχείριση[[#Headers],[αρχικό
υπόλοιπο]])=1,ΠοσόΔανείου,IF(Διαχείριση[[#This Row],[ημερομηνία
πληρωμής]]="",0,INDEX(Διαχείριση[], ROW()-4,8)))</f>
        <v>61024.274320976343</v>
      </c>
      <c r="E299" s="21">
        <f ca="1">IF(ΚαταχωρημένεςΤιμές,IF(ROW()-ROW(Διαχείριση[[#Headers],[τόκος]])=1,-IPMT(Επιτόκιο/12,1,ΔιάρκειαΔανείου-ROWS($C$4:C299)+1,Διαχείριση[[#This Row],[αρχικό
υπόλοιπο]]),IFERROR(-IPMT(Επιτόκιο/12,1,Διαχείριση[[#This Row],['#
δόσεων που απομένουν]],D300),0)),0)</f>
        <v>250.85374535259501</v>
      </c>
      <c r="F299" s="21">
        <f ca="1">IFERROR(IF(AND(ΚαταχωρημένεςΤιμές,Διαχείριση[[#This Row],[ημερομηνία
πληρωμής]]&lt;&gt;""),-PPMT(Επιτόκιο/12,1,ΔιάρκειαΔανείου-ROWS($C$4:C299)+1,Διαχείριση[[#This Row],[αρχικό
υπόλοιπο]]),""),0)</f>
        <v>819.37543635354427</v>
      </c>
      <c r="G299" s="21">
        <f ca="1">IF(Διαχείριση[[#This Row],[ημερομηνία
πληρωμής]]="",0,ΦόροςΑκίνητηςΠεριουσίας)</f>
        <v>375</v>
      </c>
      <c r="H299" s="21">
        <f ca="1">IF(Διαχείριση[[#This Row],[ημερομηνία
πληρωμής]]="",0,Διαχείριση[[#This Row],[τόκος]]+Διαχείριση[[#This Row],[κεφάλαιο]]+Διαχείριση[[#This Row],[φόρος ακίνητης
περιουσίας]])</f>
        <v>1445.2291817061393</v>
      </c>
      <c r="I299" s="21">
        <f ca="1">IF(Διαχείριση[[#This Row],[ημερομηνία
πληρωμής]]="",0,Διαχείριση[[#This Row],[αρχικό
υπόλοιπο]]-Διαχείριση[[#This Row],[κεφάλαιο]])</f>
        <v>60204.898884622802</v>
      </c>
      <c r="J299" s="22">
        <f ca="1">IF(Διαχείριση[[#This Row],[υπόλοιπο
που απομένει]]&gt;0,ΤελευταίαΓραμμή-ROW(),0)</f>
        <v>64</v>
      </c>
    </row>
    <row r="300" spans="2:10" ht="15" customHeight="1" x14ac:dyDescent="0.25">
      <c r="B300" s="20">
        <f>ROWS($B$4:B300)</f>
        <v>297</v>
      </c>
      <c r="C300" s="14">
        <f ca="1">IF(ΚαταχωρημένεςΤιμές,IF(Διαχείριση[[#This Row],['#]]&lt;=ΔιάρκειαΔανείου,IF(ROW()-ROW(Διαχείριση[[#Headers],[ημερομηνία
πληρωμής]])=1,ΈναρξηΔανείου,IF(I299&gt;0,EDATE(C299,1),"")),""),"")</f>
        <v>52332</v>
      </c>
      <c r="D300" s="21">
        <f ca="1">IF(ROW()-ROW(Διαχείριση[[#Headers],[αρχικό
υπόλοιπο]])=1,ΠοσόΔανείου,IF(Διαχείριση[[#This Row],[ημερομηνία
πληρωμής]]="",0,INDEX(Διαχείριση[], ROW()-4,8)))</f>
        <v>60204.898884622802</v>
      </c>
      <c r="E300" s="21">
        <f ca="1">IF(ΚαταχωρημένεςΤιμές,IF(ROW()-ROW(Διαχείριση[[#Headers],[τόκος]])=1,-IPMT(Επιτόκιο/12,1,ΔιάρκειαΔανείου-ROWS($C$4:C300)+1,Διαχείριση[[#This Row],[αρχικό
υπόλοιπο]]),IFERROR(-IPMT(Επιτόκιο/12,1,Διαχείριση[[#This Row],['#
δόσεων που απομένουν]],D301),0)),0)</f>
        <v>247.42545576646299</v>
      </c>
      <c r="F300" s="21">
        <f ca="1">IFERROR(IF(AND(ΚαταχωρημένεςΤιμές,Διαχείριση[[#This Row],[ημερομηνία
πληρωμής]]&lt;&gt;""),-PPMT(Επιτόκιο/12,1,ΔιάρκειαΔανείου-ROWS($C$4:C300)+1,Διαχείριση[[#This Row],[αρχικό
υπόλοιπο]]),""),0)</f>
        <v>822.78950067168387</v>
      </c>
      <c r="G300" s="21">
        <f ca="1">IF(Διαχείριση[[#This Row],[ημερομηνία
πληρωμής]]="",0,ΦόροςΑκίνητηςΠεριουσίας)</f>
        <v>375</v>
      </c>
      <c r="H300" s="21">
        <f ca="1">IF(Διαχείριση[[#This Row],[ημερομηνία
πληρωμής]]="",0,Διαχείριση[[#This Row],[τόκος]]+Διαχείριση[[#This Row],[κεφάλαιο]]+Διαχείριση[[#This Row],[φόρος ακίνητης
περιουσίας]])</f>
        <v>1445.2149564381468</v>
      </c>
      <c r="I300" s="21">
        <f ca="1">IF(Διαχείριση[[#This Row],[ημερομηνία
πληρωμής]]="",0,Διαχείριση[[#This Row],[αρχικό
υπόλοιπο]]-Διαχείριση[[#This Row],[κεφάλαιο]])</f>
        <v>59382.109383951116</v>
      </c>
      <c r="J300" s="22">
        <f ca="1">IF(Διαχείριση[[#This Row],[υπόλοιπο
που απομένει]]&gt;0,ΤελευταίαΓραμμή-ROW(),0)</f>
        <v>63</v>
      </c>
    </row>
    <row r="301" spans="2:10" ht="15" customHeight="1" x14ac:dyDescent="0.25">
      <c r="B301" s="20">
        <f>ROWS($B$4:B301)</f>
        <v>298</v>
      </c>
      <c r="C301" s="14">
        <f ca="1">IF(ΚαταχωρημένεςΤιμές,IF(Διαχείριση[[#This Row],['#]]&lt;=ΔιάρκειαΔανείου,IF(ROW()-ROW(Διαχείριση[[#Headers],[ημερομηνία
πληρωμής]])=1,ΈναρξηΔανείου,IF(I300&gt;0,EDATE(C300,1),"")),""),"")</f>
        <v>52362</v>
      </c>
      <c r="D301" s="21">
        <f ca="1">IF(ROW()-ROW(Διαχείριση[[#Headers],[αρχικό
υπόλοιπο]])=1,ΠοσόΔανείου,IF(Διαχείριση[[#This Row],[ημερομηνία
πληρωμής]]="",0,INDEX(Διαχείριση[], ROW()-4,8)))</f>
        <v>59382.109383951116</v>
      </c>
      <c r="E301" s="21">
        <f ca="1">IF(ΚαταχωρημένεςΤιμές,IF(ROW()-ROW(Διαχείριση[[#Headers],[τόκος]])=1,-IPMT(Επιτόκιο/12,1,ΔιάρκειαΔανείου-ROWS($C$4:C301)+1,Διαχείριση[[#This Row],[αρχικό
υπόλοιπο]]),IFERROR(-IPMT(Επιτόκιο/12,1,Διαχείριση[[#This Row],['#
δόσεων που απομένουν]],D302),0)),0)</f>
        <v>243.98288164038874</v>
      </c>
      <c r="F301" s="21">
        <f ca="1">IFERROR(IF(AND(ΚαταχωρημένεςΤιμές,Διαχείριση[[#This Row],[ημερομηνία
πληρωμής]]&lt;&gt;""),-PPMT(Επιτόκιο/12,1,ΔιάρκειαΔανείου-ROWS($C$4:C301)+1,Διαχείριση[[#This Row],[αρχικό
υπόλοιπο]]),""),0)</f>
        <v>826.21779025781575</v>
      </c>
      <c r="G301" s="21">
        <f ca="1">IF(Διαχείριση[[#This Row],[ημερομηνία
πληρωμής]]="",0,ΦόροςΑκίνητηςΠεριουσίας)</f>
        <v>375</v>
      </c>
      <c r="H301" s="21">
        <f ca="1">IF(Διαχείριση[[#This Row],[ημερομηνία
πληρωμής]]="",0,Διαχείριση[[#This Row],[τόκος]]+Διαχείριση[[#This Row],[κεφάλαιο]]+Διαχείριση[[#This Row],[φόρος ακίνητης
περιουσίας]])</f>
        <v>1445.2006718982045</v>
      </c>
      <c r="I301" s="21">
        <f ca="1">IF(Διαχείριση[[#This Row],[ημερομηνία
πληρωμής]]="",0,Διαχείριση[[#This Row],[αρχικό
υπόλοιπο]]-Διαχείριση[[#This Row],[κεφάλαιο]])</f>
        <v>58555.891593693297</v>
      </c>
      <c r="J301" s="22">
        <f ca="1">IF(Διαχείριση[[#This Row],[υπόλοιπο
που απομένει]]&gt;0,ΤελευταίαΓραμμή-ROW(),0)</f>
        <v>62</v>
      </c>
    </row>
    <row r="302" spans="2:10" ht="15" customHeight="1" x14ac:dyDescent="0.25">
      <c r="B302" s="20">
        <f>ROWS($B$4:B302)</f>
        <v>299</v>
      </c>
      <c r="C302" s="14">
        <f ca="1">IF(ΚαταχωρημένεςΤιμές,IF(Διαχείριση[[#This Row],['#]]&lt;=ΔιάρκειαΔανείου,IF(ROW()-ROW(Διαχείριση[[#Headers],[ημερομηνία
πληρωμής]])=1,ΈναρξηΔανείου,IF(I301&gt;0,EDATE(C301,1),"")),""),"")</f>
        <v>52393</v>
      </c>
      <c r="D302" s="21">
        <f ca="1">IF(ROW()-ROW(Διαχείριση[[#Headers],[αρχικό
υπόλοιπο]])=1,ΠοσόΔανείου,IF(Διαχείριση[[#This Row],[ημερομηνία
πληρωμής]]="",0,INDEX(Διαχείριση[], ROW()-4,8)))</f>
        <v>58555.891593693297</v>
      </c>
      <c r="E302" s="21">
        <f ca="1">IF(ΚαταχωρημένεςΤιμές,IF(ROW()-ROW(Διαχείριση[[#Headers],[τόκος]])=1,-IPMT(Επιτόκιο/12,1,ΔιάρκειαΔανείου-ROWS($C$4:C302)+1,Διαχείριση[[#This Row],[αρχικό
υπόλοιπο]]),IFERROR(-IPMT(Επιτόκιο/12,1,Διαχείριση[[#This Row],['#
δόσεων που απομένουν]],D303),0)),0)</f>
        <v>240.52596345545587</v>
      </c>
      <c r="F302" s="21">
        <f ca="1">IFERROR(IF(AND(ΚαταχωρημένεςΤιμές,Διαχείριση[[#This Row],[ημερομηνία
πληρωμής]]&lt;&gt;""),-PPMT(Επιτόκιο/12,1,ΔιάρκειαΔανείου-ROWS($C$4:C302)+1,Διαχείριση[[#This Row],[αρχικό
υπόλοιπο]]),""),0)</f>
        <v>829.66036438388983</v>
      </c>
      <c r="G302" s="21">
        <f ca="1">IF(Διαχείριση[[#This Row],[ημερομηνία
πληρωμής]]="",0,ΦόροςΑκίνητηςΠεριουσίας)</f>
        <v>375</v>
      </c>
      <c r="H302" s="21">
        <f ca="1">IF(Διαχείριση[[#This Row],[ημερομηνία
πληρωμής]]="",0,Διαχείριση[[#This Row],[τόκος]]+Διαχείριση[[#This Row],[κεφάλαιο]]+Διαχείριση[[#This Row],[φόρος ακίνητης
περιουσίας]])</f>
        <v>1445.1863278393457</v>
      </c>
      <c r="I302" s="21">
        <f ca="1">IF(Διαχείριση[[#This Row],[ημερομηνία
πληρωμής]]="",0,Διαχείριση[[#This Row],[αρχικό
υπόλοιπο]]-Διαχείριση[[#This Row],[κεφάλαιο]])</f>
        <v>57726.231229309407</v>
      </c>
      <c r="J302" s="22">
        <f ca="1">IF(Διαχείριση[[#This Row],[υπόλοιπο
που απομένει]]&gt;0,ΤελευταίαΓραμμή-ROW(),0)</f>
        <v>61</v>
      </c>
    </row>
    <row r="303" spans="2:10" ht="15" customHeight="1" x14ac:dyDescent="0.25">
      <c r="B303" s="20">
        <f>ROWS($B$4:B303)</f>
        <v>300</v>
      </c>
      <c r="C303" s="14">
        <f ca="1">IF(ΚαταχωρημένεςΤιμές,IF(Διαχείριση[[#This Row],['#]]&lt;=ΔιάρκειαΔανείου,IF(ROW()-ROW(Διαχείριση[[#Headers],[ημερομηνία
πληρωμής]])=1,ΈναρξηΔανείου,IF(I302&gt;0,EDATE(C302,1),"")),""),"")</f>
        <v>52423</v>
      </c>
      <c r="D303" s="21">
        <f ca="1">IF(ROW()-ROW(Διαχείριση[[#Headers],[αρχικό
υπόλοιπο]])=1,ΠοσόΔανείου,IF(Διαχείριση[[#This Row],[ημερομηνία
πληρωμής]]="",0,INDEX(Διαχείριση[], ROW()-4,8)))</f>
        <v>57726.231229309407</v>
      </c>
      <c r="E303" s="21">
        <f ca="1">IF(ΚαταχωρημένεςΤιμές,IF(ROW()-ROW(Διαχείριση[[#Headers],[τόκος]])=1,-IPMT(Επιτόκιο/12,1,ΔιάρκειαΔανείου-ROWS($C$4:C303)+1,Διαχείριση[[#This Row],[αρχικό
υπόλοιπο]]),IFERROR(-IPMT(Επιτόκιο/12,1,Διαχείριση[[#This Row],['#
δόσεων που απομένουν]],D304),0)),0)</f>
        <v>237.05464144475241</v>
      </c>
      <c r="F303" s="21">
        <f ca="1">IFERROR(IF(AND(ΚαταχωρημένεςΤιμές,Διαχείριση[[#This Row],[ημερομηνία
πληρωμής]]&lt;&gt;""),-PPMT(Επιτόκιο/12,1,ΔιάρκειαΔανείου-ROWS($C$4:C303)+1,Διαχείριση[[#This Row],[αρχικό
υπόλοιπο]]),""),0)</f>
        <v>833.11728256882282</v>
      </c>
      <c r="G303" s="21">
        <f ca="1">IF(Διαχείριση[[#This Row],[ημερομηνία
πληρωμής]]="",0,ΦόροςΑκίνητηςΠεριουσίας)</f>
        <v>375</v>
      </c>
      <c r="H303" s="21">
        <f ca="1">IF(Διαχείριση[[#This Row],[ημερομηνία
πληρωμής]]="",0,Διαχείριση[[#This Row],[τόκος]]+Διαχείριση[[#This Row],[κεφάλαιο]]+Διαχείριση[[#This Row],[φόρος ακίνητης
περιουσίας]])</f>
        <v>1445.1719240135753</v>
      </c>
      <c r="I303" s="21">
        <f ca="1">IF(Διαχείριση[[#This Row],[ημερομηνία
πληρωμής]]="",0,Διαχείριση[[#This Row],[αρχικό
υπόλοιπο]]-Διαχείριση[[#This Row],[κεφάλαιο]])</f>
        <v>56893.113946740581</v>
      </c>
      <c r="J303" s="22">
        <f ca="1">IF(Διαχείριση[[#This Row],[υπόλοιπο
που απομένει]]&gt;0,ΤελευταίαΓραμμή-ROW(),0)</f>
        <v>60</v>
      </c>
    </row>
    <row r="304" spans="2:10" ht="15" customHeight="1" x14ac:dyDescent="0.25">
      <c r="B304" s="20">
        <f>ROWS($B$4:B304)</f>
        <v>301</v>
      </c>
      <c r="C304" s="14">
        <f ca="1">IF(ΚαταχωρημένεςΤιμές,IF(Διαχείριση[[#This Row],['#]]&lt;=ΔιάρκειαΔανείου,IF(ROW()-ROW(Διαχείριση[[#Headers],[ημερομηνία
πληρωμής]])=1,ΈναρξηΔανείου,IF(I303&gt;0,EDATE(C303,1),"")),""),"")</f>
        <v>52454</v>
      </c>
      <c r="D304" s="21">
        <f ca="1">IF(ROW()-ROW(Διαχείριση[[#Headers],[αρχικό
υπόλοιπο]])=1,ΠοσόΔανείου,IF(Διαχείριση[[#This Row],[ημερομηνία
πληρωμής]]="",0,INDEX(Διαχείριση[], ROW()-4,8)))</f>
        <v>56893.113946740581</v>
      </c>
      <c r="E304" s="21">
        <f ca="1">IF(ΚαταχωρημένεςΤιμές,IF(ROW()-ROW(Διαχείριση[[#Headers],[τόκος]])=1,-IPMT(Επιτόκιο/12,1,ΔιάρκειαΔανείου-ROWS($C$4:C304)+1,Διαχείριση[[#This Row],[αρχικό
υπόλοιπο]]),IFERROR(-IPMT(Επιτόκιο/12,1,Διαχείριση[[#This Row],['#
δόσεων που απομένουν]],D305),0)),0)</f>
        <v>233.56885559233771</v>
      </c>
      <c r="F304" s="21">
        <f ca="1">IFERROR(IF(AND(ΚαταχωρημένεςΤιμές,Διαχείριση[[#This Row],[ημερομηνία
πληρωμής]]&lt;&gt;""),-PPMT(Επιτόκιο/12,1,ΔιάρκειαΔανείου-ROWS($C$4:C304)+1,Διαχείριση[[#This Row],[αρχικό
υπόλοιπο]]),""),0)</f>
        <v>836.5886045795263</v>
      </c>
      <c r="G304" s="21">
        <f ca="1">IF(Διαχείριση[[#This Row],[ημερομηνία
πληρωμής]]="",0,ΦόροςΑκίνητηςΠεριουσίας)</f>
        <v>375</v>
      </c>
      <c r="H304" s="21">
        <f ca="1">IF(Διαχείριση[[#This Row],[ημερομηνία
πληρωμής]]="",0,Διαχείριση[[#This Row],[τόκος]]+Διαχείριση[[#This Row],[κεφάλαιο]]+Διαχείριση[[#This Row],[φόρος ακίνητης
περιουσίας]])</f>
        <v>1445.1574601718639</v>
      </c>
      <c r="I304" s="21">
        <f ca="1">IF(Διαχείριση[[#This Row],[ημερομηνία
πληρωμής]]="",0,Διαχείριση[[#This Row],[αρχικό
υπόλοιπο]]-Διαχείριση[[#This Row],[κεφάλαιο]])</f>
        <v>56056.525342161054</v>
      </c>
      <c r="J304" s="22">
        <f ca="1">IF(Διαχείριση[[#This Row],[υπόλοιπο
που απομένει]]&gt;0,ΤελευταίαΓραμμή-ROW(),0)</f>
        <v>59</v>
      </c>
    </row>
    <row r="305" spans="2:10" ht="15" customHeight="1" x14ac:dyDescent="0.25">
      <c r="B305" s="20">
        <f>ROWS($B$4:B305)</f>
        <v>302</v>
      </c>
      <c r="C305" s="14">
        <f ca="1">IF(ΚαταχωρημένεςΤιμές,IF(Διαχείριση[[#This Row],['#]]&lt;=ΔιάρκειαΔανείου,IF(ROW()-ROW(Διαχείριση[[#Headers],[ημερομηνία
πληρωμής]])=1,ΈναρξηΔανείου,IF(I304&gt;0,EDATE(C304,1),"")),""),"")</f>
        <v>52485</v>
      </c>
      <c r="D305" s="21">
        <f ca="1">IF(ROW()-ROW(Διαχείριση[[#Headers],[αρχικό
υπόλοιπο]])=1,ΠοσόΔανείου,IF(Διαχείριση[[#This Row],[ημερομηνία
πληρωμής]]="",0,INDEX(Διαχείριση[], ROW()-4,8)))</f>
        <v>56056.525342161054</v>
      </c>
      <c r="E305" s="21">
        <f ca="1">IF(ΚαταχωρημένεςΤιμές,IF(ROW()-ROW(Διαχείριση[[#Headers],[τόκος]])=1,-IPMT(Επιτόκιο/12,1,ΔιάρκειαΔανείου-ROWS($C$4:C305)+1,Διαχείριση[[#This Row],[αρχικό
υπόλοιπο]]),IFERROR(-IPMT(Επιτόκιο/12,1,Διαχείριση[[#This Row],['#
δόσεων που απομένουν]],D306),0)),0)</f>
        <v>230.06854563220463</v>
      </c>
      <c r="F305" s="21">
        <f ca="1">IFERROR(IF(AND(ΚαταχωρημένεςΤιμές,Διαχείριση[[#This Row],[ημερομηνία
πληρωμής]]&lt;&gt;""),-PPMT(Επιτόκιο/12,1,ΔιάρκειαΔανείου-ROWS($C$4:C305)+1,Διαχείριση[[#This Row],[αρχικό
υπόλοιπο]]),""),0)</f>
        <v>840.07439043194097</v>
      </c>
      <c r="G305" s="21">
        <f ca="1">IF(Διαχείριση[[#This Row],[ημερομηνία
πληρωμής]]="",0,ΦόροςΑκίνητηςΠεριουσίας)</f>
        <v>375</v>
      </c>
      <c r="H305" s="21">
        <f ca="1">IF(Διαχείριση[[#This Row],[ημερομηνία
πληρωμής]]="",0,Διαχείριση[[#This Row],[τόκος]]+Διαχείριση[[#This Row],[κεφάλαιο]]+Διαχείριση[[#This Row],[φόρος ακίνητης
περιουσίας]])</f>
        <v>1445.1429360641455</v>
      </c>
      <c r="I305" s="21">
        <f ca="1">IF(Διαχείριση[[#This Row],[ημερομηνία
πληρωμής]]="",0,Διαχείριση[[#This Row],[αρχικό
υπόλοιπο]]-Διαχείριση[[#This Row],[κεφάλαιο]])</f>
        <v>55216.450951729115</v>
      </c>
      <c r="J305" s="22">
        <f ca="1">IF(Διαχείριση[[#This Row],[υπόλοιπο
που απομένει]]&gt;0,ΤελευταίαΓραμμή-ROW(),0)</f>
        <v>58</v>
      </c>
    </row>
    <row r="306" spans="2:10" ht="15" customHeight="1" x14ac:dyDescent="0.25">
      <c r="B306" s="20">
        <f>ROWS($B$4:B306)</f>
        <v>303</v>
      </c>
      <c r="C306" s="14">
        <f ca="1">IF(ΚαταχωρημένεςΤιμές,IF(Διαχείριση[[#This Row],['#]]&lt;=ΔιάρκειαΔανείου,IF(ROW()-ROW(Διαχείριση[[#Headers],[ημερομηνία
πληρωμής]])=1,ΈναρξηΔανείου,IF(I305&gt;0,EDATE(C305,1),"")),""),"")</f>
        <v>52515</v>
      </c>
      <c r="D306" s="21">
        <f ca="1">IF(ROW()-ROW(Διαχείριση[[#Headers],[αρχικό
υπόλοιπο]])=1,ΠοσόΔανείου,IF(Διαχείριση[[#This Row],[ημερομηνία
πληρωμής]]="",0,INDEX(Διαχείριση[], ROW()-4,8)))</f>
        <v>55216.450951729115</v>
      </c>
      <c r="E306" s="21">
        <f ca="1">IF(ΚαταχωρημένεςΤιμές,IF(ROW()-ROW(Διαχείριση[[#Headers],[τόκος]])=1,-IPMT(Επιτόκιο/12,1,ΔιάρκειαΔανείου-ROWS($C$4:C306)+1,Διαχείριση[[#This Row],[αρχικό
υπόλοιπο]]),IFERROR(-IPMT(Επιτόκιο/12,1,Διαχείριση[[#This Row],['#
δόσεων που απομένουν]],D307),0)),0)</f>
        <v>226.55365104723765</v>
      </c>
      <c r="F306" s="21">
        <f ca="1">IFERROR(IF(AND(ΚαταχωρημένεςΤιμές,Διαχείριση[[#This Row],[ημερομηνία
πληρωμής]]&lt;&gt;""),-PPMT(Επιτόκιο/12,1,ΔιάρκειαΔανείου-ROWS($C$4:C306)+1,Διαχείριση[[#This Row],[αρχικό
υπόλοιπο]]),""),0)</f>
        <v>843.57470039207385</v>
      </c>
      <c r="G306" s="21">
        <f ca="1">IF(Διαχείριση[[#This Row],[ημερομηνία
πληρωμής]]="",0,ΦόροςΑκίνητηςΠεριουσίας)</f>
        <v>375</v>
      </c>
      <c r="H306" s="21">
        <f ca="1">IF(Διαχείριση[[#This Row],[ημερομηνία
πληρωμής]]="",0,Διαχείριση[[#This Row],[τόκος]]+Διαχείριση[[#This Row],[κεφάλαιο]]+Διαχείριση[[#This Row],[φόρος ακίνητης
περιουσίας]])</f>
        <v>1445.1283514393115</v>
      </c>
      <c r="I306" s="21">
        <f ca="1">IF(Διαχείριση[[#This Row],[ημερομηνία
πληρωμής]]="",0,Διαχείριση[[#This Row],[αρχικό
υπόλοιπο]]-Διαχείριση[[#This Row],[κεφάλαιο]])</f>
        <v>54372.876251337038</v>
      </c>
      <c r="J306" s="22">
        <f ca="1">IF(Διαχείριση[[#This Row],[υπόλοιπο
που απομένει]]&gt;0,ΤελευταίαΓραμμή-ROW(),0)</f>
        <v>57</v>
      </c>
    </row>
    <row r="307" spans="2:10" ht="15" customHeight="1" x14ac:dyDescent="0.25">
      <c r="B307" s="20">
        <f>ROWS($B$4:B307)</f>
        <v>304</v>
      </c>
      <c r="C307" s="14">
        <f ca="1">IF(ΚαταχωρημένεςΤιμές,IF(Διαχείριση[[#This Row],['#]]&lt;=ΔιάρκειαΔανείου,IF(ROW()-ROW(Διαχείριση[[#Headers],[ημερομηνία
πληρωμής]])=1,ΈναρξηΔανείου,IF(I306&gt;0,EDATE(C306,1),"")),""),"")</f>
        <v>52546</v>
      </c>
      <c r="D307" s="21">
        <f ca="1">IF(ROW()-ROW(Διαχείριση[[#Headers],[αρχικό
υπόλοιπο]])=1,ΠοσόΔανείου,IF(Διαχείριση[[#This Row],[ημερομηνία
πληρωμής]]="",0,INDEX(Διαχείριση[], ROW()-4,8)))</f>
        <v>54372.876251337038</v>
      </c>
      <c r="E307" s="21">
        <f ca="1">IF(ΚαταχωρημένεςΤιμές,IF(ROW()-ROW(Διαχείριση[[#Headers],[τόκος]])=1,-IPMT(Επιτόκιο/12,1,ΔιάρκειαΔανείου-ROWS($C$4:C307)+1,Διαχείριση[[#This Row],[αρχικό
υπόλοιπο]]),IFERROR(-IPMT(Επιτόκιο/12,1,Διαχείριση[[#This Row],['#
δόσεων που απομένουν]],D308),0)),0)</f>
        <v>223.02411106816666</v>
      </c>
      <c r="F307" s="21">
        <f ca="1">IFERROR(IF(AND(ΚαταχωρημένεςΤιμές,Διαχείριση[[#This Row],[ημερομηνία
πληρωμής]]&lt;&gt;""),-PPMT(Επιτόκιο/12,1,ΔιάρκειαΔανείου-ROWS($C$4:C307)+1,Διαχείριση[[#This Row],[αρχικό
υπόλοιπο]]),""),0)</f>
        <v>847.08959497704097</v>
      </c>
      <c r="G307" s="21">
        <f ca="1">IF(Διαχείριση[[#This Row],[ημερομηνία
πληρωμής]]="",0,ΦόροςΑκίνητηςΠεριουσίας)</f>
        <v>375</v>
      </c>
      <c r="H307" s="21">
        <f ca="1">IF(Διαχείριση[[#This Row],[ημερομηνία
πληρωμής]]="",0,Διαχείριση[[#This Row],[τόκος]]+Διαχείριση[[#This Row],[κεφάλαιο]]+Διαχείριση[[#This Row],[φόρος ακίνητης
περιουσίας]])</f>
        <v>1445.1137060452077</v>
      </c>
      <c r="I307" s="21">
        <f ca="1">IF(Διαχείριση[[#This Row],[ημερομηνία
πληρωμής]]="",0,Διαχείριση[[#This Row],[αρχικό
υπόλοιπο]]-Διαχείριση[[#This Row],[κεφάλαιο]])</f>
        <v>53525.786656359996</v>
      </c>
      <c r="J307" s="22">
        <f ca="1">IF(Διαχείριση[[#This Row],[υπόλοιπο
που απομένει]]&gt;0,ΤελευταίαΓραμμή-ROW(),0)</f>
        <v>56</v>
      </c>
    </row>
    <row r="308" spans="2:10" ht="15" customHeight="1" x14ac:dyDescent="0.25">
      <c r="B308" s="20">
        <f>ROWS($B$4:B308)</f>
        <v>305</v>
      </c>
      <c r="C308" s="14">
        <f ca="1">IF(ΚαταχωρημένεςΤιμές,IF(Διαχείριση[[#This Row],['#]]&lt;=ΔιάρκειαΔανείου,IF(ROW()-ROW(Διαχείριση[[#Headers],[ημερομηνία
πληρωμής]])=1,ΈναρξηΔανείου,IF(I307&gt;0,EDATE(C307,1),"")),""),"")</f>
        <v>52576</v>
      </c>
      <c r="D308" s="21">
        <f ca="1">IF(ROW()-ROW(Διαχείριση[[#Headers],[αρχικό
υπόλοιπο]])=1,ΠοσόΔανείου,IF(Διαχείριση[[#This Row],[ημερομηνία
πληρωμής]]="",0,INDEX(Διαχείριση[], ROW()-4,8)))</f>
        <v>53525.786656359996</v>
      </c>
      <c r="E308" s="21">
        <f ca="1">IF(ΚαταχωρημένεςΤιμές,IF(ROW()-ROW(Διαχείριση[[#Headers],[τόκος]])=1,-IPMT(Επιτόκιο/12,1,ΔιάρκειαΔανείου-ROWS($C$4:C308)+1,Διαχείριση[[#This Row],[αρχικό
υπόλοιπο]]),IFERROR(-IPMT(Επιτόκιο/12,1,Διαχείριση[[#This Row],['#
δόσεων που απομένουν]],D309),0)),0)</f>
        <v>219.47986467251619</v>
      </c>
      <c r="F308" s="21">
        <f ca="1">IFERROR(IF(AND(ΚαταχωρημένεςΤιμές,Διαχείριση[[#This Row],[ημερομηνία
πληρωμής]]&lt;&gt;""),-PPMT(Επιτόκιο/12,1,ΔιάρκειαΔανείου-ROWS($C$4:C308)+1,Διαχείριση[[#This Row],[αρχικό
υπόλοιπο]]),""),0)</f>
        <v>850.61913495611191</v>
      </c>
      <c r="G308" s="21">
        <f ca="1">IF(Διαχείριση[[#This Row],[ημερομηνία
πληρωμής]]="",0,ΦόροςΑκίνητηςΠεριουσίας)</f>
        <v>375</v>
      </c>
      <c r="H308" s="21">
        <f ca="1">IF(Διαχείριση[[#This Row],[ημερομηνία
πληρωμής]]="",0,Διαχείριση[[#This Row],[τόκος]]+Διαχείριση[[#This Row],[κεφάλαιο]]+Διαχείριση[[#This Row],[φόρος ακίνητης
περιουσίας]])</f>
        <v>1445.098999628628</v>
      </c>
      <c r="I308" s="21">
        <f ca="1">IF(Διαχείριση[[#This Row],[ημερομηνία
πληρωμής]]="",0,Διαχείριση[[#This Row],[αρχικό
υπόλοιπο]]-Διαχείριση[[#This Row],[κεφάλαιο]])</f>
        <v>52675.167521403884</v>
      </c>
      <c r="J308" s="22">
        <f ca="1">IF(Διαχείριση[[#This Row],[υπόλοιπο
που απομένει]]&gt;0,ΤελευταίαΓραμμή-ROW(),0)</f>
        <v>55</v>
      </c>
    </row>
    <row r="309" spans="2:10" ht="15" customHeight="1" x14ac:dyDescent="0.25">
      <c r="B309" s="20">
        <f>ROWS($B$4:B309)</f>
        <v>306</v>
      </c>
      <c r="C309" s="14">
        <f ca="1">IF(ΚαταχωρημένεςΤιμές,IF(Διαχείριση[[#This Row],['#]]&lt;=ΔιάρκειαΔανείου,IF(ROW()-ROW(Διαχείριση[[#Headers],[ημερομηνία
πληρωμής]])=1,ΈναρξηΔανείου,IF(I308&gt;0,EDATE(C308,1),"")),""),"")</f>
        <v>52607</v>
      </c>
      <c r="D309" s="21">
        <f ca="1">IF(ROW()-ROW(Διαχείριση[[#Headers],[αρχικό
υπόλοιπο]])=1,ΠοσόΔανείου,IF(Διαχείριση[[#This Row],[ημερομηνία
πληρωμής]]="",0,INDEX(Διαχείριση[], ROW()-4,8)))</f>
        <v>52675.167521403884</v>
      </c>
      <c r="E309" s="21">
        <f ca="1">IF(ΚαταχωρημένεςΤιμές,IF(ROW()-ROW(Διαχείριση[[#Headers],[τόκος]])=1,-IPMT(Επιτόκιο/12,1,ΔιάρκειαΔανείου-ROWS($C$4:C309)+1,Διαχείριση[[#This Row],[αρχικό
υπόλοιπο]]),IFERROR(-IPMT(Επιτόκιο/12,1,Διαχείριση[[#This Row],['#
δόσεων που απομένουν]],D310),0)),0)</f>
        <v>215.9208505835505</v>
      </c>
      <c r="F309" s="21">
        <f ca="1">IFERROR(IF(AND(ΚαταχωρημένεςΤιμές,Διαχείριση[[#This Row],[ημερομηνία
πληρωμής]]&lt;&gt;""),-PPMT(Επιτόκιο/12,1,ΔιάρκειαΔανείου-ROWS($C$4:C309)+1,Διαχείριση[[#This Row],[αρχικό
υπόλοιπο]]),""),0)</f>
        <v>854.16338135176238</v>
      </c>
      <c r="G309" s="21">
        <f ca="1">IF(Διαχείριση[[#This Row],[ημερομηνία
πληρωμής]]="",0,ΦόροςΑκίνητηςΠεριουσίας)</f>
        <v>375</v>
      </c>
      <c r="H309" s="21">
        <f ca="1">IF(Διαχείριση[[#This Row],[ημερομηνία
πληρωμής]]="",0,Διαχείριση[[#This Row],[τόκος]]+Διαχείριση[[#This Row],[κεφάλαιο]]+Διαχείριση[[#This Row],[φόρος ακίνητης
περιουσίας]])</f>
        <v>1445.0842319353128</v>
      </c>
      <c r="I309" s="21">
        <f ca="1">IF(Διαχείριση[[#This Row],[ημερομηνία
πληρωμής]]="",0,Διαχείριση[[#This Row],[αρχικό
υπόλοιπο]]-Διαχείριση[[#This Row],[κεφάλαιο]])</f>
        <v>51821.004140052122</v>
      </c>
      <c r="J309" s="22">
        <f ca="1">IF(Διαχείριση[[#This Row],[υπόλοιπο
που απομένει]]&gt;0,ΤελευταίαΓραμμή-ROW(),0)</f>
        <v>54</v>
      </c>
    </row>
    <row r="310" spans="2:10" ht="15" customHeight="1" x14ac:dyDescent="0.25">
      <c r="B310" s="20">
        <f>ROWS($B$4:B310)</f>
        <v>307</v>
      </c>
      <c r="C310" s="14">
        <f ca="1">IF(ΚαταχωρημένεςΤιμές,IF(Διαχείριση[[#This Row],['#]]&lt;=ΔιάρκειαΔανείου,IF(ROW()-ROW(Διαχείριση[[#Headers],[ημερομηνία
πληρωμής]])=1,ΈναρξηΔανείου,IF(I309&gt;0,EDATE(C309,1),"")),""),"")</f>
        <v>52638</v>
      </c>
      <c r="D310" s="21">
        <f ca="1">IF(ROW()-ROW(Διαχείριση[[#Headers],[αρχικό
υπόλοιπο]])=1,ΠοσόΔανείου,IF(Διαχείριση[[#This Row],[ημερομηνία
πληρωμής]]="",0,INDEX(Διαχείριση[], ROW()-4,8)))</f>
        <v>51821.004140052122</v>
      </c>
      <c r="E310" s="21">
        <f ca="1">IF(ΚαταχωρημένεςΤιμές,IF(ROW()-ROW(Διαχείριση[[#Headers],[τόκος]])=1,-IPMT(Επιτόκιο/12,1,ΔιάρκειαΔανείου-ROWS($C$4:C310)+1,Διαχείριση[[#This Row],[αρχικό
υπόλοιπο]]),IFERROR(-IPMT(Επιτόκιο/12,1,Διαχείριση[[#This Row],['#
δόσεων που απομένουν]],D311),0)),0)</f>
        <v>212.34700726921412</v>
      </c>
      <c r="F310" s="21">
        <f ca="1">IFERROR(IF(AND(ΚαταχωρημένεςΤιμές,Διαχείριση[[#This Row],[ημερομηνία
πληρωμής]]&lt;&gt;""),-PPMT(Επιτόκιο/12,1,ΔιάρκειαΔανείου-ROWS($C$4:C310)+1,Διαχείριση[[#This Row],[αρχικό
υπόλοιπο]]),""),0)</f>
        <v>857.72239544072806</v>
      </c>
      <c r="G310" s="21">
        <f ca="1">IF(Διαχείριση[[#This Row],[ημερομηνία
πληρωμής]]="",0,ΦόροςΑκίνητηςΠεριουσίας)</f>
        <v>375</v>
      </c>
      <c r="H310" s="21">
        <f ca="1">IF(Διαχείριση[[#This Row],[ημερομηνία
πληρωμής]]="",0,Διαχείριση[[#This Row],[τόκος]]+Διαχείριση[[#This Row],[κεφάλαιο]]+Διαχείριση[[#This Row],[φόρος ακίνητης
περιουσίας]])</f>
        <v>1445.0694027099421</v>
      </c>
      <c r="I310" s="21">
        <f ca="1">IF(Διαχείριση[[#This Row],[ημερομηνία
πληρωμής]]="",0,Διαχείριση[[#This Row],[αρχικό
υπόλοιπο]]-Διαχείριση[[#This Row],[κεφάλαιο]])</f>
        <v>50963.281744611391</v>
      </c>
      <c r="J310" s="22">
        <f ca="1">IF(Διαχείριση[[#This Row],[υπόλοιπο
που απομένει]]&gt;0,ΤελευταίαΓραμμή-ROW(),0)</f>
        <v>53</v>
      </c>
    </row>
    <row r="311" spans="2:10" ht="15" customHeight="1" x14ac:dyDescent="0.25">
      <c r="B311" s="20">
        <f>ROWS($B$4:B311)</f>
        <v>308</v>
      </c>
      <c r="C311" s="14">
        <f ca="1">IF(ΚαταχωρημένεςΤιμές,IF(Διαχείριση[[#This Row],['#]]&lt;=ΔιάρκειαΔανείου,IF(ROW()-ROW(Διαχείριση[[#Headers],[ημερομηνία
πληρωμής]])=1,ΈναρξηΔανείου,IF(I310&gt;0,EDATE(C310,1),"")),""),"")</f>
        <v>52667</v>
      </c>
      <c r="D311" s="21">
        <f ca="1">IF(ROW()-ROW(Διαχείριση[[#Headers],[αρχικό
υπόλοιπο]])=1,ΠοσόΔανείου,IF(Διαχείριση[[#This Row],[ημερομηνία
πληρωμής]]="",0,INDEX(Διαχείριση[], ROW()-4,8)))</f>
        <v>50963.281744611391</v>
      </c>
      <c r="E311" s="21">
        <f ca="1">IF(ΚαταχωρημένεςΤιμές,IF(ROW()-ROW(Διαχείριση[[#Headers],[τόκος]])=1,-IPMT(Επιτόκιο/12,1,ΔιάρκειαΔανείου-ROWS($C$4:C311)+1,Διαχείριση[[#This Row],[αρχικό
υπόλοιπο]]),IFERROR(-IPMT(Επιτόκιο/12,1,Διαχείριση[[#This Row],['#
δόσεων που απομένουν]],D312),0)),0)</f>
        <v>208.75827294106801</v>
      </c>
      <c r="F311" s="21">
        <f ca="1">IFERROR(IF(AND(ΚαταχωρημένεςΤιμές,Διαχείριση[[#This Row],[ημερομηνία
πληρωμής]]&lt;&gt;""),-PPMT(Επιτόκιο/12,1,ΔιάρκειαΔανείου-ROWS($C$4:C311)+1,Διαχείριση[[#This Row],[αρχικό
υπόλοιπο]]),""),0)</f>
        <v>861.29623875506434</v>
      </c>
      <c r="G311" s="21">
        <f ca="1">IF(Διαχείριση[[#This Row],[ημερομηνία
πληρωμής]]="",0,ΦόροςΑκίνητηςΠεριουσίας)</f>
        <v>375</v>
      </c>
      <c r="H311" s="21">
        <f ca="1">IF(Διαχείριση[[#This Row],[ημερομηνία
πληρωμής]]="",0,Διαχείριση[[#This Row],[τόκος]]+Διαχείριση[[#This Row],[κεφάλαιο]]+Διαχείριση[[#This Row],[φόρος ακίνητης
περιουσίας]])</f>
        <v>1445.0545116961323</v>
      </c>
      <c r="I311" s="21">
        <f ca="1">IF(Διαχείριση[[#This Row],[ημερομηνία
πληρωμής]]="",0,Διαχείριση[[#This Row],[αρχικό
υπόλοιπο]]-Διαχείριση[[#This Row],[κεφάλαιο]])</f>
        <v>50101.985505856326</v>
      </c>
      <c r="J311" s="22">
        <f ca="1">IF(Διαχείριση[[#This Row],[υπόλοιπο
που απομένει]]&gt;0,ΤελευταίαΓραμμή-ROW(),0)</f>
        <v>52</v>
      </c>
    </row>
    <row r="312" spans="2:10" ht="15" customHeight="1" x14ac:dyDescent="0.25">
      <c r="B312" s="20">
        <f>ROWS($B$4:B312)</f>
        <v>309</v>
      </c>
      <c r="C312" s="14">
        <f ca="1">IF(ΚαταχωρημένεςΤιμές,IF(Διαχείριση[[#This Row],['#]]&lt;=ΔιάρκειαΔανείου,IF(ROW()-ROW(Διαχείριση[[#Headers],[ημερομηνία
πληρωμής]])=1,ΈναρξηΔανείου,IF(I311&gt;0,EDATE(C311,1),"")),""),"")</f>
        <v>52698</v>
      </c>
      <c r="D312" s="21">
        <f ca="1">IF(ROW()-ROW(Διαχείριση[[#Headers],[αρχικό
υπόλοιπο]])=1,ΠοσόΔανείου,IF(Διαχείριση[[#This Row],[ημερομηνία
πληρωμής]]="",0,INDEX(Διαχείριση[], ROW()-4,8)))</f>
        <v>50101.985505856326</v>
      </c>
      <c r="E312" s="21">
        <f ca="1">IF(ΚαταχωρημένεςΤιμές,IF(ROW()-ROW(Διαχείριση[[#Headers],[τόκος]])=1,-IPMT(Επιτόκιο/12,1,ΔιάρκειαΔανείου-ROWS($C$4:C312)+1,Διαχείριση[[#This Row],[αρχικό
υπόλοιπο]]),IFERROR(-IPMT(Επιτόκιο/12,1,Διαχείριση[[#This Row],['#
δόσεων που απομένουν]],D313),0)),0)</f>
        <v>205.15458555322132</v>
      </c>
      <c r="F312" s="21">
        <f ca="1">IFERROR(IF(AND(ΚαταχωρημένεςΤιμές,Διαχείριση[[#This Row],[ημερομηνία
πληρωμής]]&lt;&gt;""),-PPMT(Επιτόκιο/12,1,ΔιάρκειαΔανείου-ROWS($C$4:C312)+1,Διαχείριση[[#This Row],[αρχικό
υπόλοιπο]]),""),0)</f>
        <v>864.88497308321053</v>
      </c>
      <c r="G312" s="21">
        <f ca="1">IF(Διαχείριση[[#This Row],[ημερομηνία
πληρωμής]]="",0,ΦόροςΑκίνητηςΠεριουσίας)</f>
        <v>375</v>
      </c>
      <c r="H312" s="21">
        <f ca="1">IF(Διαχείριση[[#This Row],[ημερομηνία
πληρωμής]]="",0,Διαχείριση[[#This Row],[τόκος]]+Διαχείριση[[#This Row],[κεφάλαιο]]+Διαχείριση[[#This Row],[φόρος ακίνητης
περιουσίας]])</f>
        <v>1445.0395586364318</v>
      </c>
      <c r="I312" s="21">
        <f ca="1">IF(Διαχείριση[[#This Row],[ημερομηνία
πληρωμής]]="",0,Διαχείριση[[#This Row],[αρχικό
υπόλοιπο]]-Διαχείριση[[#This Row],[κεφάλαιο]])</f>
        <v>49237.100532773118</v>
      </c>
      <c r="J312" s="22">
        <f ca="1">IF(Διαχείριση[[#This Row],[υπόλοιπο
που απομένει]]&gt;0,ΤελευταίαΓραμμή-ROW(),0)</f>
        <v>51</v>
      </c>
    </row>
    <row r="313" spans="2:10" ht="15" customHeight="1" x14ac:dyDescent="0.25">
      <c r="B313" s="20">
        <f>ROWS($B$4:B313)</f>
        <v>310</v>
      </c>
      <c r="C313" s="14">
        <f ca="1">IF(ΚαταχωρημένεςΤιμές,IF(Διαχείριση[[#This Row],['#]]&lt;=ΔιάρκειαΔανείου,IF(ROW()-ROW(Διαχείριση[[#Headers],[ημερομηνία
πληρωμής]])=1,ΈναρξηΔανείου,IF(I312&gt;0,EDATE(C312,1),"")),""),"")</f>
        <v>52728</v>
      </c>
      <c r="D313" s="21">
        <f ca="1">IF(ROW()-ROW(Διαχείριση[[#Headers],[αρχικό
υπόλοιπο]])=1,ΠοσόΔανείου,IF(Διαχείριση[[#This Row],[ημερομηνία
πληρωμής]]="",0,INDEX(Διαχείριση[], ROW()-4,8)))</f>
        <v>49237.100532773118</v>
      </c>
      <c r="E313" s="21">
        <f ca="1">IF(ΚαταχωρημένεςΤιμές,IF(ROW()-ROW(Διαχείριση[[#Headers],[τόκος]])=1,-IPMT(Επιτόκιο/12,1,ΔιάρκειαΔανείου-ROWS($C$4:C313)+1,Διαχείριση[[#This Row],[αρχικό
υπόλοιπο]]),IFERROR(-IPMT(Επιτόκιο/12,1,Διαχείριση[[#This Row],['#
δόσεων που απομένουν]],D314),0)),0)</f>
        <v>201.53588280125859</v>
      </c>
      <c r="F313" s="21">
        <f ca="1">IFERROR(IF(AND(ΚαταχωρημένεςΤιμές,Διαχείριση[[#This Row],[ημερομηνία
πληρωμής]]&lt;&gt;""),-PPMT(Επιτόκιο/12,1,ΔιάρκειαΔανείου-ROWS($C$4:C313)+1,Διαχείριση[[#This Row],[αρχικό
υπόλοιπο]]),""),0)</f>
        <v>868.48866047105741</v>
      </c>
      <c r="G313" s="21">
        <f ca="1">IF(Διαχείριση[[#This Row],[ημερομηνία
πληρωμής]]="",0,ΦόροςΑκίνητηςΠεριουσίας)</f>
        <v>375</v>
      </c>
      <c r="H313" s="21">
        <f ca="1">IF(Διαχείριση[[#This Row],[ημερομηνία
πληρωμής]]="",0,Διαχείριση[[#This Row],[τόκος]]+Διαχείριση[[#This Row],[κεφάλαιο]]+Διαχείριση[[#This Row],[φόρος ακίνητης
περιουσίας]])</f>
        <v>1445.0245432723159</v>
      </c>
      <c r="I313" s="21">
        <f ca="1">IF(Διαχείριση[[#This Row],[ημερομηνία
πληρωμής]]="",0,Διαχείριση[[#This Row],[αρχικό
υπόλοιπο]]-Διαχείριση[[#This Row],[κεφάλαιο]])</f>
        <v>48368.611872302063</v>
      </c>
      <c r="J313" s="22">
        <f ca="1">IF(Διαχείριση[[#This Row],[υπόλοιπο
που απομένει]]&gt;0,ΤελευταίαΓραμμή-ROW(),0)</f>
        <v>50</v>
      </c>
    </row>
    <row r="314" spans="2:10" ht="15" customHeight="1" x14ac:dyDescent="0.25">
      <c r="B314" s="20">
        <f>ROWS($B$4:B314)</f>
        <v>311</v>
      </c>
      <c r="C314" s="14">
        <f ca="1">IF(ΚαταχωρημένεςΤιμές,IF(Διαχείριση[[#This Row],['#]]&lt;=ΔιάρκειαΔανείου,IF(ROW()-ROW(Διαχείριση[[#Headers],[ημερομηνία
πληρωμής]])=1,ΈναρξηΔανείου,IF(I313&gt;0,EDATE(C313,1),"")),""),"")</f>
        <v>52759</v>
      </c>
      <c r="D314" s="21">
        <f ca="1">IF(ROW()-ROW(Διαχείριση[[#Headers],[αρχικό
υπόλοιπο]])=1,ΠοσόΔανείου,IF(Διαχείριση[[#This Row],[ημερομηνία
πληρωμής]]="",0,INDEX(Διαχείριση[], ROW()-4,8)))</f>
        <v>48368.611872302063</v>
      </c>
      <c r="E314" s="21">
        <f ca="1">IF(ΚαταχωρημένεςΤιμές,IF(ROW()-ROW(Διαχείριση[[#Headers],[τόκος]])=1,-IPMT(Επιτόκιο/12,1,ΔιάρκειαΔανείου-ROWS($C$4:C314)+1,Διαχείριση[[#This Row],[αρχικό
υπόλοιπο]]),IFERROR(-IPMT(Επιτόκιο/12,1,Διαχείριση[[#This Row],['#
δόσεων που απομένουν]],D315),0)),0)</f>
        <v>197.90210212116267</v>
      </c>
      <c r="F314" s="21">
        <f ca="1">IFERROR(IF(AND(ΚαταχωρημένεςΤιμές,Διαχείριση[[#This Row],[ημερομηνία
πληρωμής]]&lt;&gt;""),-PPMT(Επιτόκιο/12,1,ΔιάρκειαΔανείου-ROWS($C$4:C314)+1,Διαχείριση[[#This Row],[αρχικό
υπόλοιπο]]),""),0)</f>
        <v>872.10736322302</v>
      </c>
      <c r="G314" s="21">
        <f ca="1">IF(Διαχείριση[[#This Row],[ημερομηνία
πληρωμής]]="",0,ΦόροςΑκίνητηςΠεριουσίας)</f>
        <v>375</v>
      </c>
      <c r="H314" s="21">
        <f ca="1">IF(Διαχείριση[[#This Row],[ημερομηνία
πληρωμής]]="",0,Διαχείριση[[#This Row],[τόκος]]+Διαχείριση[[#This Row],[κεφάλαιο]]+Διαχείριση[[#This Row],[φόρος ακίνητης
περιουσίας]])</f>
        <v>1445.0094653441827</v>
      </c>
      <c r="I314" s="21">
        <f ca="1">IF(Διαχείριση[[#This Row],[ημερομηνία
πληρωμής]]="",0,Διαχείριση[[#This Row],[αρχικό
υπόλοιπο]]-Διαχείριση[[#This Row],[κεφάλαιο]])</f>
        <v>47496.504509079045</v>
      </c>
      <c r="J314" s="22">
        <f ca="1">IF(Διαχείριση[[#This Row],[υπόλοιπο
που απομένει]]&gt;0,ΤελευταίαΓραμμή-ROW(),0)</f>
        <v>49</v>
      </c>
    </row>
    <row r="315" spans="2:10" ht="15" customHeight="1" x14ac:dyDescent="0.25">
      <c r="B315" s="20">
        <f>ROWS($B$4:B315)</f>
        <v>312</v>
      </c>
      <c r="C315" s="14">
        <f ca="1">IF(ΚαταχωρημένεςΤιμές,IF(Διαχείριση[[#This Row],['#]]&lt;=ΔιάρκειαΔανείου,IF(ROW()-ROW(Διαχείριση[[#Headers],[ημερομηνία
πληρωμής]])=1,ΈναρξηΔανείου,IF(I314&gt;0,EDATE(C314,1),"")),""),"")</f>
        <v>52789</v>
      </c>
      <c r="D315" s="21">
        <f ca="1">IF(ROW()-ROW(Διαχείριση[[#Headers],[αρχικό
υπόλοιπο]])=1,ΠοσόΔανείου,IF(Διαχείριση[[#This Row],[ημερομηνία
πληρωμής]]="",0,INDEX(Διαχείριση[], ROW()-4,8)))</f>
        <v>47496.504509079045</v>
      </c>
      <c r="E315" s="21">
        <f ca="1">IF(ΚαταχωρημένεςΤιμές,IF(ROW()-ROW(Διαχείριση[[#Headers],[τόκος]])=1,-IPMT(Επιτόκιο/12,1,ΔιάρκειαΔανείου-ROWS($C$4:C315)+1,Διαχείριση[[#This Row],[αρχικό
υπόλοιπο]]),IFERROR(-IPMT(Επιτόκιο/12,1,Διαχείριση[[#This Row],['#
δόσεων που απομένουν]],D316),0)),0)</f>
        <v>194.25318068823304</v>
      </c>
      <c r="F315" s="21">
        <f ca="1">IFERROR(IF(AND(ΚαταχωρημένεςΤιμές,Διαχείριση[[#This Row],[ημερομηνία
πληρωμής]]&lt;&gt;""),-PPMT(Επιτόκιο/12,1,ΔιάρκειαΔανείου-ROWS($C$4:C315)+1,Διαχείριση[[#This Row],[αρχικό
υπόλοιπο]]),""),0)</f>
        <v>875.74114390311615</v>
      </c>
      <c r="G315" s="21">
        <f ca="1">IF(Διαχείριση[[#This Row],[ημερομηνία
πληρωμής]]="",0,ΦόροςΑκίνητηςΠεριουσίας)</f>
        <v>375</v>
      </c>
      <c r="H315" s="21">
        <f ca="1">IF(Διαχείριση[[#This Row],[ημερομηνία
πληρωμής]]="",0,Διαχείριση[[#This Row],[τόκος]]+Διαχείριση[[#This Row],[κεφάλαιο]]+Διαχείριση[[#This Row],[φόρος ακίνητης
περιουσίας]])</f>
        <v>1444.9943245913491</v>
      </c>
      <c r="I315" s="21">
        <f ca="1">IF(Διαχείριση[[#This Row],[ημερομηνία
πληρωμής]]="",0,Διαχείριση[[#This Row],[αρχικό
υπόλοιπο]]-Διαχείριση[[#This Row],[κεφάλαιο]])</f>
        <v>46620.763365175932</v>
      </c>
      <c r="J315" s="22">
        <f ca="1">IF(Διαχείριση[[#This Row],[υπόλοιπο
που απομένει]]&gt;0,ΤελευταίαΓραμμή-ROW(),0)</f>
        <v>48</v>
      </c>
    </row>
    <row r="316" spans="2:10" ht="15" customHeight="1" x14ac:dyDescent="0.25">
      <c r="B316" s="20">
        <f>ROWS($B$4:B316)</f>
        <v>313</v>
      </c>
      <c r="C316" s="14">
        <f ca="1">IF(ΚαταχωρημένεςΤιμές,IF(Διαχείριση[[#This Row],['#]]&lt;=ΔιάρκειαΔανείου,IF(ROW()-ROW(Διαχείριση[[#Headers],[ημερομηνία
πληρωμής]])=1,ΈναρξηΔανείου,IF(I315&gt;0,EDATE(C315,1),"")),""),"")</f>
        <v>52820</v>
      </c>
      <c r="D316" s="21">
        <f ca="1">IF(ROW()-ROW(Διαχείριση[[#Headers],[αρχικό
υπόλοιπο]])=1,ΠοσόΔανείου,IF(Διαχείριση[[#This Row],[ημερομηνία
πληρωμής]]="",0,INDEX(Διαχείριση[], ROW()-4,8)))</f>
        <v>46620.763365175932</v>
      </c>
      <c r="E316" s="21">
        <f ca="1">IF(ΚαταχωρημένεςΤιμές,IF(ROW()-ROW(Διαχείριση[[#Headers],[τόκος]])=1,-IPMT(Επιτόκιο/12,1,ΔιάρκειαΔανείου-ROWS($C$4:C316)+1,Διαχείριση[[#This Row],[αρχικό
υπόλοιπο]]),IFERROR(-IPMT(Επιτόκιο/12,1,Διαχείριση[[#This Row],['#
δόσεων που απομένουν]],D317),0)),0)</f>
        <v>190.58905541599952</v>
      </c>
      <c r="F316" s="21">
        <f ca="1">IFERROR(IF(AND(ΚαταχωρημένεςΤιμές,Διαχείριση[[#This Row],[ημερομηνία
πληρωμής]]&lt;&gt;""),-PPMT(Επιτόκιο/12,1,ΔιάρκειαΔανείου-ROWS($C$4:C316)+1,Διαχείριση[[#This Row],[αρχικό
υπόλοιπο]]),""),0)</f>
        <v>879.39006533604572</v>
      </c>
      <c r="G316" s="21">
        <f ca="1">IF(Διαχείριση[[#This Row],[ημερομηνία
πληρωμής]]="",0,ΦόροςΑκίνητηςΠεριουσίας)</f>
        <v>375</v>
      </c>
      <c r="H316" s="21">
        <f ca="1">IF(Διαχείριση[[#This Row],[ημερομηνία
πληρωμής]]="",0,Διαχείριση[[#This Row],[τόκος]]+Διαχείριση[[#This Row],[κεφάλαιο]]+Διαχείριση[[#This Row],[φόρος ακίνητης
περιουσίας]])</f>
        <v>1444.9791207520452</v>
      </c>
      <c r="I316" s="21">
        <f ca="1">IF(Διαχείριση[[#This Row],[ημερομηνία
πληρωμής]]="",0,Διαχείριση[[#This Row],[αρχικό
υπόλοιπο]]-Διαχείριση[[#This Row],[κεφάλαιο]])</f>
        <v>45741.373299839885</v>
      </c>
      <c r="J316" s="22">
        <f ca="1">IF(Διαχείριση[[#This Row],[υπόλοιπο
που απομένει]]&gt;0,ΤελευταίαΓραμμή-ROW(),0)</f>
        <v>47</v>
      </c>
    </row>
    <row r="317" spans="2:10" ht="15" customHeight="1" x14ac:dyDescent="0.25">
      <c r="B317" s="20">
        <f>ROWS($B$4:B317)</f>
        <v>314</v>
      </c>
      <c r="C317" s="14">
        <f ca="1">IF(ΚαταχωρημένεςΤιμές,IF(Διαχείριση[[#This Row],['#]]&lt;=ΔιάρκειαΔανείου,IF(ROW()-ROW(Διαχείριση[[#Headers],[ημερομηνία
πληρωμής]])=1,ΈναρξηΔανείου,IF(I316&gt;0,EDATE(C316,1),"")),""),"")</f>
        <v>52851</v>
      </c>
      <c r="D317" s="21">
        <f ca="1">IF(ROW()-ROW(Διαχείριση[[#Headers],[αρχικό
υπόλοιπο]])=1,ΠοσόΔανείου,IF(Διαχείριση[[#This Row],[ημερομηνία
πληρωμής]]="",0,INDEX(Διαχείριση[], ROW()-4,8)))</f>
        <v>45741.373299839885</v>
      </c>
      <c r="E317" s="21">
        <f ca="1">IF(ΚαταχωρημένεςΤιμές,IF(ROW()-ROW(Διαχείριση[[#Headers],[τόκος]])=1,-IPMT(Επιτόκιο/12,1,ΔιάρκειαΔανείου-ROWS($C$4:C317)+1,Διαχείριση[[#This Row],[αρχικό
υπόλοιπο]]),IFERROR(-IPMT(Επιτόκιο/12,1,Διαχείριση[[#This Row],['#
δόσεων που απομένουν]],D318),0)),0)</f>
        <v>186.90966295513169</v>
      </c>
      <c r="F317" s="21">
        <f ca="1">IFERROR(IF(AND(ΚαταχωρημένεςΤιμές,Διαχείριση[[#This Row],[ημερομηνία
πληρωμής]]&lt;&gt;""),-PPMT(Επιτόκιο/12,1,ΔιάρκειαΔανείου-ROWS($C$4:C317)+1,Διαχείριση[[#This Row],[αρχικό
υπόλοιπο]]),""),0)</f>
        <v>883.0541906082791</v>
      </c>
      <c r="G317" s="21">
        <f ca="1">IF(Διαχείριση[[#This Row],[ημερομηνία
πληρωμής]]="",0,ΦόροςΑκίνητηςΠεριουσίας)</f>
        <v>375</v>
      </c>
      <c r="H317" s="21">
        <f ca="1">IF(Διαχείριση[[#This Row],[ημερομηνία
πληρωμής]]="",0,Διαχείριση[[#This Row],[τόκος]]+Διαχείριση[[#This Row],[κεφάλαιο]]+Διαχείριση[[#This Row],[φόρος ακίνητης
περιουσίας]])</f>
        <v>1444.9638535634108</v>
      </c>
      <c r="I317" s="21">
        <f ca="1">IF(Διαχείριση[[#This Row],[ημερομηνία
πληρωμής]]="",0,Διαχείριση[[#This Row],[αρχικό
υπόλοιπο]]-Διαχείριση[[#This Row],[κεφάλαιο]])</f>
        <v>44858.319109231605</v>
      </c>
      <c r="J317" s="22">
        <f ca="1">IF(Διαχείριση[[#This Row],[υπόλοιπο
που απομένει]]&gt;0,ΤελευταίαΓραμμή-ROW(),0)</f>
        <v>46</v>
      </c>
    </row>
    <row r="318" spans="2:10" ht="15" customHeight="1" x14ac:dyDescent="0.25">
      <c r="B318" s="20">
        <f>ROWS($B$4:B318)</f>
        <v>315</v>
      </c>
      <c r="C318" s="14">
        <f ca="1">IF(ΚαταχωρημένεςΤιμές,IF(Διαχείριση[[#This Row],['#]]&lt;=ΔιάρκειαΔανείου,IF(ROW()-ROW(Διαχείριση[[#Headers],[ημερομηνία
πληρωμής]])=1,ΈναρξηΔανείου,IF(I317&gt;0,EDATE(C317,1),"")),""),"")</f>
        <v>52881</v>
      </c>
      <c r="D318" s="21">
        <f ca="1">IF(ROW()-ROW(Διαχείριση[[#Headers],[αρχικό
υπόλοιπο]])=1,ΠοσόΔανείου,IF(Διαχείριση[[#This Row],[ημερομηνία
πληρωμής]]="",0,INDEX(Διαχείριση[], ROW()-4,8)))</f>
        <v>44858.319109231605</v>
      </c>
      <c r="E318" s="21">
        <f ca="1">IF(ΚαταχωρημένεςΤιμές,IF(ROW()-ROW(Διαχείριση[[#Headers],[τόκος]])=1,-IPMT(Επιτόκιο/12,1,ΔιάρκειαΔανείου-ROWS($C$4:C318)+1,Διαχείριση[[#This Row],[αρχικό
υπόλοιπο]]),IFERROR(-IPMT(Επιτόκιο/12,1,Διαχείριση[[#This Row],['#
δόσεων που απομένουν]],D319),0)),0)</f>
        <v>183.21493969234359</v>
      </c>
      <c r="F318" s="21">
        <f ca="1">IFERROR(IF(AND(ΚαταχωρημένεςΤιμές,Διαχείριση[[#This Row],[ημερομηνία
πληρωμής]]&lt;&gt;""),-PPMT(Επιτόκιο/12,1,ΔιάρκειαΔανείου-ROWS($C$4:C318)+1,Διαχείριση[[#This Row],[αρχικό
υπόλοιπο]]),""),0)</f>
        <v>886.73358306914702</v>
      </c>
      <c r="G318" s="21">
        <f ca="1">IF(Διαχείριση[[#This Row],[ημερομηνία
πληρωμής]]="",0,ΦόροςΑκίνητηςΠεριουσίας)</f>
        <v>375</v>
      </c>
      <c r="H318" s="21">
        <f ca="1">IF(Διαχείριση[[#This Row],[ημερομηνία
πληρωμής]]="",0,Διαχείριση[[#This Row],[τόκος]]+Διαχείριση[[#This Row],[κεφάλαιο]]+Διαχείριση[[#This Row],[φόρος ακίνητης
περιουσίας]])</f>
        <v>1444.9485227614905</v>
      </c>
      <c r="I318" s="21">
        <f ca="1">IF(Διαχείριση[[#This Row],[ημερομηνία
πληρωμής]]="",0,Διαχείριση[[#This Row],[αρχικό
υπόλοιπο]]-Διαχείριση[[#This Row],[κεφάλαιο]])</f>
        <v>43971.58552616246</v>
      </c>
      <c r="J318" s="22">
        <f ca="1">IF(Διαχείριση[[#This Row],[υπόλοιπο
που απομένει]]&gt;0,ΤελευταίαΓραμμή-ROW(),0)</f>
        <v>45</v>
      </c>
    </row>
    <row r="319" spans="2:10" ht="15" customHeight="1" x14ac:dyDescent="0.25">
      <c r="B319" s="20">
        <f>ROWS($B$4:B319)</f>
        <v>316</v>
      </c>
      <c r="C319" s="14">
        <f ca="1">IF(ΚαταχωρημένεςΤιμές,IF(Διαχείριση[[#This Row],['#]]&lt;=ΔιάρκειαΔανείου,IF(ROW()-ROW(Διαχείριση[[#Headers],[ημερομηνία
πληρωμής]])=1,ΈναρξηΔανείου,IF(I318&gt;0,EDATE(C318,1),"")),""),"")</f>
        <v>52912</v>
      </c>
      <c r="D319" s="21">
        <f ca="1">IF(ROW()-ROW(Διαχείριση[[#Headers],[αρχικό
υπόλοιπο]])=1,ΠοσόΔανείου,IF(Διαχείριση[[#This Row],[ημερομηνία
πληρωμής]]="",0,INDEX(Διαχείριση[], ROW()-4,8)))</f>
        <v>43971.58552616246</v>
      </c>
      <c r="E319" s="21">
        <f ca="1">IF(ΚαταχωρημένεςΤιμές,IF(ROW()-ROW(Διαχείριση[[#Headers],[τόκος]])=1,-IPMT(Επιτόκιο/12,1,ΔιάρκειαΔανείου-ROWS($C$4:C319)+1,Διαχείριση[[#This Row],[αρχικό
υπόλοιπο]]),IFERROR(-IPMT(Επιτόκιο/12,1,Διαχείριση[[#This Row],['#
δόσεων που απομένουν]],D320),0)),0)</f>
        <v>179.50482174929385</v>
      </c>
      <c r="F319" s="21">
        <f ca="1">IFERROR(IF(AND(ΚαταχωρημένεςΤιμές,Διαχείριση[[#This Row],[ημερομηνία
πληρωμής]]&lt;&gt;""),-PPMT(Επιτόκιο/12,1,ΔιάρκειαΔανείου-ROWS($C$4:C319)+1,Διαχείριση[[#This Row],[αρχικό
υπόλοιπο]]),""),0)</f>
        <v>890.42830633193523</v>
      </c>
      <c r="G319" s="21">
        <f ca="1">IF(Διαχείριση[[#This Row],[ημερομηνία
πληρωμής]]="",0,ΦόροςΑκίνητηςΠεριουσίας)</f>
        <v>375</v>
      </c>
      <c r="H319" s="21">
        <f ca="1">IF(Διαχείριση[[#This Row],[ημερομηνία
πληρωμής]]="",0,Διαχείριση[[#This Row],[τόκος]]+Διαχείριση[[#This Row],[κεφάλαιο]]+Διαχείριση[[#This Row],[φόρος ακίνητης
περιουσίας]])</f>
        <v>1444.9331280812291</v>
      </c>
      <c r="I319" s="21">
        <f ca="1">IF(Διαχείριση[[#This Row],[ημερομηνία
πληρωμής]]="",0,Διαχείριση[[#This Row],[αρχικό
υπόλοιπο]]-Διαχείριση[[#This Row],[κεφάλαιο]])</f>
        <v>43081.157219830522</v>
      </c>
      <c r="J319" s="22">
        <f ca="1">IF(Διαχείριση[[#This Row],[υπόλοιπο
που απομένει]]&gt;0,ΤελευταίαΓραμμή-ROW(),0)</f>
        <v>44</v>
      </c>
    </row>
    <row r="320" spans="2:10" ht="15" customHeight="1" x14ac:dyDescent="0.25">
      <c r="B320" s="20">
        <f>ROWS($B$4:B320)</f>
        <v>317</v>
      </c>
      <c r="C320" s="14">
        <f ca="1">IF(ΚαταχωρημένεςΤιμές,IF(Διαχείριση[[#This Row],['#]]&lt;=ΔιάρκειαΔανείου,IF(ROW()-ROW(Διαχείριση[[#Headers],[ημερομηνία
πληρωμής]])=1,ΈναρξηΔανείου,IF(I319&gt;0,EDATE(C319,1),"")),""),"")</f>
        <v>52942</v>
      </c>
      <c r="D320" s="21">
        <f ca="1">IF(ROW()-ROW(Διαχείριση[[#Headers],[αρχικό
υπόλοιπο]])=1,ΠοσόΔανείου,IF(Διαχείριση[[#This Row],[ημερομηνία
πληρωμής]]="",0,INDEX(Διαχείριση[], ROW()-4,8)))</f>
        <v>43081.157219830522</v>
      </c>
      <c r="E320" s="21">
        <f ca="1">IF(ΚαταχωρημένεςΤιμές,IF(ROW()-ROW(Διαχείριση[[#Headers],[τόκος]])=1,-IPMT(Επιτόκιο/12,1,ΔιάρκειαΔανείου-ROWS($C$4:C320)+1,Διαχείριση[[#This Row],[αρχικό
υπόλοιπο]]),IFERROR(-IPMT(Επιτόκιο/12,1,Διαχείριση[[#This Row],['#
δόσεων που απομένουν]],D321),0)),0)</f>
        <v>175.77924498148141</v>
      </c>
      <c r="F320" s="21">
        <f ca="1">IFERROR(IF(AND(ΚαταχωρημένεςΤιμές,Διαχείριση[[#This Row],[ημερομηνία
πληρωμής]]&lt;&gt;""),-PPMT(Επιτόκιο/12,1,ΔιάρκειαΔανείου-ROWS($C$4:C320)+1,Διαχείριση[[#This Row],[αρχικό
υπόλοιπο]]),""),0)</f>
        <v>894.1384242749848</v>
      </c>
      <c r="G320" s="21">
        <f ca="1">IF(Διαχείριση[[#This Row],[ημερομηνία
πληρωμής]]="",0,ΦόροςΑκίνητηςΠεριουσίας)</f>
        <v>375</v>
      </c>
      <c r="H320" s="21">
        <f ca="1">IF(Διαχείριση[[#This Row],[ημερομηνία
πληρωμής]]="",0,Διαχείριση[[#This Row],[τόκος]]+Διαχείριση[[#This Row],[κεφάλαιο]]+Διαχείριση[[#This Row],[φόρος ακίνητης
περιουσίας]])</f>
        <v>1444.9176692564663</v>
      </c>
      <c r="I320" s="21">
        <f ca="1">IF(Διαχείριση[[#This Row],[ημερομηνία
πληρωμής]]="",0,Διαχείριση[[#This Row],[αρχικό
υπόλοιπο]]-Διαχείριση[[#This Row],[κεφάλαιο]])</f>
        <v>42187.018795555538</v>
      </c>
      <c r="J320" s="22">
        <f ca="1">IF(Διαχείριση[[#This Row],[υπόλοιπο
που απομένει]]&gt;0,ΤελευταίαΓραμμή-ROW(),0)</f>
        <v>43</v>
      </c>
    </row>
    <row r="321" spans="2:10" ht="15" customHeight="1" x14ac:dyDescent="0.25">
      <c r="B321" s="20">
        <f>ROWS($B$4:B321)</f>
        <v>318</v>
      </c>
      <c r="C321" s="14">
        <f ca="1">IF(ΚαταχωρημένεςΤιμές,IF(Διαχείριση[[#This Row],['#]]&lt;=ΔιάρκειαΔανείου,IF(ROW()-ROW(Διαχείριση[[#Headers],[ημερομηνία
πληρωμής]])=1,ΈναρξηΔανείου,IF(I320&gt;0,EDATE(C320,1),"")),""),"")</f>
        <v>52973</v>
      </c>
      <c r="D321" s="21">
        <f ca="1">IF(ROW()-ROW(Διαχείριση[[#Headers],[αρχικό
υπόλοιπο]])=1,ΠοσόΔανείου,IF(Διαχείριση[[#This Row],[ημερομηνία
πληρωμής]]="",0,INDEX(Διαχείριση[], ROW()-4,8)))</f>
        <v>42187.018795555538</v>
      </c>
      <c r="E321" s="21">
        <f ca="1">IF(ΚαταχωρημένεςΤιμές,IF(ROW()-ROW(Διαχείριση[[#Headers],[τόκος]])=1,-IPMT(Επιτόκιο/12,1,ΔιάρκειαΔανείου-ROWS($C$4:C321)+1,Διαχείριση[[#This Row],[αρχικό
υπόλοιπο]]),IFERROR(-IPMT(Επιτόκιο/12,1,Διαχείριση[[#This Row],['#
δόσεων που απομένουν]],D322),0)),0)</f>
        <v>172.0381449771364</v>
      </c>
      <c r="F321" s="21">
        <f ca="1">IFERROR(IF(AND(ΚαταχωρημένεςΤιμές,Διαχείριση[[#This Row],[ημερομηνία
πληρωμής]]&lt;&gt;""),-PPMT(Επιτόκιο/12,1,ΔιάρκειαΔανείου-ROWS($C$4:C321)+1,Διαχείριση[[#This Row],[αρχικό
υπόλοιπο]]),""),0)</f>
        <v>897.86400104279721</v>
      </c>
      <c r="G321" s="21">
        <f ca="1">IF(Διαχείριση[[#This Row],[ημερομηνία
πληρωμής]]="",0,ΦόροςΑκίνητηςΠεριουσίας)</f>
        <v>375</v>
      </c>
      <c r="H321" s="21">
        <f ca="1">IF(Διαχείριση[[#This Row],[ημερομηνία
πληρωμής]]="",0,Διαχείριση[[#This Row],[τόκος]]+Διαχείριση[[#This Row],[κεφάλαιο]]+Διαχείριση[[#This Row],[φόρος ακίνητης
περιουσίας]])</f>
        <v>1444.9021460199335</v>
      </c>
      <c r="I321" s="21">
        <f ca="1">IF(Διαχείριση[[#This Row],[ημερομηνία
πληρωμής]]="",0,Διαχείριση[[#This Row],[αρχικό
υπόλοιπο]]-Διαχείριση[[#This Row],[κεφάλαιο]])</f>
        <v>41289.154794512739</v>
      </c>
      <c r="J321" s="22">
        <f ca="1">IF(Διαχείριση[[#This Row],[υπόλοιπο
που απομένει]]&gt;0,ΤελευταίαΓραμμή-ROW(),0)</f>
        <v>42</v>
      </c>
    </row>
    <row r="322" spans="2:10" ht="15" customHeight="1" x14ac:dyDescent="0.25">
      <c r="B322" s="20">
        <f>ROWS($B$4:B322)</f>
        <v>319</v>
      </c>
      <c r="C322" s="14">
        <f ca="1">IF(ΚαταχωρημένεςΤιμές,IF(Διαχείριση[[#This Row],['#]]&lt;=ΔιάρκειαΔανείου,IF(ROW()-ROW(Διαχείριση[[#Headers],[ημερομηνία
πληρωμής]])=1,ΈναρξηΔανείου,IF(I321&gt;0,EDATE(C321,1),"")),""),"")</f>
        <v>53004</v>
      </c>
      <c r="D322" s="21">
        <f ca="1">IF(ROW()-ROW(Διαχείριση[[#Headers],[αρχικό
υπόλοιπο]])=1,ΠοσόΔανείου,IF(Διαχείριση[[#This Row],[ημερομηνία
πληρωμής]]="",0,INDEX(Διαχείριση[], ROW()-4,8)))</f>
        <v>41289.154794512739</v>
      </c>
      <c r="E322" s="21">
        <f ca="1">IF(ΚαταχωρημένεςΤιμές,IF(ROW()-ROW(Διαχείριση[[#Headers],[τόκος]])=1,-IPMT(Επιτόκιο/12,1,ΔιάρκειαΔανείου-ROWS($C$4:C322)+1,Διαχείριση[[#This Row],[αρχικό
υπόλοιπο]]),IFERROR(-IPMT(Επιτόκιο/12,1,Διαχείριση[[#This Row],['#
δόσεων που απομένουν]],D323),0)),0)</f>
        <v>168.28145705610666</v>
      </c>
      <c r="F322" s="21">
        <f ca="1">IFERROR(IF(AND(ΚαταχωρημένεςΤιμές,Διαχείριση[[#This Row],[ημερομηνία
πληρωμής]]&lt;&gt;""),-PPMT(Επιτόκιο/12,1,ΔιάρκειαΔανείου-ROWS($C$4:C322)+1,Διαχείριση[[#This Row],[αρχικό
υπόλοιπο]]),""),0)</f>
        <v>901.60510104714217</v>
      </c>
      <c r="G322" s="21">
        <f ca="1">IF(Διαχείριση[[#This Row],[ημερομηνία
πληρωμής]]="",0,ΦόροςΑκίνητηςΠεριουσίας)</f>
        <v>375</v>
      </c>
      <c r="H322" s="21">
        <f ca="1">IF(Διαχείριση[[#This Row],[ημερομηνία
πληρωμής]]="",0,Διαχείριση[[#This Row],[τόκος]]+Διαχείριση[[#This Row],[κεφάλαιο]]+Διαχείριση[[#This Row],[φόρος ακίνητης
περιουσίας]])</f>
        <v>1444.8865581032487</v>
      </c>
      <c r="I322" s="21">
        <f ca="1">IF(Διαχείριση[[#This Row],[ημερομηνία
πληρωμής]]="",0,Διαχείριση[[#This Row],[αρχικό
υπόλοιπο]]-Διαχείριση[[#This Row],[κεφάλαιο]])</f>
        <v>40387.549693465597</v>
      </c>
      <c r="J322" s="22">
        <f ca="1">IF(Διαχείριση[[#This Row],[υπόλοιπο
που απομένει]]&gt;0,ΤελευταίαΓραμμή-ROW(),0)</f>
        <v>41</v>
      </c>
    </row>
    <row r="323" spans="2:10" ht="15" customHeight="1" x14ac:dyDescent="0.25">
      <c r="B323" s="20">
        <f>ROWS($B$4:B323)</f>
        <v>320</v>
      </c>
      <c r="C323" s="14">
        <f ca="1">IF(ΚαταχωρημένεςΤιμές,IF(Διαχείριση[[#This Row],['#]]&lt;=ΔιάρκειαΔανείου,IF(ROW()-ROW(Διαχείριση[[#Headers],[ημερομηνία
πληρωμής]])=1,ΈναρξηΔανείου,IF(I322&gt;0,EDATE(C322,1),"")),""),"")</f>
        <v>53032</v>
      </c>
      <c r="D323" s="21">
        <f ca="1">IF(ROW()-ROW(Διαχείριση[[#Headers],[αρχικό
υπόλοιπο]])=1,ΠοσόΔανείου,IF(Διαχείριση[[#This Row],[ημερομηνία
πληρωμής]]="",0,INDEX(Διαχείριση[], ROW()-4,8)))</f>
        <v>40387.549693465597</v>
      </c>
      <c r="E323" s="21">
        <f ca="1">IF(ΚαταχωρημένεςΤιμές,IF(ROW()-ROW(Διαχείριση[[#Headers],[τόκος]])=1,-IPMT(Επιτόκιο/12,1,ΔιάρκειαΔανείου-ROWS($C$4:C323)+1,Διαχείριση[[#This Row],[αρχικό
υπόλοιπο]]),IFERROR(-IPMT(Επιτόκιο/12,1,Διαχείριση[[#This Row],['#
δόσεων που απομένουν]],D324),0)),0)</f>
        <v>164.50911626873926</v>
      </c>
      <c r="F323" s="21">
        <f ca="1">IFERROR(IF(AND(ΚαταχωρημένεςΤιμές,Διαχείριση[[#This Row],[ημερομηνία
πληρωμής]]&lt;&gt;""),-PPMT(Επιτόκιο/12,1,ΔιάρκειαΔανείου-ROWS($C$4:C323)+1,Διαχείριση[[#This Row],[αρχικό
υπόλοιπο]]),""),0)</f>
        <v>905.36178896817182</v>
      </c>
      <c r="G323" s="21">
        <f ca="1">IF(Διαχείριση[[#This Row],[ημερομηνία
πληρωμής]]="",0,ΦόροςΑκίνητηςΠεριουσίας)</f>
        <v>375</v>
      </c>
      <c r="H323" s="21">
        <f ca="1">IF(Διαχείριση[[#This Row],[ημερομηνία
πληρωμής]]="",0,Διαχείριση[[#This Row],[τόκος]]+Διαχείριση[[#This Row],[κεφάλαιο]]+Διαχείριση[[#This Row],[φόρος ακίνητης
περιουσίας]])</f>
        <v>1444.8709052369111</v>
      </c>
      <c r="I323" s="21">
        <f ca="1">IF(Διαχείριση[[#This Row],[ημερομηνία
πληρωμής]]="",0,Διαχείριση[[#This Row],[αρχικό
υπόλοιπο]]-Διαχείριση[[#This Row],[κεφάλαιο]])</f>
        <v>39482.187904497427</v>
      </c>
      <c r="J323" s="22">
        <f ca="1">IF(Διαχείριση[[#This Row],[υπόλοιπο
που απομένει]]&gt;0,ΤελευταίαΓραμμή-ROW(),0)</f>
        <v>40</v>
      </c>
    </row>
    <row r="324" spans="2:10" ht="15" customHeight="1" x14ac:dyDescent="0.25">
      <c r="B324" s="20">
        <f>ROWS($B$4:B324)</f>
        <v>321</v>
      </c>
      <c r="C324" s="14">
        <f ca="1">IF(ΚαταχωρημένεςΤιμές,IF(Διαχείριση[[#This Row],['#]]&lt;=ΔιάρκειαΔανείου,IF(ROW()-ROW(Διαχείριση[[#Headers],[ημερομηνία
πληρωμής]])=1,ΈναρξηΔανείου,IF(I323&gt;0,EDATE(C323,1),"")),""),"")</f>
        <v>53063</v>
      </c>
      <c r="D324" s="21">
        <f ca="1">IF(ROW()-ROW(Διαχείριση[[#Headers],[αρχικό
υπόλοιπο]])=1,ΠοσόΔανείου,IF(Διαχείριση[[#This Row],[ημερομηνία
πληρωμής]]="",0,INDEX(Διαχείριση[], ROW()-4,8)))</f>
        <v>39482.187904497427</v>
      </c>
      <c r="E324" s="21">
        <f ca="1">IF(ΚαταχωρημένεςΤιμές,IF(ROW()-ROW(Διαχείριση[[#Headers],[τόκος]])=1,-IPMT(Επιτόκιο/12,1,ΔιάρκειαΔανείου-ROWS($C$4:C324)+1,Διαχείριση[[#This Row],[αρχικό
υπόλοιπο]]),IFERROR(-IPMT(Επιτόκιο/12,1,Διαχείριση[[#This Row],['#
δόσεων που απομένουν]],D325),0)),0)</f>
        <v>160.72105739475785</v>
      </c>
      <c r="F324" s="21">
        <f ca="1">IFERROR(IF(AND(ΚαταχωρημένεςΤιμές,Διαχείριση[[#This Row],[ημερομηνία
πληρωμής]]&lt;&gt;""),-PPMT(Επιτόκιο/12,1,ΔιάρκειαΔανείου-ROWS($C$4:C324)+1,Διαχείριση[[#This Row],[αρχικό
υπόλοιπο]]),""),0)</f>
        <v>909.13412975553945</v>
      </c>
      <c r="G324" s="21">
        <f ca="1">IF(Διαχείριση[[#This Row],[ημερομηνία
πληρωμής]]="",0,ΦόροςΑκίνητηςΠεριουσίας)</f>
        <v>375</v>
      </c>
      <c r="H324" s="21">
        <f ca="1">IF(Διαχείριση[[#This Row],[ημερομηνία
πληρωμής]]="",0,Διαχείριση[[#This Row],[τόκος]]+Διαχείριση[[#This Row],[κεφάλαιο]]+Διαχείριση[[#This Row],[φόρος ακίνητης
περιουσίας]])</f>
        <v>1444.8551871502973</v>
      </c>
      <c r="I324" s="21">
        <f ca="1">IF(Διαχείριση[[#This Row],[ημερομηνία
πληρωμής]]="",0,Διαχείριση[[#This Row],[αρχικό
υπόλοιπο]]-Διαχείριση[[#This Row],[κεφάλαιο]])</f>
        <v>38573.053774741886</v>
      </c>
      <c r="J324" s="22">
        <f ca="1">IF(Διαχείριση[[#This Row],[υπόλοιπο
που απομένει]]&gt;0,ΤελευταίαΓραμμή-ROW(),0)</f>
        <v>39</v>
      </c>
    </row>
    <row r="325" spans="2:10" ht="15" customHeight="1" x14ac:dyDescent="0.25">
      <c r="B325" s="20">
        <f>ROWS($B$4:B325)</f>
        <v>322</v>
      </c>
      <c r="C325" s="14">
        <f ca="1">IF(ΚαταχωρημένεςΤιμές,IF(Διαχείριση[[#This Row],['#]]&lt;=ΔιάρκειαΔανείου,IF(ROW()-ROW(Διαχείριση[[#Headers],[ημερομηνία
πληρωμής]])=1,ΈναρξηΔανείου,IF(I324&gt;0,EDATE(C324,1),"")),""),"")</f>
        <v>53093</v>
      </c>
      <c r="D325" s="21">
        <f ca="1">IF(ROW()-ROW(Διαχείριση[[#Headers],[αρχικό
υπόλοιπο]])=1,ΠοσόΔανείου,IF(Διαχείριση[[#This Row],[ημερομηνία
πληρωμής]]="",0,INDEX(Διαχείριση[], ROW()-4,8)))</f>
        <v>38573.053774741886</v>
      </c>
      <c r="E325" s="21">
        <f ca="1">IF(ΚαταχωρημένεςΤιμές,IF(ROW()-ROW(Διαχείριση[[#Headers],[τόκος]])=1,-IPMT(Επιτόκιο/12,1,ΔιάρκειαΔανείου-ROWS($C$4:C325)+1,Διαχείριση[[#This Row],[αρχικό
υπόλοιπο]]),IFERROR(-IPMT(Επιτόκιο/12,1,Διαχείριση[[#This Row],['#
δόσεων που απομένουν]],D326),0)),0)</f>
        <v>156.91721494213485</v>
      </c>
      <c r="F325" s="21">
        <f ca="1">IFERROR(IF(AND(ΚαταχωρημένεςΤιμές,Διαχείριση[[#This Row],[ημερομηνία
πληρωμής]]&lt;&gt;""),-PPMT(Επιτόκιο/12,1,ΔιάρκειαΔανείου-ROWS($C$4:C325)+1,Διαχείριση[[#This Row],[αρχικό
υπόλοιπο]]),""),0)</f>
        <v>912.92218862952063</v>
      </c>
      <c r="G325" s="21">
        <f ca="1">IF(Διαχείριση[[#This Row],[ημερομηνία
πληρωμής]]="",0,ΦόροςΑκίνητηςΠεριουσίας)</f>
        <v>375</v>
      </c>
      <c r="H325" s="21">
        <f ca="1">IF(Διαχείριση[[#This Row],[ημερομηνία
πληρωμής]]="",0,Διαχείριση[[#This Row],[τόκος]]+Διαχείριση[[#This Row],[κεφάλαιο]]+Διαχείριση[[#This Row],[φόρος ακίνητης
περιουσίας]])</f>
        <v>1444.8394035716556</v>
      </c>
      <c r="I325" s="21">
        <f ca="1">IF(Διαχείριση[[#This Row],[ημερομηνία
πληρωμής]]="",0,Διαχείριση[[#This Row],[αρχικό
υπόλοιπο]]-Διαχείριση[[#This Row],[κεφάλαιο]])</f>
        <v>37660.131586112366</v>
      </c>
      <c r="J325" s="22">
        <f ca="1">IF(Διαχείριση[[#This Row],[υπόλοιπο
που απομένει]]&gt;0,ΤελευταίαΓραμμή-ROW(),0)</f>
        <v>38</v>
      </c>
    </row>
    <row r="326" spans="2:10" ht="15" customHeight="1" x14ac:dyDescent="0.25">
      <c r="B326" s="20">
        <f>ROWS($B$4:B326)</f>
        <v>323</v>
      </c>
      <c r="C326" s="14">
        <f ca="1">IF(ΚαταχωρημένεςΤιμές,IF(Διαχείριση[[#This Row],['#]]&lt;=ΔιάρκειαΔανείου,IF(ROW()-ROW(Διαχείριση[[#Headers],[ημερομηνία
πληρωμής]])=1,ΈναρξηΔανείου,IF(I325&gt;0,EDATE(C325,1),"")),""),"")</f>
        <v>53124</v>
      </c>
      <c r="D326" s="21">
        <f ca="1">IF(ROW()-ROW(Διαχείριση[[#Headers],[αρχικό
υπόλοιπο]])=1,ΠοσόΔανείου,IF(Διαχείριση[[#This Row],[ημερομηνία
πληρωμής]]="",0,INDEX(Διαχείριση[], ROW()-4,8)))</f>
        <v>37660.131586112366</v>
      </c>
      <c r="E326" s="21">
        <f ca="1">IF(ΚαταχωρημένεςΤιμές,IF(ROW()-ROW(Διαχείριση[[#Headers],[τόκος]])=1,-IPMT(Επιτόκιο/12,1,ΔιάρκειαΔανείου-ROWS($C$4:C326)+1,Διαχείριση[[#This Row],[αρχικό
υπόλοιπο]]),IFERROR(-IPMT(Επιτόκιο/12,1,Διαχείριση[[#This Row],['#
δόσεων που απομένουν]],D327),0)),0)</f>
        <v>153.09752314595926</v>
      </c>
      <c r="F326" s="21">
        <f ca="1">IFERROR(IF(AND(ΚαταχωρημένεςΤιμές,Διαχείριση[[#This Row],[ημερομηνία
πληρωμής]]&lt;&gt;""),-PPMT(Επιτόκιο/12,1,ΔιάρκειαΔανείου-ROWS($C$4:C326)+1,Διαχείριση[[#This Row],[αρχικό
υπόλοιπο]]),""),0)</f>
        <v>916.72603108214378</v>
      </c>
      <c r="G326" s="21">
        <f ca="1">IF(Διαχείριση[[#This Row],[ημερομηνία
πληρωμής]]="",0,ΦόροςΑκίνητηςΠεριουσίας)</f>
        <v>375</v>
      </c>
      <c r="H326" s="21">
        <f ca="1">IF(Διαχείριση[[#This Row],[ημερομηνία
πληρωμής]]="",0,Διαχείριση[[#This Row],[τόκος]]+Διαχείριση[[#This Row],[κεφάλαιο]]+Διαχείριση[[#This Row],[φόρος ακίνητης
περιουσίας]])</f>
        <v>1444.8235542281031</v>
      </c>
      <c r="I326" s="21">
        <f ca="1">IF(Διαχείριση[[#This Row],[ημερομηνία
πληρωμής]]="",0,Διαχείριση[[#This Row],[αρχικό
υπόλοιπο]]-Διαχείριση[[#This Row],[κεφάλαιο]])</f>
        <v>36743.405555030222</v>
      </c>
      <c r="J326" s="22">
        <f ca="1">IF(Διαχείριση[[#This Row],[υπόλοιπο
που απομένει]]&gt;0,ΤελευταίαΓραμμή-ROW(),0)</f>
        <v>37</v>
      </c>
    </row>
    <row r="327" spans="2:10" ht="15" customHeight="1" x14ac:dyDescent="0.25">
      <c r="B327" s="20">
        <f>ROWS($B$4:B327)</f>
        <v>324</v>
      </c>
      <c r="C327" s="14">
        <f ca="1">IF(ΚαταχωρημένεςΤιμές,IF(Διαχείριση[[#This Row],['#]]&lt;=ΔιάρκειαΔανείου,IF(ROW()-ROW(Διαχείριση[[#Headers],[ημερομηνία
πληρωμής]])=1,ΈναρξηΔανείου,IF(I326&gt;0,EDATE(C326,1),"")),""),"")</f>
        <v>53154</v>
      </c>
      <c r="D327" s="21">
        <f ca="1">IF(ROW()-ROW(Διαχείριση[[#Headers],[αρχικό
υπόλοιπο]])=1,ΠοσόΔανείου,IF(Διαχείριση[[#This Row],[ημερομηνία
πληρωμής]]="",0,INDEX(Διαχείριση[], ROW()-4,8)))</f>
        <v>36743.405555030222</v>
      </c>
      <c r="E327" s="21">
        <f ca="1">IF(ΚαταχωρημένεςΤιμές,IF(ROW()-ROW(Διαχείριση[[#Headers],[τόκος]])=1,-IPMT(Επιτόκιο/12,1,ΔιάρκειαΔανείου-ROWS($C$4:C327)+1,Διαχείριση[[#This Row],[αρχικό
υπόλοιπο]]),IFERROR(-IPMT(Επιτόκιο/12,1,Διαχείριση[[#This Row],['#
δόσεων που απομένουν]],D328),0)),0)</f>
        <v>149.26191596729959</v>
      </c>
      <c r="F327" s="21">
        <f ca="1">IFERROR(IF(AND(ΚαταχωρημένεςΤιμές,Διαχείριση[[#This Row],[ημερομηνία
πληρωμής]]&lt;&gt;""),-PPMT(Επιτόκιο/12,1,ΔιάρκειαΔανείου-ROWS($C$4:C327)+1,Διαχείριση[[#This Row],[αρχικό
υπόλοιπο]]),""),0)</f>
        <v>920.54572287831922</v>
      </c>
      <c r="G327" s="21">
        <f ca="1">IF(Διαχείριση[[#This Row],[ημερομηνία
πληρωμής]]="",0,ΦόροςΑκίνητηςΠεριουσίας)</f>
        <v>375</v>
      </c>
      <c r="H327" s="21">
        <f ca="1">IF(Διαχείριση[[#This Row],[ημερομηνία
πληρωμής]]="",0,Διαχείριση[[#This Row],[τόκος]]+Διαχείριση[[#This Row],[κεφάλαιο]]+Διαχείριση[[#This Row],[φόρος ακίνητης
περιουσίας]])</f>
        <v>1444.8076388456188</v>
      </c>
      <c r="I327" s="21">
        <f ca="1">IF(Διαχείριση[[#This Row],[ημερομηνία
πληρωμής]]="",0,Διαχείριση[[#This Row],[αρχικό
υπόλοιπο]]-Διαχείριση[[#This Row],[κεφάλαιο]])</f>
        <v>35822.859832151902</v>
      </c>
      <c r="J327" s="22">
        <f ca="1">IF(Διαχείριση[[#This Row],[υπόλοιπο
που απομένει]]&gt;0,ΤελευταίαΓραμμή-ROW(),0)</f>
        <v>36</v>
      </c>
    </row>
    <row r="328" spans="2:10" ht="15" customHeight="1" x14ac:dyDescent="0.25">
      <c r="B328" s="20">
        <f>ROWS($B$4:B328)</f>
        <v>325</v>
      </c>
      <c r="C328" s="14">
        <f ca="1">IF(ΚαταχωρημένεςΤιμές,IF(Διαχείριση[[#This Row],['#]]&lt;=ΔιάρκειαΔανείου,IF(ROW()-ROW(Διαχείριση[[#Headers],[ημερομηνία
πληρωμής]])=1,ΈναρξηΔανείου,IF(I327&gt;0,EDATE(C327,1),"")),""),"")</f>
        <v>53185</v>
      </c>
      <c r="D328" s="21">
        <f ca="1">IF(ROW()-ROW(Διαχείριση[[#Headers],[αρχικό
υπόλοιπο]])=1,ΠοσόΔανείου,IF(Διαχείριση[[#This Row],[ημερομηνία
πληρωμής]]="",0,INDEX(Διαχείριση[], ROW()-4,8)))</f>
        <v>35822.859832151902</v>
      </c>
      <c r="E328" s="21">
        <f ca="1">IF(ΚαταχωρημένεςΤιμές,IF(ROW()-ROW(Διαχείριση[[#Headers],[τόκος]])=1,-IPMT(Επιτόκιο/12,1,ΔιάρκειαΔανείου-ROWS($C$4:C328)+1,Διαχείριση[[#This Row],[αρχικό
υπόλοιπο]]),IFERROR(-IPMT(Επιτόκιο/12,1,Διαχείριση[[#This Row],['#
δόσεων που απομένουν]],D329),0)),0)</f>
        <v>145.41032709206218</v>
      </c>
      <c r="F328" s="21">
        <f ca="1">IFERROR(IF(AND(ΚαταχωρημένεςΤιμές,Διαχείριση[[#This Row],[ημερομηνία
πληρωμής]]&lt;&gt;""),-PPMT(Επιτόκιο/12,1,ΔιάρκειαΔανείου-ROWS($C$4:C328)+1,Διαχείριση[[#This Row],[αρχικό
υπόλοιπο]]),""),0)</f>
        <v>924.38133005697898</v>
      </c>
      <c r="G328" s="21">
        <f ca="1">IF(Διαχείριση[[#This Row],[ημερομηνία
πληρωμής]]="",0,ΦόροςΑκίνητηςΠεριουσίας)</f>
        <v>375</v>
      </c>
      <c r="H328" s="21">
        <f ca="1">IF(Διαχείριση[[#This Row],[ημερομηνία
πληρωμής]]="",0,Διαχείριση[[#This Row],[τόκος]]+Διαχείριση[[#This Row],[κεφάλαιο]]+Διαχείριση[[#This Row],[φόρος ακίνητης
περιουσίας]])</f>
        <v>1444.7916571490412</v>
      </c>
      <c r="I328" s="21">
        <f ca="1">IF(Διαχείριση[[#This Row],[ημερομηνία
πληρωμής]]="",0,Διαχείριση[[#This Row],[αρχικό
υπόλοιπο]]-Διαχείριση[[#This Row],[κεφάλαιο]])</f>
        <v>34898.47850209492</v>
      </c>
      <c r="J328" s="22">
        <f ca="1">IF(Διαχείριση[[#This Row],[υπόλοιπο
που απομένει]]&gt;0,ΤελευταίαΓραμμή-ROW(),0)</f>
        <v>35</v>
      </c>
    </row>
    <row r="329" spans="2:10" ht="15" customHeight="1" x14ac:dyDescent="0.25">
      <c r="B329" s="20">
        <f>ROWS($B$4:B329)</f>
        <v>326</v>
      </c>
      <c r="C329" s="14">
        <f ca="1">IF(ΚαταχωρημένεςΤιμές,IF(Διαχείριση[[#This Row],['#]]&lt;=ΔιάρκειαΔανείου,IF(ROW()-ROW(Διαχείριση[[#Headers],[ημερομηνία
πληρωμής]])=1,ΈναρξηΔανείου,IF(I328&gt;0,EDATE(C328,1),"")),""),"")</f>
        <v>53216</v>
      </c>
      <c r="D329" s="21">
        <f ca="1">IF(ROW()-ROW(Διαχείριση[[#Headers],[αρχικό
υπόλοιπο]])=1,ΠοσόΔανείου,IF(Διαχείριση[[#This Row],[ημερομηνία
πληρωμής]]="",0,INDEX(Διαχείριση[], ROW()-4,8)))</f>
        <v>34898.47850209492</v>
      </c>
      <c r="E329" s="21">
        <f ca="1">IF(ΚαταχωρημένεςΤιμές,IF(ROW()-ROW(Διαχείριση[[#Headers],[τόκος]])=1,-IPMT(Επιτόκιο/12,1,ΔιάρκειαΔανείου-ROWS($C$4:C329)+1,Διαχείριση[[#This Row],[αρχικό
υπόλοιπο]]),IFERROR(-IPMT(Επιτόκιο/12,1,Διαχείριση[[#This Row],['#
δόσεων που απομένουν]],D330),0)),0)</f>
        <v>141.54268992984458</v>
      </c>
      <c r="F329" s="21">
        <f ca="1">IFERROR(IF(AND(ΚαταχωρημένεςΤιμές,Διαχείριση[[#This Row],[ημερομηνία
πληρωμής]]&lt;&gt;""),-PPMT(Επιτόκιο/12,1,ΔιάρκειαΔανείου-ROWS($C$4:C329)+1,Διαχείριση[[#This Row],[αρχικό
υπόλοιπο]]),""),0)</f>
        <v>928.23291893221631</v>
      </c>
      <c r="G329" s="21">
        <f ca="1">IF(Διαχείριση[[#This Row],[ημερομηνία
πληρωμής]]="",0,ΦόροςΑκίνητηςΠεριουσίας)</f>
        <v>375</v>
      </c>
      <c r="H329" s="21">
        <f ca="1">IF(Διαχείριση[[#This Row],[ημερομηνία
πληρωμής]]="",0,Διαχείριση[[#This Row],[τόκος]]+Διαχείριση[[#This Row],[κεφάλαιο]]+Διαχείριση[[#This Row],[φόρος ακίνητης
περιουσίας]])</f>
        <v>1444.7756088620608</v>
      </c>
      <c r="I329" s="21">
        <f ca="1">IF(Διαχείριση[[#This Row],[ημερομηνία
πληρωμής]]="",0,Διαχείριση[[#This Row],[αρχικό
υπόλοιπο]]-Διαχείριση[[#This Row],[κεφάλαιο]])</f>
        <v>33970.245583162701</v>
      </c>
      <c r="J329" s="22">
        <f ca="1">IF(Διαχείριση[[#This Row],[υπόλοιπο
που απομένει]]&gt;0,ΤελευταίαΓραμμή-ROW(),0)</f>
        <v>34</v>
      </c>
    </row>
    <row r="330" spans="2:10" ht="15" customHeight="1" x14ac:dyDescent="0.25">
      <c r="B330" s="20">
        <f>ROWS($B$4:B330)</f>
        <v>327</v>
      </c>
      <c r="C330" s="14">
        <f ca="1">IF(ΚαταχωρημένεςΤιμές,IF(Διαχείριση[[#This Row],['#]]&lt;=ΔιάρκειαΔανείου,IF(ROW()-ROW(Διαχείριση[[#Headers],[ημερομηνία
πληρωμής]])=1,ΈναρξηΔανείου,IF(I329&gt;0,EDATE(C329,1),"")),""),"")</f>
        <v>53246</v>
      </c>
      <c r="D330" s="21">
        <f ca="1">IF(ROW()-ROW(Διαχείριση[[#Headers],[αρχικό
υπόλοιπο]])=1,ΠοσόΔανείου,IF(Διαχείριση[[#This Row],[ημερομηνία
πληρωμής]]="",0,INDEX(Διαχείριση[], ROW()-4,8)))</f>
        <v>33970.245583162701</v>
      </c>
      <c r="E330" s="21">
        <f ca="1">IF(ΚαταχωρημένεςΤιμές,IF(ROW()-ROW(Διαχείριση[[#Headers],[τόκος]])=1,-IPMT(Επιτόκιο/12,1,ΔιάρκειαΔανείου-ROWS($C$4:C330)+1,Διαχείριση[[#This Row],[αρχικό
υπόλοιπο]]),IFERROR(-IPMT(Επιτόκιο/12,1,Διαχείριση[[#This Row],['#
δόσεων που απομένουν]],D331),0)),0)</f>
        <v>137.65893761278446</v>
      </c>
      <c r="F330" s="21">
        <f ca="1">IFERROR(IF(AND(ΚαταχωρημένεςΤιμές,Διαχείριση[[#This Row],[ημερομηνία
πληρωμής]]&lt;&gt;""),-PPMT(Επιτόκιο/12,1,ΔιάρκειαΔανείου-ROWS($C$4:C330)+1,Διαχείριση[[#This Row],[αρχικό
υπόλοιπο]]),""),0)</f>
        <v>932.10055609443373</v>
      </c>
      <c r="G330" s="21">
        <f ca="1">IF(Διαχείριση[[#This Row],[ημερομηνία
πληρωμής]]="",0,ΦόροςΑκίνητηςΠεριουσίας)</f>
        <v>375</v>
      </c>
      <c r="H330" s="21">
        <f ca="1">IF(Διαχείριση[[#This Row],[ημερομηνία
πληρωμής]]="",0,Διαχείριση[[#This Row],[τόκος]]+Διαχείριση[[#This Row],[κεφάλαιο]]+Διαχείριση[[#This Row],[φόρος ακίνητης
περιουσίας]])</f>
        <v>1444.7594937072181</v>
      </c>
      <c r="I330" s="21">
        <f ca="1">IF(Διαχείριση[[#This Row],[ημερομηνία
πληρωμής]]="",0,Διαχείριση[[#This Row],[αρχικό
υπόλοιπο]]-Διαχείριση[[#This Row],[κεφάλαιο]])</f>
        <v>33038.145027068269</v>
      </c>
      <c r="J330" s="22">
        <f ca="1">IF(Διαχείριση[[#This Row],[υπόλοιπο
που απομένει]]&gt;0,ΤελευταίαΓραμμή-ROW(),0)</f>
        <v>33</v>
      </c>
    </row>
    <row r="331" spans="2:10" ht="15" customHeight="1" x14ac:dyDescent="0.25">
      <c r="B331" s="20">
        <f>ROWS($B$4:B331)</f>
        <v>328</v>
      </c>
      <c r="C331" s="14">
        <f ca="1">IF(ΚαταχωρημένεςΤιμές,IF(Διαχείριση[[#This Row],['#]]&lt;=ΔιάρκειαΔανείου,IF(ROW()-ROW(Διαχείριση[[#Headers],[ημερομηνία
πληρωμής]])=1,ΈναρξηΔανείου,IF(I330&gt;0,EDATE(C330,1),"")),""),"")</f>
        <v>53277</v>
      </c>
      <c r="D331" s="21">
        <f ca="1">IF(ROW()-ROW(Διαχείριση[[#Headers],[αρχικό
υπόλοιπο]])=1,ΠοσόΔανείου,IF(Διαχείριση[[#This Row],[ημερομηνία
πληρωμής]]="",0,INDEX(Διαχείριση[], ROW()-4,8)))</f>
        <v>33038.145027068269</v>
      </c>
      <c r="E331" s="21">
        <f ca="1">IF(ΚαταχωρημένεςΤιμές,IF(ROW()-ROW(Διαχείριση[[#Headers],[τόκος]])=1,-IPMT(Επιτόκιο/12,1,ΔιάρκειαΔανείου-ROWS($C$4:C331)+1,Διαχείριση[[#This Row],[αρχικό
υπόλοιπο]]),IFERROR(-IPMT(Επιτόκιο/12,1,Διαχείριση[[#This Row],['#
δόσεων που απομένουν]],D332),0)),0)</f>
        <v>133.75900299440323</v>
      </c>
      <c r="F331" s="21">
        <f ca="1">IFERROR(IF(AND(ΚαταχωρημένεςΤιμές,Διαχείριση[[#This Row],[ημερομηνία
πληρωμής]]&lt;&gt;""),-PPMT(Επιτόκιο/12,1,ΔιάρκειαΔανείου-ROWS($C$4:C331)+1,Διαχείριση[[#This Row],[αρχικό
υπόλοιπο]]),""),0)</f>
        <v>935.98430841149423</v>
      </c>
      <c r="G331" s="21">
        <f ca="1">IF(Διαχείριση[[#This Row],[ημερομηνία
πληρωμής]]="",0,ΦόροςΑκίνητηςΠεριουσίας)</f>
        <v>375</v>
      </c>
      <c r="H331" s="21">
        <f ca="1">IF(Διαχείριση[[#This Row],[ημερομηνία
πληρωμής]]="",0,Διαχείριση[[#This Row],[τόκος]]+Διαχείριση[[#This Row],[κεφάλαιο]]+Διαχείριση[[#This Row],[φόρος ακίνητης
περιουσίας]])</f>
        <v>1444.7433114058974</v>
      </c>
      <c r="I331" s="21">
        <f ca="1">IF(Διαχείριση[[#This Row],[ημερομηνία
πληρωμής]]="",0,Διαχείριση[[#This Row],[αρχικό
υπόλοιπο]]-Διαχείριση[[#This Row],[κεφάλαιο]])</f>
        <v>32102.160718656774</v>
      </c>
      <c r="J331" s="22">
        <f ca="1">IF(Διαχείριση[[#This Row],[υπόλοιπο
που απομένει]]&gt;0,ΤελευταίαΓραμμή-ROW(),0)</f>
        <v>32</v>
      </c>
    </row>
    <row r="332" spans="2:10" ht="15" customHeight="1" x14ac:dyDescent="0.25">
      <c r="B332" s="20">
        <f>ROWS($B$4:B332)</f>
        <v>329</v>
      </c>
      <c r="C332" s="14">
        <f ca="1">IF(ΚαταχωρημένεςΤιμές,IF(Διαχείριση[[#This Row],['#]]&lt;=ΔιάρκειαΔανείου,IF(ROW()-ROW(Διαχείριση[[#Headers],[ημερομηνία
πληρωμής]])=1,ΈναρξηΔανείου,IF(I331&gt;0,EDATE(C331,1),"")),""),"")</f>
        <v>53307</v>
      </c>
      <c r="D332" s="21">
        <f ca="1">IF(ROW()-ROW(Διαχείριση[[#Headers],[αρχικό
υπόλοιπο]])=1,ΠοσόΔανείου,IF(Διαχείριση[[#This Row],[ημερομηνία
πληρωμής]]="",0,INDEX(Διαχείριση[], ROW()-4,8)))</f>
        <v>32102.160718656774</v>
      </c>
      <c r="E332" s="21">
        <f ca="1">IF(ΚαταχωρημένεςΤιμές,IF(ROW()-ROW(Διαχείριση[[#Headers],[τόκος]])=1,-IPMT(Επιτόκιο/12,1,ΔιάρκειαΔανείου-ROWS($C$4:C332)+1,Διαχείριση[[#This Row],[αρχικό
υπόλοιπο]]),IFERROR(-IPMT(Επιτόκιο/12,1,Διαχείριση[[#This Row],['#
δόσεων που απομένουν]],D333),0)),0)</f>
        <v>129.84281864844542</v>
      </c>
      <c r="F332" s="21">
        <f ca="1">IFERROR(IF(AND(ΚαταχωρημένεςΤιμές,Διαχείριση[[#This Row],[ημερομηνία
πληρωμής]]&lt;&gt;""),-PPMT(Επιτόκιο/12,1,ΔιάρκειαΔανείου-ROWS($C$4:C332)+1,Διαχείριση[[#This Row],[αρχικό
υπόλοιπο]]),""),0)</f>
        <v>939.88424302987539</v>
      </c>
      <c r="G332" s="21">
        <f ca="1">IF(Διαχείριση[[#This Row],[ημερομηνία
πληρωμής]]="",0,ΦόροςΑκίνητηςΠεριουσίας)</f>
        <v>375</v>
      </c>
      <c r="H332" s="21">
        <f ca="1">IF(Διαχείριση[[#This Row],[ημερομηνία
πληρωμής]]="",0,Διαχείριση[[#This Row],[τόκος]]+Διαχείριση[[#This Row],[κεφάλαιο]]+Διαχείριση[[#This Row],[φόρος ακίνητης
περιουσίας]])</f>
        <v>1444.7270616783208</v>
      </c>
      <c r="I332" s="21">
        <f ca="1">IF(Διαχείριση[[#This Row],[ημερομηνία
πληρωμής]]="",0,Διαχείριση[[#This Row],[αρχικό
υπόλοιπο]]-Διαχείριση[[#This Row],[κεφάλαιο]])</f>
        <v>31162.276475626899</v>
      </c>
      <c r="J332" s="22">
        <f ca="1">IF(Διαχείριση[[#This Row],[υπόλοιπο
που απομένει]]&gt;0,ΤελευταίαΓραμμή-ROW(),0)</f>
        <v>31</v>
      </c>
    </row>
    <row r="333" spans="2:10" ht="15" customHeight="1" x14ac:dyDescent="0.25">
      <c r="B333" s="20">
        <f>ROWS($B$4:B333)</f>
        <v>330</v>
      </c>
      <c r="C333" s="14">
        <f ca="1">IF(ΚαταχωρημένεςΤιμές,IF(Διαχείριση[[#This Row],['#]]&lt;=ΔιάρκειαΔανείου,IF(ROW()-ROW(Διαχείριση[[#Headers],[ημερομηνία
πληρωμής]])=1,ΈναρξηΔανείου,IF(I332&gt;0,EDATE(C332,1),"")),""),"")</f>
        <v>53338</v>
      </c>
      <c r="D333" s="21">
        <f ca="1">IF(ROW()-ROW(Διαχείριση[[#Headers],[αρχικό
υπόλοιπο]])=1,ΠοσόΔανείου,IF(Διαχείριση[[#This Row],[ημερομηνία
πληρωμής]]="",0,INDEX(Διαχείριση[], ROW()-4,8)))</f>
        <v>31162.276475626899</v>
      </c>
      <c r="E333" s="21">
        <f ca="1">IF(ΚαταχωρημένεςΤιμές,IF(ROW()-ROW(Διαχείριση[[#Headers],[τόκος]])=1,-IPMT(Επιτόκιο/12,1,ΔιάρκειαΔανείου-ROWS($C$4:C333)+1,Διαχείριση[[#This Row],[αρχικό
υπόλοιπο]]),IFERROR(-IPMT(Επιτόκιο/12,1,Διαχείριση[[#This Row],['#
δόσεων που απομένουν]],D334),0)),0)</f>
        <v>125.91031686771277</v>
      </c>
      <c r="F333" s="21">
        <f ca="1">IFERROR(IF(AND(ΚαταχωρημένεςΤιμές,Διαχείριση[[#This Row],[ημερομηνία
πληρωμής]]&lt;&gt;""),-PPMT(Επιτόκιο/12,1,ΔιάρκειαΔανείου-ROWS($C$4:C333)+1,Διαχείριση[[#This Row],[αρχικό
υπόλοιπο]]),""),0)</f>
        <v>943.8004273758329</v>
      </c>
      <c r="G333" s="21">
        <f ca="1">IF(Διαχείριση[[#This Row],[ημερομηνία
πληρωμής]]="",0,ΦόροςΑκίνητηςΠεριουσίας)</f>
        <v>375</v>
      </c>
      <c r="H333" s="21">
        <f ca="1">IF(Διαχείριση[[#This Row],[ημερομηνία
πληρωμής]]="",0,Διαχείριση[[#This Row],[τόκος]]+Διαχείριση[[#This Row],[κεφάλαιο]]+Διαχείριση[[#This Row],[φόρος ακίνητης
περιουσίας]])</f>
        <v>1444.7107442435456</v>
      </c>
      <c r="I333" s="21">
        <f ca="1">IF(Διαχείριση[[#This Row],[ημερομηνία
πληρωμής]]="",0,Διαχείριση[[#This Row],[αρχικό
υπόλοιπο]]-Διαχείριση[[#This Row],[κεφάλαιο]])</f>
        <v>30218.476048251065</v>
      </c>
      <c r="J333" s="22">
        <f ca="1">IF(Διαχείριση[[#This Row],[υπόλοιπο
που απομένει]]&gt;0,ΤελευταίαΓραμμή-ROW(),0)</f>
        <v>30</v>
      </c>
    </row>
    <row r="334" spans="2:10" ht="15" customHeight="1" x14ac:dyDescent="0.25">
      <c r="B334" s="20">
        <f>ROWS($B$4:B334)</f>
        <v>331</v>
      </c>
      <c r="C334" s="14">
        <f ca="1">IF(ΚαταχωρημένεςΤιμές,IF(Διαχείριση[[#This Row],['#]]&lt;=ΔιάρκειαΔανείου,IF(ROW()-ROW(Διαχείριση[[#Headers],[ημερομηνία
πληρωμής]])=1,ΈναρξηΔανείου,IF(I333&gt;0,EDATE(C333,1),"")),""),"")</f>
        <v>53369</v>
      </c>
      <c r="D334" s="21">
        <f ca="1">IF(ROW()-ROW(Διαχείριση[[#Headers],[αρχικό
υπόλοιπο]])=1,ΠοσόΔανείου,IF(Διαχείριση[[#This Row],[ημερομηνία
πληρωμής]]="",0,INDEX(Διαχείριση[], ROW()-4,8)))</f>
        <v>30218.476048251065</v>
      </c>
      <c r="E334" s="21">
        <f ca="1">IF(ΚαταχωρημένεςΤιμές,IF(ROW()-ROW(Διαχείριση[[#Headers],[τόκος]])=1,-IPMT(Επιτόκιο/12,1,ΔιάρκειαΔανείου-ROWS($C$4:C334)+1,Διαχείριση[[#This Row],[αρχικό
υπόλοιπο]]),IFERROR(-IPMT(Επιτόκιο/12,1,Διαχείριση[[#This Row],['#
δόσεων που απομένουν]],D335),0)),0)</f>
        <v>121.96142966289375</v>
      </c>
      <c r="F334" s="21">
        <f ca="1">IFERROR(IF(AND(ΚαταχωρημένεςΤιμές,Διαχείριση[[#This Row],[ημερομηνία
πληρωμής]]&lt;&gt;""),-PPMT(Επιτόκιο/12,1,ΔιάρκειαΔανείου-ROWS($C$4:C334)+1,Διαχείριση[[#This Row],[αρχικό
υπόλοιπο]]),""),0)</f>
        <v>947.73292915656555</v>
      </c>
      <c r="G334" s="21">
        <f ca="1">IF(Διαχείριση[[#This Row],[ημερομηνία
πληρωμής]]="",0,ΦόροςΑκίνητηςΠεριουσίας)</f>
        <v>375</v>
      </c>
      <c r="H334" s="21">
        <f ca="1">IF(Διαχείριση[[#This Row],[ημερομηνία
πληρωμής]]="",0,Διαχείριση[[#This Row],[τόκος]]+Διαχείριση[[#This Row],[κεφάλαιο]]+Διαχείριση[[#This Row],[φόρος ακίνητης
περιουσίας]])</f>
        <v>1444.6943588194592</v>
      </c>
      <c r="I334" s="21">
        <f ca="1">IF(Διαχείριση[[#This Row],[ημερομηνία
πληρωμής]]="",0,Διαχείριση[[#This Row],[αρχικό
υπόλοιπο]]-Διαχείριση[[#This Row],[κεφάλαιο]])</f>
        <v>29270.743119094499</v>
      </c>
      <c r="J334" s="22">
        <f ca="1">IF(Διαχείριση[[#This Row],[υπόλοιπο
που απομένει]]&gt;0,ΤελευταίαΓραμμή-ROW(),0)</f>
        <v>29</v>
      </c>
    </row>
    <row r="335" spans="2:10" ht="15" customHeight="1" x14ac:dyDescent="0.25">
      <c r="B335" s="20">
        <f>ROWS($B$4:B335)</f>
        <v>332</v>
      </c>
      <c r="C335" s="14">
        <f ca="1">IF(ΚαταχωρημένεςΤιμές,IF(Διαχείριση[[#This Row],['#]]&lt;=ΔιάρκειαΔανείου,IF(ROW()-ROW(Διαχείριση[[#Headers],[ημερομηνία
πληρωμής]])=1,ΈναρξηΔανείου,IF(I334&gt;0,EDATE(C334,1),"")),""),"")</f>
        <v>53397</v>
      </c>
      <c r="D335" s="21">
        <f ca="1">IF(ROW()-ROW(Διαχείριση[[#Headers],[αρχικό
υπόλοιπο]])=1,ΠοσόΔανείου,IF(Διαχείριση[[#This Row],[ημερομηνία
πληρωμής]]="",0,INDEX(Διαχείριση[], ROW()-4,8)))</f>
        <v>29270.743119094499</v>
      </c>
      <c r="E335" s="21">
        <f ca="1">IF(ΚαταχωρημένεςΤιμές,IF(ROW()-ROW(Διαχείριση[[#Headers],[τόκος]])=1,-IPMT(Επιτόκιο/12,1,ΔιάρκειαΔανείου-ROWS($C$4:C335)+1,Διαχείριση[[#This Row],[αρχικό
υπόλοιπο]]),IFERROR(-IPMT(Επιτόκιο/12,1,Διαχείριση[[#This Row],['#
δόσεων που απομένουν]],D336),0)),0)</f>
        <v>117.99608876138797</v>
      </c>
      <c r="F335" s="21">
        <f ca="1">IFERROR(IF(AND(ΚαταχωρημένεςΤιμές,Διαχείριση[[#This Row],[ημερομηνία
πληρωμής]]&lt;&gt;""),-PPMT(Επιτόκιο/12,1,ΔιάρκειαΔανείου-ROWS($C$4:C335)+1,Διαχείριση[[#This Row],[αρχικό
υπόλοιπο]]),""),0)</f>
        <v>951.68181636138456</v>
      </c>
      <c r="G335" s="21">
        <f ca="1">IF(Διαχείριση[[#This Row],[ημερομηνία
πληρωμής]]="",0,ΦόροςΑκίνητηςΠεριουσίας)</f>
        <v>375</v>
      </c>
      <c r="H335" s="21">
        <f ca="1">IF(Διαχείριση[[#This Row],[ημερομηνία
πληρωμής]]="",0,Διαχείριση[[#This Row],[τόκος]]+Διαχείριση[[#This Row],[κεφάλαιο]]+Διαχείριση[[#This Row],[φόρος ακίνητης
περιουσίας]])</f>
        <v>1444.6779051227725</v>
      </c>
      <c r="I335" s="21">
        <f ca="1">IF(Διαχείριση[[#This Row],[ημερομηνία
πληρωμής]]="",0,Διαχείριση[[#This Row],[αρχικό
υπόλοιπο]]-Διαχείριση[[#This Row],[κεφάλαιο]])</f>
        <v>28319.061302733113</v>
      </c>
      <c r="J335" s="22">
        <f ca="1">IF(Διαχείριση[[#This Row],[υπόλοιπο
που απομένει]]&gt;0,ΤελευταίαΓραμμή-ROW(),0)</f>
        <v>28</v>
      </c>
    </row>
    <row r="336" spans="2:10" ht="15" customHeight="1" x14ac:dyDescent="0.25">
      <c r="B336" s="20">
        <f>ROWS($B$4:B336)</f>
        <v>333</v>
      </c>
      <c r="C336" s="14">
        <f ca="1">IF(ΚαταχωρημένεςΤιμές,IF(Διαχείριση[[#This Row],['#]]&lt;=ΔιάρκειαΔανείου,IF(ROW()-ROW(Διαχείριση[[#Headers],[ημερομηνία
πληρωμής]])=1,ΈναρξηΔανείου,IF(I335&gt;0,EDATE(C335,1),"")),""),"")</f>
        <v>53428</v>
      </c>
      <c r="D336" s="21">
        <f ca="1">IF(ROW()-ROW(Διαχείριση[[#Headers],[αρχικό
υπόλοιπο]])=1,ΠοσόΔανείου,IF(Διαχείριση[[#This Row],[ημερομηνία
πληρωμής]]="",0,INDEX(Διαχείριση[], ROW()-4,8)))</f>
        <v>28319.061302733113</v>
      </c>
      <c r="E336" s="21">
        <f ca="1">IF(ΚαταχωρημένεςΤιμές,IF(ROW()-ROW(Διαχείριση[[#Headers],[τόκος]])=1,-IPMT(Επιτόκιο/12,1,ΔιάρκειαΔανείου-ROWS($C$4:C336)+1,Διαχείριση[[#This Row],[αρχικό
υπόλοιπο]]),IFERROR(-IPMT(Επιτόκιο/12,1,Διαχείριση[[#This Row],['#
δόσεων που απομένουν]],D337),0)),0)</f>
        <v>114.01422560612592</v>
      </c>
      <c r="F336" s="21">
        <f ca="1">IFERROR(IF(AND(ΚαταχωρημένεςΤιμές,Διαχείριση[[#This Row],[ημερομηνία
πληρωμής]]&lt;&gt;""),-PPMT(Επιτόκιο/12,1,ΔιάρκειαΔανείου-ROWS($C$4:C336)+1,Διαχείριση[[#This Row],[αρχικό
υπόλοιπο]]),""),0)</f>
        <v>955.64715726289023</v>
      </c>
      <c r="G336" s="21">
        <f ca="1">IF(Διαχείριση[[#This Row],[ημερομηνία
πληρωμής]]="",0,ΦόροςΑκίνητηςΠεριουσίας)</f>
        <v>375</v>
      </c>
      <c r="H336" s="21">
        <f ca="1">IF(Διαχείριση[[#This Row],[ημερομηνία
πληρωμής]]="",0,Διαχείριση[[#This Row],[τόκος]]+Διαχείριση[[#This Row],[κεφάλαιο]]+Διαχείριση[[#This Row],[φόρος ακίνητης
περιουσίας]])</f>
        <v>1444.6613828690161</v>
      </c>
      <c r="I336" s="21">
        <f ca="1">IF(Διαχείριση[[#This Row],[ημερομηνία
πληρωμής]]="",0,Διαχείριση[[#This Row],[αρχικό
υπόλοιπο]]-Διαχείριση[[#This Row],[κεφάλαιο]])</f>
        <v>27363.414145470222</v>
      </c>
      <c r="J336" s="22">
        <f ca="1">IF(Διαχείριση[[#This Row],[υπόλοιπο
που απομένει]]&gt;0,ΤελευταίαΓραμμή-ROW(),0)</f>
        <v>27</v>
      </c>
    </row>
    <row r="337" spans="2:10" ht="15" customHeight="1" x14ac:dyDescent="0.25">
      <c r="B337" s="20">
        <f>ROWS($B$4:B337)</f>
        <v>334</v>
      </c>
      <c r="C337" s="14">
        <f ca="1">IF(ΚαταχωρημένεςΤιμές,IF(Διαχείριση[[#This Row],['#]]&lt;=ΔιάρκειαΔανείου,IF(ROW()-ROW(Διαχείριση[[#Headers],[ημερομηνία
πληρωμής]])=1,ΈναρξηΔανείου,IF(I336&gt;0,EDATE(C336,1),"")),""),"")</f>
        <v>53458</v>
      </c>
      <c r="D337" s="21">
        <f ca="1">IF(ROW()-ROW(Διαχείριση[[#Headers],[αρχικό
υπόλοιπο]])=1,ΠοσόΔανείου,IF(Διαχείριση[[#This Row],[ημερομηνία
πληρωμής]]="",0,INDEX(Διαχείριση[], ROW()-4,8)))</f>
        <v>27363.414145470222</v>
      </c>
      <c r="E337" s="21">
        <f ca="1">IF(ΚαταχωρημένεςΤιμές,IF(ROW()-ROW(Διαχείριση[[#Headers],[τόκος]])=1,-IPMT(Επιτόκιο/12,1,ΔιάρκειαΔανείου-ROWS($C$4:C337)+1,Διαχείριση[[#This Row],[αρχικό
υπόλοιπο]]),IFERROR(-IPMT(Επιτόκιο/12,1,Διαχείριση[[#This Row],['#
δόσεων που απομένουν]],D338),0)),0)</f>
        <v>110.01577135438362</v>
      </c>
      <c r="F337" s="21">
        <f ca="1">IFERROR(IF(AND(ΚαταχωρημένεςΤιμές,Διαχείριση[[#This Row],[ημερομηνία
πληρωμής]]&lt;&gt;""),-PPMT(Επιτόκιο/12,1,ΔιάρκειαΔανείου-ROWS($C$4:C337)+1,Διαχείριση[[#This Row],[αρχικό
υπόλοιπο]]),""),0)</f>
        <v>959.62902041815221</v>
      </c>
      <c r="G337" s="21">
        <f ca="1">IF(Διαχείριση[[#This Row],[ημερομηνία
πληρωμής]]="",0,ΦόροςΑκίνητηςΠεριουσίας)</f>
        <v>375</v>
      </c>
      <c r="H337" s="21">
        <f ca="1">IF(Διαχείριση[[#This Row],[ημερομηνία
πληρωμής]]="",0,Διαχείριση[[#This Row],[τόκος]]+Διαχείριση[[#This Row],[κεφάλαιο]]+Διαχείριση[[#This Row],[φόρος ακίνητης
περιουσίας]])</f>
        <v>1444.6447917725359</v>
      </c>
      <c r="I337" s="21">
        <f ca="1">IF(Διαχείριση[[#This Row],[ημερομηνία
πληρωμής]]="",0,Διαχείριση[[#This Row],[αρχικό
υπόλοιπο]]-Διαχείριση[[#This Row],[κεφάλαιο]])</f>
        <v>26403.785125052069</v>
      </c>
      <c r="J337" s="22">
        <f ca="1">IF(Διαχείριση[[#This Row],[υπόλοιπο
που απομένει]]&gt;0,ΤελευταίαΓραμμή-ROW(),0)</f>
        <v>26</v>
      </c>
    </row>
    <row r="338" spans="2:10" ht="15" customHeight="1" x14ac:dyDescent="0.25">
      <c r="B338" s="20">
        <f>ROWS($B$4:B338)</f>
        <v>335</v>
      </c>
      <c r="C338" s="14">
        <f ca="1">IF(ΚαταχωρημένεςΤιμές,IF(Διαχείριση[[#This Row],['#]]&lt;=ΔιάρκειαΔανείου,IF(ROW()-ROW(Διαχείριση[[#Headers],[ημερομηνία
πληρωμής]])=1,ΈναρξηΔανείου,IF(I337&gt;0,EDATE(C337,1),"")),""),"")</f>
        <v>53489</v>
      </c>
      <c r="D338" s="21">
        <f ca="1">IF(ROW()-ROW(Διαχείριση[[#Headers],[αρχικό
υπόλοιπο]])=1,ΠοσόΔανείου,IF(Διαχείριση[[#This Row],[ημερομηνία
πληρωμής]]="",0,INDEX(Διαχείριση[], ROW()-4,8)))</f>
        <v>26403.785125052069</v>
      </c>
      <c r="E338" s="21">
        <f ca="1">IF(ΚαταχωρημένεςΤιμές,IF(ROW()-ROW(Διαχείριση[[#Headers],[τόκος]])=1,-IPMT(Επιτόκιο/12,1,ΔιάρκειαΔανείου-ROWS($C$4:C338)+1,Διαχείριση[[#This Row],[αρχικό
υπόλοιπο]]),IFERROR(-IPMT(Επιτόκιο/12,1,Διαχείριση[[#This Row],['#
δόσεων που απομένουν]],D339),0)),0)</f>
        <v>106.00065687659239</v>
      </c>
      <c r="F338" s="21">
        <f ca="1">IFERROR(IF(AND(ΚαταχωρημένεςΤιμές,Διαχείριση[[#This Row],[ημερομηνία
πληρωμής]]&lt;&gt;""),-PPMT(Επιτόκιο/12,1,ΔιάρκειαΔανείου-ROWS($C$4:C338)+1,Διαχείριση[[#This Row],[αρχικό
υπόλοιπο]]),""),0)</f>
        <v>963.6274746698947</v>
      </c>
      <c r="G338" s="21">
        <f ca="1">IF(Διαχείριση[[#This Row],[ημερομηνία
πληρωμής]]="",0,ΦόροςΑκίνητηςΠεριουσίας)</f>
        <v>375</v>
      </c>
      <c r="H338" s="21">
        <f ca="1">IF(Διαχείριση[[#This Row],[ημερομηνία
πληρωμής]]="",0,Διαχείριση[[#This Row],[τόκος]]+Διαχείριση[[#This Row],[κεφάλαιο]]+Διαχείριση[[#This Row],[φόρος ακίνητης
περιουσίας]])</f>
        <v>1444.6281315464871</v>
      </c>
      <c r="I338" s="21">
        <f ca="1">IF(Διαχείριση[[#This Row],[ημερομηνία
πληρωμής]]="",0,Διαχείριση[[#This Row],[αρχικό
υπόλοιπο]]-Διαχείριση[[#This Row],[κεφάλαιο]])</f>
        <v>25440.157650382174</v>
      </c>
      <c r="J338" s="22">
        <f ca="1">IF(Διαχείριση[[#This Row],[υπόλοιπο
που απομένει]]&gt;0,ΤελευταίαΓραμμή-ROW(),0)</f>
        <v>25</v>
      </c>
    </row>
    <row r="339" spans="2:10" ht="15" customHeight="1" x14ac:dyDescent="0.25">
      <c r="B339" s="20">
        <f>ROWS($B$4:B339)</f>
        <v>336</v>
      </c>
      <c r="C339" s="14">
        <f ca="1">IF(ΚαταχωρημένεςΤιμές,IF(Διαχείριση[[#This Row],['#]]&lt;=ΔιάρκειαΔανείου,IF(ROW()-ROW(Διαχείριση[[#Headers],[ημερομηνία
πληρωμής]])=1,ΈναρξηΔανείου,IF(I338&gt;0,EDATE(C338,1),"")),""),"")</f>
        <v>53519</v>
      </c>
      <c r="D339" s="21">
        <f ca="1">IF(ROW()-ROW(Διαχείριση[[#Headers],[αρχικό
υπόλοιπο]])=1,ΠοσόΔανείου,IF(Διαχείριση[[#This Row],[ημερομηνία
πληρωμής]]="",0,INDEX(Διαχείριση[], ROW()-4,8)))</f>
        <v>25440.157650382174</v>
      </c>
      <c r="E339" s="21">
        <f ca="1">IF(ΚαταχωρημένεςΤιμές,IF(ROW()-ROW(Διαχείριση[[#Headers],[τόκος]])=1,-IPMT(Επιτόκιο/12,1,ΔιάρκειαΔανείου-ROWS($C$4:C339)+1,Διαχείριση[[#This Row],[αρχικό
υπόλοιπο]]),IFERROR(-IPMT(Επιτόκιο/12,1,Διαχείριση[[#This Row],['#
δόσεων που απομένουν]],D340),0)),0)</f>
        <v>101.9688127551437</v>
      </c>
      <c r="F339" s="21">
        <f ca="1">IFERROR(IF(AND(ΚαταχωρημένεςΤιμές,Διαχείριση[[#This Row],[ημερομηνία
πληρωμής]]&lt;&gt;""),-PPMT(Επιτόκιο/12,1,ΔιάρκειαΔανείου-ROWS($C$4:C339)+1,Διαχείριση[[#This Row],[αρχικό
υπόλοιπο]]),""),0)</f>
        <v>967.64258914768561</v>
      </c>
      <c r="G339" s="21">
        <f ca="1">IF(Διαχείριση[[#This Row],[ημερομηνία
πληρωμής]]="",0,ΦόροςΑκίνητηςΠεριουσίας)</f>
        <v>375</v>
      </c>
      <c r="H339" s="21">
        <f ca="1">IF(Διαχείριση[[#This Row],[ημερομηνία
πληρωμής]]="",0,Διαχείριση[[#This Row],[τόκος]]+Διαχείριση[[#This Row],[κεφάλαιο]]+Διαχείριση[[#This Row],[φόρος ακίνητης
περιουσίας]])</f>
        <v>1444.6114019028294</v>
      </c>
      <c r="I339" s="21">
        <f ca="1">IF(Διαχείριση[[#This Row],[ημερομηνία
πληρωμής]]="",0,Διαχείριση[[#This Row],[αρχικό
υπόλοιπο]]-Διαχείριση[[#This Row],[κεφάλαιο]])</f>
        <v>24472.515061234488</v>
      </c>
      <c r="J339" s="22">
        <f ca="1">IF(Διαχείριση[[#This Row],[υπόλοιπο
που απομένει]]&gt;0,ΤελευταίαΓραμμή-ROW(),0)</f>
        <v>24</v>
      </c>
    </row>
    <row r="340" spans="2:10" ht="15" customHeight="1" x14ac:dyDescent="0.25">
      <c r="B340" s="20">
        <f>ROWS($B$4:B340)</f>
        <v>337</v>
      </c>
      <c r="C340" s="14">
        <f ca="1">IF(ΚαταχωρημένεςΤιμές,IF(Διαχείριση[[#This Row],['#]]&lt;=ΔιάρκειαΔανείου,IF(ROW()-ROW(Διαχείριση[[#Headers],[ημερομηνία
πληρωμής]])=1,ΈναρξηΔανείου,IF(I339&gt;0,EDATE(C339,1),"")),""),"")</f>
        <v>53550</v>
      </c>
      <c r="D340" s="21">
        <f ca="1">IF(ROW()-ROW(Διαχείριση[[#Headers],[αρχικό
υπόλοιπο]])=1,ΠοσόΔανείου,IF(Διαχείριση[[#This Row],[ημερομηνία
πληρωμής]]="",0,INDEX(Διαχείριση[], ROW()-4,8)))</f>
        <v>24472.515061234488</v>
      </c>
      <c r="E340" s="21">
        <f ca="1">IF(ΚαταχωρημένεςΤιμές,IF(ROW()-ROW(Διαχείριση[[#Headers],[τόκος]])=1,-IPMT(Επιτόκιο/12,1,ΔιάρκειαΔανείου-ROWS($C$4:C340)+1,Διαχείριση[[#This Row],[αρχικό
υπόλοιπο]]),IFERROR(-IPMT(Επιτόκιο/12,1,Διαχείριση[[#This Row],['#
δόσεων που απομένουν]],D341),0)),0)</f>
        <v>97.920169283188969</v>
      </c>
      <c r="F340" s="21">
        <f ca="1">IFERROR(IF(AND(ΚαταχωρημένεςΤιμές,Διαχείριση[[#This Row],[ημερομηνία
πληρωμής]]&lt;&gt;""),-PPMT(Επιτόκιο/12,1,ΔιάρκειαΔανείου-ROWS($C$4:C340)+1,Διαχείριση[[#This Row],[αρχικό
υπόλοιπο]]),""),0)</f>
        <v>971.67443326913451</v>
      </c>
      <c r="G340" s="21">
        <f ca="1">IF(Διαχείριση[[#This Row],[ημερομηνία
πληρωμής]]="",0,ΦόροςΑκίνητηςΠεριουσίας)</f>
        <v>375</v>
      </c>
      <c r="H340" s="21">
        <f ca="1">IF(Διαχείριση[[#This Row],[ημερομηνία
πληρωμής]]="",0,Διαχείριση[[#This Row],[τόκος]]+Διαχείριση[[#This Row],[κεφάλαιο]]+Διαχείριση[[#This Row],[φόρος ακίνητης
περιουσίας]])</f>
        <v>1444.5946025523235</v>
      </c>
      <c r="I340" s="21">
        <f ca="1">IF(Διαχείριση[[#This Row],[ημερομηνία
πληρωμής]]="",0,Διαχείριση[[#This Row],[αρχικό
υπόλοιπο]]-Διαχείριση[[#This Row],[κεφάλαιο]])</f>
        <v>23500.840627965354</v>
      </c>
      <c r="J340" s="22">
        <f ca="1">IF(Διαχείριση[[#This Row],[υπόλοιπο
που απομένει]]&gt;0,ΤελευταίαΓραμμή-ROW(),0)</f>
        <v>23</v>
      </c>
    </row>
    <row r="341" spans="2:10" ht="15" customHeight="1" x14ac:dyDescent="0.25">
      <c r="B341" s="20">
        <f>ROWS($B$4:B341)</f>
        <v>338</v>
      </c>
      <c r="C341" s="14">
        <f ca="1">IF(ΚαταχωρημένεςΤιμές,IF(Διαχείριση[[#This Row],['#]]&lt;=ΔιάρκειαΔανείου,IF(ROW()-ROW(Διαχείριση[[#Headers],[ημερομηνία
πληρωμής]])=1,ΈναρξηΔανείου,IF(I340&gt;0,EDATE(C340,1),"")),""),"")</f>
        <v>53581</v>
      </c>
      <c r="D341" s="21">
        <f ca="1">IF(ROW()-ROW(Διαχείριση[[#Headers],[αρχικό
υπόλοιπο]])=1,ΠοσόΔανείου,IF(Διαχείριση[[#This Row],[ημερομηνία
πληρωμής]]="",0,INDEX(Διαχείριση[], ROW()-4,8)))</f>
        <v>23500.840627965354</v>
      </c>
      <c r="E341" s="21">
        <f ca="1">IF(ΚαταχωρημένεςΤιμές,IF(ROW()-ROW(Διαχείριση[[#Headers],[τόκος]])=1,-IPMT(Επιτόκιο/12,1,ΔιάρκειαΔανείου-ROWS($C$4:C341)+1,Διαχείριση[[#This Row],[αρχικό
υπόλοιπο]]),IFERROR(-IPMT(Επιτόκιο/12,1,Διαχείριση[[#This Row],['#
δόσεων που απομένουν]],D342),0)),0)</f>
        <v>93.854656463434438</v>
      </c>
      <c r="F341" s="21">
        <f ca="1">IFERROR(IF(AND(ΚαταχωρημένεςΤιμές,Διαχείριση[[#This Row],[ημερομηνία
πληρωμής]]&lt;&gt;""),-PPMT(Επιτόκιο/12,1,ΔιάρκειαΔανείου-ROWS($C$4:C341)+1,Διαχείριση[[#This Row],[αρχικό
υπόλοιπο]]),""),0)</f>
        <v>975.72307674108913</v>
      </c>
      <c r="G341" s="21">
        <f ca="1">IF(Διαχείριση[[#This Row],[ημερομηνία
πληρωμής]]="",0,ΦόροςΑκίνητηςΠεριουσίας)</f>
        <v>375</v>
      </c>
      <c r="H341" s="21">
        <f ca="1">IF(Διαχείριση[[#This Row],[ημερομηνία
πληρωμής]]="",0,Διαχείριση[[#This Row],[τόκος]]+Διαχείριση[[#This Row],[κεφάλαιο]]+Διαχείριση[[#This Row],[φόρος ακίνητης
περιουσίας]])</f>
        <v>1444.5777332045236</v>
      </c>
      <c r="I341" s="21">
        <f ca="1">IF(Διαχείριση[[#This Row],[ημερομηνία
πληρωμής]]="",0,Διαχείριση[[#This Row],[αρχικό
υπόλοιπο]]-Διαχείριση[[#This Row],[κεφάλαιο]])</f>
        <v>22525.117551224266</v>
      </c>
      <c r="J341" s="22">
        <f ca="1">IF(Διαχείριση[[#This Row],[υπόλοιπο
που απομένει]]&gt;0,ΤελευταίαΓραμμή-ROW(),0)</f>
        <v>22</v>
      </c>
    </row>
    <row r="342" spans="2:10" ht="15" customHeight="1" x14ac:dyDescent="0.25">
      <c r="B342" s="20">
        <f>ROWS($B$4:B342)</f>
        <v>339</v>
      </c>
      <c r="C342" s="14">
        <f ca="1">IF(ΚαταχωρημένεςΤιμές,IF(Διαχείριση[[#This Row],['#]]&lt;=ΔιάρκειαΔανείου,IF(ROW()-ROW(Διαχείριση[[#Headers],[ημερομηνία
πληρωμής]])=1,ΈναρξηΔανείου,IF(I341&gt;0,EDATE(C341,1),"")),""),"")</f>
        <v>53611</v>
      </c>
      <c r="D342" s="21">
        <f ca="1">IF(ROW()-ROW(Διαχείριση[[#Headers],[αρχικό
υπόλοιπο]])=1,ΠοσόΔανείου,IF(Διαχείριση[[#This Row],[ημερομηνία
πληρωμής]]="",0,INDEX(Διαχείριση[], ROW()-4,8)))</f>
        <v>22525.117551224266</v>
      </c>
      <c r="E342" s="21">
        <f ca="1">IF(ΚαταχωρημένεςΤιμές,IF(ROW()-ROW(Διαχείριση[[#Headers],[τόκος]])=1,-IPMT(Επιτόκιο/12,1,ΔιάρκειαΔανείου-ROWS($C$4:C342)+1,Διαχείριση[[#This Row],[αρχικό
υπόλοιπο]]),IFERROR(-IPMT(Επιτόκιο/12,1,Διαχείριση[[#This Row],['#
δόσεων που απομένουν]],D343),0)),0)</f>
        <v>89.77220400693092</v>
      </c>
      <c r="F342" s="21">
        <f ca="1">IFERROR(IF(AND(ΚαταχωρημένεςΤιμές,Διαχείριση[[#This Row],[ημερομηνία
πληρωμής]]&lt;&gt;""),-PPMT(Επιτόκιο/12,1,ΔιάρκειαΔανείου-ROWS($C$4:C342)+1,Διαχείριση[[#This Row],[αρχικό
υπόλοιπο]]),""),0)</f>
        <v>979.78858956084377</v>
      </c>
      <c r="G342" s="21">
        <f ca="1">IF(Διαχείριση[[#This Row],[ημερομηνία
πληρωμής]]="",0,ΦόροςΑκίνητηςΠεριουσίας)</f>
        <v>375</v>
      </c>
      <c r="H342" s="21">
        <f ca="1">IF(Διαχείριση[[#This Row],[ημερομηνία
πληρωμής]]="",0,Διαχείριση[[#This Row],[τόκος]]+Διαχείριση[[#This Row],[κεφάλαιο]]+Διαχείριση[[#This Row],[φόρος ακίνητης
περιουσίας]])</f>
        <v>1444.5607935677747</v>
      </c>
      <c r="I342" s="21">
        <f ca="1">IF(Διαχείριση[[#This Row],[ημερομηνία
πληρωμής]]="",0,Διαχείριση[[#This Row],[αρχικό
υπόλοιπο]]-Διαχείριση[[#This Row],[κεφάλαιο]])</f>
        <v>21545.328961663421</v>
      </c>
      <c r="J342" s="22">
        <f ca="1">IF(Διαχείριση[[#This Row],[υπόλοιπο
που απομένει]]&gt;0,ΤελευταίαΓραμμή-ROW(),0)</f>
        <v>21</v>
      </c>
    </row>
    <row r="343" spans="2:10" ht="15" customHeight="1" x14ac:dyDescent="0.25">
      <c r="B343" s="20">
        <f>ROWS($B$4:B343)</f>
        <v>340</v>
      </c>
      <c r="C343" s="14">
        <f ca="1">IF(ΚαταχωρημένεςΤιμές,IF(Διαχείριση[[#This Row],['#]]&lt;=ΔιάρκειαΔανείου,IF(ROW()-ROW(Διαχείριση[[#Headers],[ημερομηνία
πληρωμής]])=1,ΈναρξηΔανείου,IF(I342&gt;0,EDATE(C342,1),"")),""),"")</f>
        <v>53642</v>
      </c>
      <c r="D343" s="21">
        <f ca="1">IF(ROW()-ROW(Διαχείριση[[#Headers],[αρχικό
υπόλοιπο]])=1,ΠοσόΔανείου,IF(Διαχείριση[[#This Row],[ημερομηνία
πληρωμής]]="",0,INDEX(Διαχείριση[], ROW()-4,8)))</f>
        <v>21545.328961663421</v>
      </c>
      <c r="E343" s="21">
        <f ca="1">IF(ΚαταχωρημένεςΤιμές,IF(ROW()-ROW(Διαχείριση[[#Headers],[τόκος]])=1,-IPMT(Επιτόκιο/12,1,ΔιάρκειαΔανείου-ROWS($C$4:C343)+1,Διαχείριση[[#This Row],[αρχικό
υπόλοιπο]]),IFERROR(-IPMT(Επιτόκιο/12,1,Διαχείριση[[#This Row],['#
δόσεων που απομένουν]],D344),0)),0)</f>
        <v>85.672741331858631</v>
      </c>
      <c r="F343" s="21">
        <f ca="1">IFERROR(IF(AND(ΚαταχωρημένεςΤιμές,Διαχείριση[[#This Row],[ημερομηνία
πληρωμής]]&lt;&gt;""),-PPMT(Επιτόκιο/12,1,ΔιάρκειαΔανείου-ROWS($C$4:C343)+1,Διαχείριση[[#This Row],[αρχικό
υπόλοιπο]]),""),0)</f>
        <v>983.87104201734724</v>
      </c>
      <c r="G343" s="21">
        <f ca="1">IF(Διαχείριση[[#This Row],[ημερομηνία
πληρωμής]]="",0,ΦόροςΑκίνητηςΠεριουσίας)</f>
        <v>375</v>
      </c>
      <c r="H343" s="21">
        <f ca="1">IF(Διαχείριση[[#This Row],[ημερομηνία
πληρωμής]]="",0,Διαχείριση[[#This Row],[τόκος]]+Διαχείριση[[#This Row],[κεφάλαιο]]+Διαχείριση[[#This Row],[φόρος ακίνητης
περιουσίας]])</f>
        <v>1444.5437833492058</v>
      </c>
      <c r="I343" s="21">
        <f ca="1">IF(Διαχείριση[[#This Row],[ημερομηνία
πληρωμής]]="",0,Διαχείριση[[#This Row],[αρχικό
υπόλοιπο]]-Διαχείριση[[#This Row],[κεφάλαιο]])</f>
        <v>20561.457919646073</v>
      </c>
      <c r="J343" s="22">
        <f ca="1">IF(Διαχείριση[[#This Row],[υπόλοιπο
που απομένει]]&gt;0,ΤελευταίαΓραμμή-ROW(),0)</f>
        <v>20</v>
      </c>
    </row>
    <row r="344" spans="2:10" ht="15" customHeight="1" x14ac:dyDescent="0.25">
      <c r="B344" s="20">
        <f>ROWS($B$4:B344)</f>
        <v>341</v>
      </c>
      <c r="C344" s="14">
        <f ca="1">IF(ΚαταχωρημένεςΤιμές,IF(Διαχείριση[[#This Row],['#]]&lt;=ΔιάρκειαΔανείου,IF(ROW()-ROW(Διαχείριση[[#Headers],[ημερομηνία
πληρωμής]])=1,ΈναρξηΔανείου,IF(I343&gt;0,EDATE(C343,1),"")),""),"")</f>
        <v>53672</v>
      </c>
      <c r="D344" s="21">
        <f ca="1">IF(ROW()-ROW(Διαχείριση[[#Headers],[αρχικό
υπόλοιπο]])=1,ΠοσόΔανείου,IF(Διαχείριση[[#This Row],[ημερομηνία
πληρωμής]]="",0,INDEX(Διαχείριση[], ROW()-4,8)))</f>
        <v>20561.457919646073</v>
      </c>
      <c r="E344" s="21">
        <f ca="1">IF(ΚαταχωρημένεςΤιμές,IF(ROW()-ROW(Διαχείριση[[#Headers],[τόκος]])=1,-IPMT(Επιτόκιο/12,1,ΔιάρκειαΔανείου-ROWS($C$4:C344)+1,Διαχείριση[[#This Row],[αρχικό
υπόλοιπο]]),IFERROR(-IPMT(Επιτόκιο/12,1,Διαχείριση[[#This Row],['#
δόσεων που απομένουν]],D345),0)),0)</f>
        <v>81.556197562306878</v>
      </c>
      <c r="F344" s="21">
        <f ca="1">IFERROR(IF(AND(ΚαταχωρημένεςΤιμές,Διαχείριση[[#This Row],[ημερομηνία
πληρωμής]]&lt;&gt;""),-PPMT(Επιτόκιο/12,1,ΔιάρκειαΔανείου-ROWS($C$4:C344)+1,Διαχείριση[[#This Row],[αρχικό
υπόλοιπο]]),""),0)</f>
        <v>987.97050469241947</v>
      </c>
      <c r="G344" s="21">
        <f ca="1">IF(Διαχείριση[[#This Row],[ημερομηνία
πληρωμής]]="",0,ΦόροςΑκίνητηςΠεριουσίας)</f>
        <v>375</v>
      </c>
      <c r="H344" s="21">
        <f ca="1">IF(Διαχείριση[[#This Row],[ημερομηνία
πληρωμής]]="",0,Διαχείριση[[#This Row],[τόκος]]+Διαχείριση[[#This Row],[κεφάλαιο]]+Διαχείριση[[#This Row],[φόρος ακίνητης
περιουσίας]])</f>
        <v>1444.5267022547264</v>
      </c>
      <c r="I344" s="21">
        <f ca="1">IF(Διαχείριση[[#This Row],[ημερομηνία
πληρωμής]]="",0,Διαχείριση[[#This Row],[αρχικό
υπόλοιπο]]-Διαχείριση[[#This Row],[κεφάλαιο]])</f>
        <v>19573.487414953652</v>
      </c>
      <c r="J344" s="22">
        <f ca="1">IF(Διαχείριση[[#This Row],[υπόλοιπο
που απομένει]]&gt;0,ΤελευταίαΓραμμή-ROW(),0)</f>
        <v>19</v>
      </c>
    </row>
    <row r="345" spans="2:10" ht="15" customHeight="1" x14ac:dyDescent="0.25">
      <c r="B345" s="20">
        <f>ROWS($B$4:B345)</f>
        <v>342</v>
      </c>
      <c r="C345" s="14">
        <f ca="1">IF(ΚαταχωρημένεςΤιμές,IF(Διαχείριση[[#This Row],['#]]&lt;=ΔιάρκειαΔανείου,IF(ROW()-ROW(Διαχείριση[[#Headers],[ημερομηνία
πληρωμής]])=1,ΈναρξηΔανείου,IF(I344&gt;0,EDATE(C344,1),"")),""),"")</f>
        <v>53703</v>
      </c>
      <c r="D345" s="21">
        <f ca="1">IF(ROW()-ROW(Διαχείριση[[#Headers],[αρχικό
υπόλοιπο]])=1,ΠοσόΔανείου,IF(Διαχείριση[[#This Row],[ημερομηνία
πληρωμής]]="",0,INDEX(Διαχείριση[], ROW()-4,8)))</f>
        <v>19573.487414953652</v>
      </c>
      <c r="E345" s="21">
        <f ca="1">IF(ΚαταχωρημένεςΤιμές,IF(ROW()-ROW(Διαχείριση[[#Headers],[τόκος]])=1,-IPMT(Επιτόκιο/12,1,ΔιάρκειαΔανείου-ROWS($C$4:C345)+1,Διαχείριση[[#This Row],[αρχικό
υπόλοιπο]]),IFERROR(-IPMT(Επιτόκιο/12,1,Διαχείριση[[#This Row],['#
δόσεων που απομένουν]],D346),0)),0)</f>
        <v>77.422501527048667</v>
      </c>
      <c r="F345" s="21">
        <f ca="1">IFERROR(IF(AND(ΚαταχωρημένεςΤιμές,Διαχείριση[[#This Row],[ημερομηνία
πληρωμής]]&lt;&gt;""),-PPMT(Επιτόκιο/12,1,ΔιάρκειαΔανείου-ROWS($C$4:C345)+1,Διαχείριση[[#This Row],[αρχικό
υπόλοιπο]]),""),0)</f>
        <v>992.08704846197099</v>
      </c>
      <c r="G345" s="21">
        <f ca="1">IF(Διαχείριση[[#This Row],[ημερομηνία
πληρωμής]]="",0,ΦόροςΑκίνητηςΠεριουσίας)</f>
        <v>375</v>
      </c>
      <c r="H345" s="21">
        <f ca="1">IF(Διαχείριση[[#This Row],[ημερομηνία
πληρωμής]]="",0,Διαχείριση[[#This Row],[τόκος]]+Διαχείριση[[#This Row],[κεφάλαιο]]+Διαχείριση[[#This Row],[φόρος ακίνητης
περιουσίας]])</f>
        <v>1444.5095499890197</v>
      </c>
      <c r="I345" s="21">
        <f ca="1">IF(Διαχείριση[[#This Row],[ημερομηνία
πληρωμής]]="",0,Διαχείριση[[#This Row],[αρχικό
υπόλοιπο]]-Διαχείριση[[#This Row],[κεφάλαιο]])</f>
        <v>18581.400366491682</v>
      </c>
      <c r="J345" s="22">
        <f ca="1">IF(Διαχείριση[[#This Row],[υπόλοιπο
που απομένει]]&gt;0,ΤελευταίαΓραμμή-ROW(),0)</f>
        <v>18</v>
      </c>
    </row>
    <row r="346" spans="2:10" ht="15" customHeight="1" x14ac:dyDescent="0.25">
      <c r="B346" s="20">
        <f>ROWS($B$4:B346)</f>
        <v>343</v>
      </c>
      <c r="C346" s="14">
        <f ca="1">IF(ΚαταχωρημένεςΤιμές,IF(Διαχείριση[[#This Row],['#]]&lt;=ΔιάρκειαΔανείου,IF(ROW()-ROW(Διαχείριση[[#Headers],[ημερομηνία
πληρωμής]])=1,ΈναρξηΔανείου,IF(I345&gt;0,EDATE(C345,1),"")),""),"")</f>
        <v>53734</v>
      </c>
      <c r="D346" s="21">
        <f ca="1">IF(ROW()-ROW(Διαχείριση[[#Headers],[αρχικό
υπόλοιπο]])=1,ΠοσόΔανείου,IF(Διαχείριση[[#This Row],[ημερομηνία
πληρωμής]]="",0,INDEX(Διαχείριση[], ROW()-4,8)))</f>
        <v>18581.400366491682</v>
      </c>
      <c r="E346" s="21">
        <f ca="1">IF(ΚαταχωρημένεςΤιμές,IF(ROW()-ROW(Διαχείριση[[#Headers],[τόκος]])=1,-IPMT(Επιτόκιο/12,1,ΔιάρκειαΔανείου-ROWS($C$4:C346)+1,Διαχείριση[[#This Row],[αρχικό
υπόλοιπο]]),IFERROR(-IPMT(Επιτόκιο/12,1,Διαχείριση[[#This Row],['#
δόσεων που απομένουν]],D347),0)),0)</f>
        <v>73.271581758310219</v>
      </c>
      <c r="F346" s="21">
        <f ca="1">IFERROR(IF(AND(ΚαταχωρημένεςΤιμές,Διαχείριση[[#This Row],[ημερομηνία
πληρωμής]]&lt;&gt;""),-PPMT(Επιτόκιο/12,1,ΔιάρκειαΔανείου-ROWS($C$4:C346)+1,Διαχείριση[[#This Row],[αρχικό
υπόλοιπο]]),""),0)</f>
        <v>996.22074449722959</v>
      </c>
      <c r="G346" s="21">
        <f ca="1">IF(Διαχείριση[[#This Row],[ημερομηνία
πληρωμής]]="",0,ΦόροςΑκίνητηςΠεριουσίας)</f>
        <v>375</v>
      </c>
      <c r="H346" s="21">
        <f ca="1">IF(Διαχείριση[[#This Row],[ημερομηνία
πληρωμής]]="",0,Διαχείριση[[#This Row],[τόκος]]+Διαχείριση[[#This Row],[κεφάλαιο]]+Διαχείριση[[#This Row],[φόρος ακίνητης
περιουσίας]])</f>
        <v>1444.4923262555399</v>
      </c>
      <c r="I346" s="21">
        <f ca="1">IF(Διαχείριση[[#This Row],[ημερομηνία
πληρωμής]]="",0,Διαχείριση[[#This Row],[αρχικό
υπόλοιπο]]-Διαχείριση[[#This Row],[κεφάλαιο]])</f>
        <v>17585.179621994452</v>
      </c>
      <c r="J346" s="22">
        <f ca="1">IF(Διαχείριση[[#This Row],[υπόλοιπο
που απομένει]]&gt;0,ΤελευταίαΓραμμή-ROW(),0)</f>
        <v>17</v>
      </c>
    </row>
    <row r="347" spans="2:10" ht="15" customHeight="1" x14ac:dyDescent="0.25">
      <c r="B347" s="20">
        <f>ROWS($B$4:B347)</f>
        <v>344</v>
      </c>
      <c r="C347" s="14">
        <f ca="1">IF(ΚαταχωρημένεςΤιμές,IF(Διαχείριση[[#This Row],['#]]&lt;=ΔιάρκειαΔανείου,IF(ROW()-ROW(Διαχείριση[[#Headers],[ημερομηνία
πληρωμής]])=1,ΈναρξηΔανείου,IF(I346&gt;0,EDATE(C346,1),"")),""),"")</f>
        <v>53762</v>
      </c>
      <c r="D347" s="21">
        <f ca="1">IF(ROW()-ROW(Διαχείριση[[#Headers],[αρχικό
υπόλοιπο]])=1,ΠοσόΔανείου,IF(Διαχείριση[[#This Row],[ημερομηνία
πληρωμής]]="",0,INDEX(Διαχείριση[], ROW()-4,8)))</f>
        <v>17585.179621994452</v>
      </c>
      <c r="E347" s="21">
        <f ca="1">IF(ΚαταχωρημένεςΤιμές,IF(ROW()-ROW(Διαχείριση[[#Headers],[τόκος]])=1,-IPMT(Επιτόκιο/12,1,ΔιάρκειαΔανείου-ROWS($C$4:C347)+1,Διαχείριση[[#This Row],[αρχικό
υπόλοιπο]]),IFERROR(-IPMT(Επιτόκιο/12,1,Διαχείριση[[#This Row],['#
δόσεων που απομένουν]],D348),0)),0)</f>
        <v>69.10336649053535</v>
      </c>
      <c r="F347" s="21">
        <f ca="1">IFERROR(IF(AND(ΚαταχωρημένεςΤιμές,Διαχείριση[[#This Row],[ημερομηνία
πληρωμής]]&lt;&gt;""),-PPMT(Επιτόκιο/12,1,ΔιάρκειαΔανείου-ROWS($C$4:C347)+1,Διαχείριση[[#This Row],[αρχικό
υπόλοιπο]]),""),0)</f>
        <v>1000.3716642659678</v>
      </c>
      <c r="G347" s="21">
        <f ca="1">IF(Διαχείριση[[#This Row],[ημερομηνία
πληρωμής]]="",0,ΦόροςΑκίνητηςΠεριουσίας)</f>
        <v>375</v>
      </c>
      <c r="H347" s="21">
        <f ca="1">IF(Διαχείριση[[#This Row],[ημερομηνία
πληρωμής]]="",0,Διαχείριση[[#This Row],[τόκος]]+Διαχείριση[[#This Row],[κεφάλαιο]]+Διαχείριση[[#This Row],[φόρος ακίνητης
περιουσίας]])</f>
        <v>1444.4750307565032</v>
      </c>
      <c r="I347" s="21">
        <f ca="1">IF(Διαχείριση[[#This Row],[ημερομηνία
πληρωμής]]="",0,Διαχείριση[[#This Row],[αρχικό
υπόλοιπο]]-Διαχείριση[[#This Row],[κεφάλαιο]])</f>
        <v>16584.807957728484</v>
      </c>
      <c r="J347" s="22">
        <f ca="1">IF(Διαχείριση[[#This Row],[υπόλοιπο
που απομένει]]&gt;0,ΤελευταίαΓραμμή-ROW(),0)</f>
        <v>16</v>
      </c>
    </row>
    <row r="348" spans="2:10" ht="15" customHeight="1" x14ac:dyDescent="0.25">
      <c r="B348" s="20">
        <f>ROWS($B$4:B348)</f>
        <v>345</v>
      </c>
      <c r="C348" s="14">
        <f ca="1">IF(ΚαταχωρημένεςΤιμές,IF(Διαχείριση[[#This Row],['#]]&lt;=ΔιάρκειαΔανείου,IF(ROW()-ROW(Διαχείριση[[#Headers],[ημερομηνία
πληρωμής]])=1,ΈναρξηΔανείου,IF(I347&gt;0,EDATE(C347,1),"")),""),"")</f>
        <v>53793</v>
      </c>
      <c r="D348" s="21">
        <f ca="1">IF(ROW()-ROW(Διαχείριση[[#Headers],[αρχικό
υπόλοιπο]])=1,ΠοσόΔανείου,IF(Διαχείριση[[#This Row],[ημερομηνία
πληρωμής]]="",0,INDEX(Διαχείριση[], ROW()-4,8)))</f>
        <v>16584.807957728484</v>
      </c>
      <c r="E348" s="21">
        <f ca="1">IF(ΚαταχωρημένεςΤιμές,IF(ROW()-ROW(Διαχείριση[[#Headers],[τόκος]])=1,-IPMT(Επιτόκιο/12,1,ΔιάρκειαΔανείου-ROWS($C$4:C348)+1,Διαχείριση[[#This Row],[αρχικό
υπόλοιπο]]),IFERROR(-IPMT(Επιτόκιο/12,1,Διαχείριση[[#This Row],['#
δόσεων που απομένουν]],D349),0)),0)</f>
        <v>64.91778365914476</v>
      </c>
      <c r="F348" s="21">
        <f ca="1">IFERROR(IF(AND(ΚαταχωρημένεςΤιμές,Διαχείριση[[#This Row],[ημερομηνία
πληρωμής]]&lt;&gt;""),-PPMT(Επιτόκιο/12,1,ΔιάρκειαΔανείου-ROWS($C$4:C348)+1,Διαχείριση[[#This Row],[αρχικό
υπόλοιπο]]),""),0)</f>
        <v>1004.5398795337426</v>
      </c>
      <c r="G348" s="21">
        <f ca="1">IF(Διαχείριση[[#This Row],[ημερομηνία
πληρωμής]]="",0,ΦόροςΑκίνητηςΠεριουσίας)</f>
        <v>375</v>
      </c>
      <c r="H348" s="21">
        <f ca="1">IF(Διαχείριση[[#This Row],[ημερομηνία
πληρωμής]]="",0,Διαχείριση[[#This Row],[τόκος]]+Διαχείριση[[#This Row],[κεφάλαιο]]+Διαχείριση[[#This Row],[φόρος ακίνητης
περιουσίας]])</f>
        <v>1444.4576631928874</v>
      </c>
      <c r="I348" s="21">
        <f ca="1">IF(Διαχείριση[[#This Row],[ημερομηνία
πληρωμής]]="",0,Διαχείριση[[#This Row],[αρχικό
υπόλοιπο]]-Διαχείριση[[#This Row],[κεφάλαιο]])</f>
        <v>15580.268078194742</v>
      </c>
      <c r="J348" s="22">
        <f ca="1">IF(Διαχείριση[[#This Row],[υπόλοιπο
που απομένει]]&gt;0,ΤελευταίαΓραμμή-ROW(),0)</f>
        <v>15</v>
      </c>
    </row>
    <row r="349" spans="2:10" ht="15" customHeight="1" x14ac:dyDescent="0.25">
      <c r="B349" s="20">
        <f>ROWS($B$4:B349)</f>
        <v>346</v>
      </c>
      <c r="C349" s="14">
        <f ca="1">IF(ΚαταχωρημένεςΤιμές,IF(Διαχείριση[[#This Row],['#]]&lt;=ΔιάρκειαΔανείου,IF(ROW()-ROW(Διαχείριση[[#Headers],[ημερομηνία
πληρωμής]])=1,ΈναρξηΔανείου,IF(I348&gt;0,EDATE(C348,1),"")),""),"")</f>
        <v>53823</v>
      </c>
      <c r="D349" s="21">
        <f ca="1">IF(ROW()-ROW(Διαχείριση[[#Headers],[αρχικό
υπόλοιπο]])=1,ΠοσόΔανείου,IF(Διαχείριση[[#This Row],[ημερομηνία
πληρωμής]]="",0,INDEX(Διαχείριση[], ROW()-4,8)))</f>
        <v>15580.268078194742</v>
      </c>
      <c r="E349" s="21">
        <f ca="1">IF(ΚαταχωρημένεςΤιμές,IF(ROW()-ROW(Διαχείριση[[#Headers],[τόκος]])=1,-IPMT(Επιτόκιο/12,1,ΔιάρκειαΔανείου-ROWS($C$4:C349)+1,Διαχείριση[[#This Row],[αρχικό
υπόλοιπο]]),IFERROR(-IPMT(Επιτόκιο/12,1,Διαχείριση[[#This Row],['#
δόσεων που απομένουν]],D350),0)),0)</f>
        <v>60.714760899290035</v>
      </c>
      <c r="F349" s="21">
        <f ca="1">IFERROR(IF(AND(ΚαταχωρημένεςΤιμές,Διαχείριση[[#This Row],[ημερομηνία
πληρωμής]]&lt;&gt;""),-PPMT(Επιτόκιο/12,1,ΔιάρκειαΔανείου-ROWS($C$4:C349)+1,Διαχείριση[[#This Row],[αρχικό
υπόλοιπο]]),""),0)</f>
        <v>1008.7254623651334</v>
      </c>
      <c r="G349" s="21">
        <f ca="1">IF(Διαχείριση[[#This Row],[ημερομηνία
πληρωμής]]="",0,ΦόροςΑκίνητηςΠεριουσίας)</f>
        <v>375</v>
      </c>
      <c r="H349" s="21">
        <f ca="1">IF(Διαχείριση[[#This Row],[ημερομηνία
πληρωμής]]="",0,Διαχείριση[[#This Row],[τόκος]]+Διαχείριση[[#This Row],[κεφάλαιο]]+Διαχείριση[[#This Row],[φόρος ακίνητης
περιουσίας]])</f>
        <v>1444.4402232644234</v>
      </c>
      <c r="I349" s="21">
        <f ca="1">IF(Διαχείριση[[#This Row],[ημερομηνία
πληρωμής]]="",0,Διαχείριση[[#This Row],[αρχικό
υπόλοιπο]]-Διαχείριση[[#This Row],[κεφάλαιο]])</f>
        <v>14571.542615829609</v>
      </c>
      <c r="J349" s="22">
        <f ca="1">IF(Διαχείριση[[#This Row],[υπόλοιπο
που απομένει]]&gt;0,ΤελευταίαΓραμμή-ROW(),0)</f>
        <v>14</v>
      </c>
    </row>
    <row r="350" spans="2:10" ht="15" customHeight="1" x14ac:dyDescent="0.25">
      <c r="B350" s="20">
        <f>ROWS($B$4:B350)</f>
        <v>347</v>
      </c>
      <c r="C350" s="14">
        <f ca="1">IF(ΚαταχωρημένεςΤιμές,IF(Διαχείριση[[#This Row],['#]]&lt;=ΔιάρκειαΔανείου,IF(ROW()-ROW(Διαχείριση[[#Headers],[ημερομηνία
πληρωμής]])=1,ΈναρξηΔανείου,IF(I349&gt;0,EDATE(C349,1),"")),""),"")</f>
        <v>53854</v>
      </c>
      <c r="D350" s="21">
        <f ca="1">IF(ROW()-ROW(Διαχείριση[[#Headers],[αρχικό
υπόλοιπο]])=1,ΠοσόΔανείου,IF(Διαχείριση[[#This Row],[ημερομηνία
πληρωμής]]="",0,INDEX(Διαχείριση[], ROW()-4,8)))</f>
        <v>14571.542615829609</v>
      </c>
      <c r="E350" s="21">
        <f ca="1">IF(ΚαταχωρημένεςΤιμές,IF(ROW()-ROW(Διαχείριση[[#Headers],[τόκος]])=1,-IPMT(Επιτόκιο/12,1,ΔιάρκειαΔανείου-ROWS($C$4:C350)+1,Διαχείριση[[#This Row],[αρχικό
υπόλοιπο]]),IFERROR(-IPMT(Επιτόκιο/12,1,Διαχείριση[[#This Row],['#
δόσεων που απομένουν]],D351),0)),0)</f>
        <v>56.494225544602585</v>
      </c>
      <c r="F350" s="21">
        <f ca="1">IFERROR(IF(AND(ΚαταχωρημένεςΤιμές,Διαχείριση[[#This Row],[ημερομηνία
πληρωμής]]&lt;&gt;""),-PPMT(Επιτόκιο/12,1,ΔιάρκειαΔανείου-ROWS($C$4:C350)+1,Διαχείριση[[#This Row],[αρχικό
υπόλοιπο]]),""),0)</f>
        <v>1012.9284851249878</v>
      </c>
      <c r="G350" s="21">
        <f ca="1">IF(Διαχείριση[[#This Row],[ημερομηνία
πληρωμής]]="",0,ΦόροςΑκίνητηςΠεριουσίας)</f>
        <v>375</v>
      </c>
      <c r="H350" s="21">
        <f ca="1">IF(Διαχείριση[[#This Row],[ημερομηνία
πληρωμής]]="",0,Διαχείριση[[#This Row],[τόκος]]+Διαχείριση[[#This Row],[κεφάλαιο]]+Διαχείριση[[#This Row],[φόρος ακίνητης
περιουσίας]])</f>
        <v>1444.4227106695903</v>
      </c>
      <c r="I350" s="21">
        <f ca="1">IF(Διαχείριση[[#This Row],[ημερομηνία
πληρωμής]]="",0,Διαχείριση[[#This Row],[αρχικό
υπόλοιπο]]-Διαχείριση[[#This Row],[κεφάλαιο]])</f>
        <v>13558.61413070462</v>
      </c>
      <c r="J350" s="22">
        <f ca="1">IF(Διαχείριση[[#This Row],[υπόλοιπο
που απομένει]]&gt;0,ΤελευταίαΓραμμή-ROW(),0)</f>
        <v>13</v>
      </c>
    </row>
    <row r="351" spans="2:10" ht="15" customHeight="1" x14ac:dyDescent="0.25">
      <c r="B351" s="20">
        <f>ROWS($B$4:B351)</f>
        <v>348</v>
      </c>
      <c r="C351" s="14">
        <f ca="1">IF(ΚαταχωρημένεςΤιμές,IF(Διαχείριση[[#This Row],['#]]&lt;=ΔιάρκειαΔανείου,IF(ROW()-ROW(Διαχείριση[[#Headers],[ημερομηνία
πληρωμής]])=1,ΈναρξηΔανείου,IF(I350&gt;0,EDATE(C350,1),"")),""),"")</f>
        <v>53884</v>
      </c>
      <c r="D351" s="21">
        <f ca="1">IF(ROW()-ROW(Διαχείριση[[#Headers],[αρχικό
υπόλοιπο]])=1,ΠοσόΔανείου,IF(Διαχείριση[[#This Row],[ημερομηνία
πληρωμής]]="",0,INDEX(Διαχείριση[], ROW()-4,8)))</f>
        <v>13558.61413070462</v>
      </c>
      <c r="E351" s="21">
        <f ca="1">IF(ΚαταχωρημένεςΤιμές,IF(ROW()-ROW(Διαχείριση[[#Headers],[τόκος]])=1,-IPMT(Επιτόκιο/12,1,ΔιάρκειαΔανείου-ROWS($C$4:C351)+1,Διαχείριση[[#This Row],[αρχικό
υπόλοιπο]]),IFERROR(-IPMT(Επιτόκιο/12,1,Διαχείριση[[#This Row],['#
δόσεων που απομένουν]],D352),0)),0)</f>
        <v>52.256104625937269</v>
      </c>
      <c r="F351" s="21">
        <f ca="1">IFERROR(IF(AND(ΚαταχωρημένεςΤιμές,Διαχείριση[[#This Row],[ημερομηνία
πληρωμής]]&lt;&gt;""),-PPMT(Επιτόκιο/12,1,ΔιάρκειαΔανείου-ROWS($C$4:C351)+1,Διαχείριση[[#This Row],[αρχικό
υπόλοιπο]]),""),0)</f>
        <v>1017.1490204796754</v>
      </c>
      <c r="G351" s="21">
        <f ca="1">IF(Διαχείριση[[#This Row],[ημερομηνία
πληρωμής]]="",0,ΦόροςΑκίνητηςΠεριουσίας)</f>
        <v>375</v>
      </c>
      <c r="H351" s="21">
        <f ca="1">IF(Διαχείριση[[#This Row],[ημερομηνία
πληρωμής]]="",0,Διαχείριση[[#This Row],[τόκος]]+Διαχείριση[[#This Row],[κεφάλαιο]]+Διαχείριση[[#This Row],[φόρος ακίνητης
περιουσίας]])</f>
        <v>1444.4051251056126</v>
      </c>
      <c r="I351" s="21">
        <f ca="1">IF(Διαχείριση[[#This Row],[ημερομηνία
πληρωμής]]="",0,Διαχείριση[[#This Row],[αρχικό
υπόλοιπο]]-Διαχείριση[[#This Row],[κεφάλαιο]])</f>
        <v>12541.465110224945</v>
      </c>
      <c r="J351" s="22">
        <f ca="1">IF(Διαχείριση[[#This Row],[υπόλοιπο
που απομένει]]&gt;0,ΤελευταίαΓραμμή-ROW(),0)</f>
        <v>12</v>
      </c>
    </row>
    <row r="352" spans="2:10" ht="15" customHeight="1" x14ac:dyDescent="0.25">
      <c r="B352" s="20">
        <f>ROWS($B$4:B352)</f>
        <v>349</v>
      </c>
      <c r="C352" s="14">
        <f ca="1">IF(ΚαταχωρημένεςΤιμές,IF(Διαχείριση[[#This Row],['#]]&lt;=ΔιάρκειαΔανείου,IF(ROW()-ROW(Διαχείριση[[#Headers],[ημερομηνία
πληρωμής]])=1,ΈναρξηΔανείου,IF(I351&gt;0,EDATE(C351,1),"")),""),"")</f>
        <v>53915</v>
      </c>
      <c r="D352" s="21">
        <f ca="1">IF(ROW()-ROW(Διαχείριση[[#Headers],[αρχικό
υπόλοιπο]])=1,ΠοσόΔανείου,IF(Διαχείριση[[#This Row],[ημερομηνία
πληρωμής]]="",0,INDEX(Διαχείριση[], ROW()-4,8)))</f>
        <v>12541.465110224945</v>
      </c>
      <c r="E352" s="21">
        <f ca="1">IF(ΚαταχωρημένεςΤιμές,IF(ROW()-ROW(Διαχείριση[[#Headers],[τόκος]])=1,-IPMT(Επιτόκιο/12,1,ΔιάρκειαΔανείου-ROWS($C$4:C352)+1,Διαχείριση[[#This Row],[αρχικό
υπόλοιπο]]),IFERROR(-IPMT(Επιτόκιο/12,1,Διαχείριση[[#This Row],['#
δόσεων που απομένουν]],D353),0)),0)</f>
        <v>48.000324870110852</v>
      </c>
      <c r="F352" s="21">
        <f ca="1">IFERROR(IF(AND(ΚαταχωρημένεςΤιμές,Διαχείριση[[#This Row],[ημερομηνία
πληρωμής]]&lt;&gt;""),-PPMT(Επιτόκιο/12,1,ΔιάρκειαΔανείου-ROWS($C$4:C352)+1,Διαχείριση[[#This Row],[αρχικό
υπόλοιπο]]),""),0)</f>
        <v>1021.3871413983405</v>
      </c>
      <c r="G352" s="21">
        <f ca="1">IF(Διαχείριση[[#This Row],[ημερομηνία
πληρωμής]]="",0,ΦόροςΑκίνητηςΠεριουσίας)</f>
        <v>375</v>
      </c>
      <c r="H352" s="21">
        <f ca="1">IF(Διαχείριση[[#This Row],[ημερομηνία
πληρωμής]]="",0,Διαχείριση[[#This Row],[τόκος]]+Διαχείριση[[#This Row],[κεφάλαιο]]+Διαχείριση[[#This Row],[φόρος ακίνητης
περιουσίας]])</f>
        <v>1444.3874662684514</v>
      </c>
      <c r="I352" s="21">
        <f ca="1">IF(Διαχείριση[[#This Row],[ημερομηνία
πληρωμής]]="",0,Διαχείριση[[#This Row],[αρχικό
υπόλοιπο]]-Διαχείριση[[#This Row],[κεφάλαιο]])</f>
        <v>11520.077968826605</v>
      </c>
      <c r="J352" s="22">
        <f ca="1">IF(Διαχείριση[[#This Row],[υπόλοιπο
που απομένει]]&gt;0,ΤελευταίαΓραμμή-ROW(),0)</f>
        <v>11</v>
      </c>
    </row>
    <row r="353" spans="2:10" ht="15" customHeight="1" x14ac:dyDescent="0.25">
      <c r="B353" s="20">
        <f>ROWS($B$4:B353)</f>
        <v>350</v>
      </c>
      <c r="C353" s="14">
        <f ca="1">IF(ΚαταχωρημένεςΤιμές,IF(Διαχείριση[[#This Row],['#]]&lt;=ΔιάρκειαΔανείου,IF(ROW()-ROW(Διαχείριση[[#Headers],[ημερομηνία
πληρωμής]])=1,ΈναρξηΔανείου,IF(I352&gt;0,EDATE(C352,1),"")),""),"")</f>
        <v>53946</v>
      </c>
      <c r="D353" s="21">
        <f ca="1">IF(ROW()-ROW(Διαχείριση[[#Headers],[αρχικό
υπόλοιπο]])=1,ΠοσόΔανείου,IF(Διαχείριση[[#This Row],[ημερομηνία
πληρωμής]]="",0,INDEX(Διαχείριση[], ROW()-4,8)))</f>
        <v>11520.077968826605</v>
      </c>
      <c r="E353" s="21">
        <f ca="1">IF(ΚαταχωρημένεςΤιμές,IF(ROW()-ROW(Διαχείριση[[#Headers],[τόκος]])=1,-IPMT(Επιτόκιο/12,1,ΔιάρκειαΔανείου-ROWS($C$4:C353)+1,Διαχείριση[[#This Row],[αρχικό
υπόλοιπο]]),IFERROR(-IPMT(Επιτόκιο/12,1,Διαχείριση[[#This Row],['#
δόσεων που απομένουν]],D354),0)),0)</f>
        <v>43.726812698635158</v>
      </c>
      <c r="F353" s="21">
        <f ca="1">IFERROR(IF(AND(ΚαταχωρημένεςΤιμές,Διαχείριση[[#This Row],[ημερομηνία
πληρωμής]]&lt;&gt;""),-PPMT(Επιτόκιο/12,1,ΔιάρκειαΔανείου-ROWS($C$4:C353)+1,Διαχείριση[[#This Row],[αρχικό
υπόλοιπο]]),""),0)</f>
        <v>1025.642921154167</v>
      </c>
      <c r="G353" s="21">
        <f ca="1">IF(Διαχείριση[[#This Row],[ημερομηνία
πληρωμής]]="",0,ΦόροςΑκίνητηςΠεριουσίας)</f>
        <v>375</v>
      </c>
      <c r="H353" s="21">
        <f ca="1">IF(Διαχείριση[[#This Row],[ημερομηνία
πληρωμής]]="",0,Διαχείριση[[#This Row],[τόκος]]+Διαχείριση[[#This Row],[κεφάλαιο]]+Διαχείριση[[#This Row],[φόρος ακίνητης
περιουσίας]])</f>
        <v>1444.369733852802</v>
      </c>
      <c r="I353" s="21">
        <f ca="1">IF(Διαχείριση[[#This Row],[ημερομηνία
πληρωμής]]="",0,Διαχείριση[[#This Row],[αρχικό
υπόλοιπο]]-Διαχείριση[[#This Row],[κεφάλαιο]])</f>
        <v>10494.435047672438</v>
      </c>
      <c r="J353" s="22">
        <f ca="1">IF(Διαχείριση[[#This Row],[υπόλοιπο
που απομένει]]&gt;0,ΤελευταίαΓραμμή-ROW(),0)</f>
        <v>10</v>
      </c>
    </row>
    <row r="354" spans="2:10" ht="15" customHeight="1" x14ac:dyDescent="0.25">
      <c r="B354" s="20">
        <f>ROWS($B$4:B354)</f>
        <v>351</v>
      </c>
      <c r="C354" s="14">
        <f ca="1">IF(ΚαταχωρημένεςΤιμές,IF(Διαχείριση[[#This Row],['#]]&lt;=ΔιάρκειαΔανείου,IF(ROW()-ROW(Διαχείριση[[#Headers],[ημερομηνία
πληρωμής]])=1,ΈναρξηΔανείου,IF(I353&gt;0,EDATE(C353,1),"")),""),"")</f>
        <v>53976</v>
      </c>
      <c r="D354" s="21">
        <f ca="1">IF(ROW()-ROW(Διαχείριση[[#Headers],[αρχικό
υπόλοιπο]])=1,ΠοσόΔανείου,IF(Διαχείριση[[#This Row],[ημερομηνία
πληρωμής]]="",0,INDEX(Διαχείριση[], ROW()-4,8)))</f>
        <v>10494.435047672438</v>
      </c>
      <c r="E354" s="21">
        <f ca="1">IF(ΚαταχωρημένεςΤιμές,IF(ROW()-ROW(Διαχείριση[[#Headers],[τόκος]])=1,-IPMT(Επιτόκιο/12,1,ΔιάρκειαΔανείου-ROWS($C$4:C354)+1,Διαχείριση[[#This Row],[αρχικό
υπόλοιπο]]),IFERROR(-IPMT(Επιτόκιο/12,1,Διαχείριση[[#This Row],['#
δόσεων που απομένουν]],D355),0)),0)</f>
        <v>39.435494226444973</v>
      </c>
      <c r="F354" s="21">
        <f ca="1">IFERROR(IF(AND(ΚαταχωρημένεςΤιμές,Διαχείριση[[#This Row],[ημερομηνία
πληρωμής]]&lt;&gt;""),-PPMT(Επιτόκιο/12,1,ΔιάρκειαΔανείου-ROWS($C$4:C354)+1,Διαχείριση[[#This Row],[αρχικό
υπόλοιπο]]),""),0)</f>
        <v>1029.9164333256426</v>
      </c>
      <c r="G354" s="21">
        <f ca="1">IF(Διαχείριση[[#This Row],[ημερομηνία
πληρωμής]]="",0,ΦόροςΑκίνητηςΠεριουσίας)</f>
        <v>375</v>
      </c>
      <c r="H354" s="21">
        <f ca="1">IF(Διαχείριση[[#This Row],[ημερομηνία
πληρωμής]]="",0,Διαχείριση[[#This Row],[τόκος]]+Διαχείριση[[#This Row],[κεφάλαιο]]+Διαχείριση[[#This Row],[φόρος ακίνητης
περιουσίας]])</f>
        <v>1444.3519275520875</v>
      </c>
      <c r="I354" s="21">
        <f ca="1">IF(Διαχείριση[[#This Row],[ημερομηνία
πληρωμής]]="",0,Διαχείριση[[#This Row],[αρχικό
υπόλοιπο]]-Διαχείριση[[#This Row],[κεφάλαιο]])</f>
        <v>9464.5186143467945</v>
      </c>
      <c r="J354" s="22">
        <f ca="1">IF(Διαχείριση[[#This Row],[υπόλοιπο
που απομένει]]&gt;0,ΤελευταίαΓραμμή-ROW(),0)</f>
        <v>9</v>
      </c>
    </row>
    <row r="355" spans="2:10" ht="15" customHeight="1" x14ac:dyDescent="0.25">
      <c r="B355" s="20">
        <f>ROWS($B$4:B355)</f>
        <v>352</v>
      </c>
      <c r="C355" s="14">
        <f ca="1">IF(ΚαταχωρημένεςΤιμές,IF(Διαχείριση[[#This Row],['#]]&lt;=ΔιάρκειαΔανείου,IF(ROW()-ROW(Διαχείριση[[#Headers],[ημερομηνία
πληρωμής]])=1,ΈναρξηΔανείου,IF(I354&gt;0,EDATE(C354,1),"")),""),"")</f>
        <v>54007</v>
      </c>
      <c r="D355" s="21">
        <f ca="1">IF(ROW()-ROW(Διαχείριση[[#Headers],[αρχικό
υπόλοιπο]])=1,ΠοσόΔανείου,IF(Διαχείριση[[#This Row],[ημερομηνία
πληρωμής]]="",0,INDEX(Διαχείριση[], ROW()-4,8)))</f>
        <v>9464.5186143467945</v>
      </c>
      <c r="E355" s="21">
        <f ca="1">IF(ΚαταχωρημένεςΤιμές,IF(ROW()-ROW(Διαχείριση[[#Headers],[τόκος]])=1,-IPMT(Επιτόκιο/12,1,ΔιάρκειαΔανείου-ROWS($C$4:C355)+1,Διαχείριση[[#This Row],[αρχικό
υπόλοιπο]]),IFERROR(-IPMT(Επιτόκιο/12,1,Διαχείριση[[#This Row],['#
δόσεων που απομένουν]],D356),0)),0)</f>
        <v>35.126295260620672</v>
      </c>
      <c r="F355" s="21">
        <f ca="1">IFERROR(IF(AND(ΚαταχωρημένεςΤιμές,Διαχείριση[[#This Row],[ημερομηνία
πληρωμής]]&lt;&gt;""),-PPMT(Επιτόκιο/12,1,ΔιάρκειαΔανείου-ROWS($C$4:C355)+1,Διαχείριση[[#This Row],[αρχικό
υπόλοιπο]]),""),0)</f>
        <v>1034.207751797833</v>
      </c>
      <c r="G355" s="21">
        <f ca="1">IF(Διαχείριση[[#This Row],[ημερομηνία
πληρωμής]]="",0,ΦόροςΑκίνητηςΠεριουσίας)</f>
        <v>375</v>
      </c>
      <c r="H355" s="21">
        <f ca="1">IF(Διαχείριση[[#This Row],[ημερομηνία
πληρωμής]]="",0,Διαχείριση[[#This Row],[τόκος]]+Διαχείριση[[#This Row],[κεφάλαιο]]+Διαχείριση[[#This Row],[φόρος ακίνητης
περιουσίας]])</f>
        <v>1444.3340470584537</v>
      </c>
      <c r="I355" s="21">
        <f ca="1">IF(Διαχείριση[[#This Row],[ημερομηνία
πληρωμής]]="",0,Διαχείριση[[#This Row],[αρχικό
υπόλοιπο]]-Διαχείριση[[#This Row],[κεφάλαιο]])</f>
        <v>8430.3108625489622</v>
      </c>
      <c r="J355" s="22">
        <f ca="1">IF(Διαχείριση[[#This Row],[υπόλοιπο
που απομένει]]&gt;0,ΤελευταίαΓραμμή-ROW(),0)</f>
        <v>8</v>
      </c>
    </row>
    <row r="356" spans="2:10" ht="15" customHeight="1" x14ac:dyDescent="0.25">
      <c r="B356" s="20">
        <f>ROWS($B$4:B356)</f>
        <v>353</v>
      </c>
      <c r="C356" s="14">
        <f ca="1">IF(ΚαταχωρημένεςΤιμές,IF(Διαχείριση[[#This Row],['#]]&lt;=ΔιάρκειαΔανείου,IF(ROW()-ROW(Διαχείριση[[#Headers],[ημερομηνία
πληρωμής]])=1,ΈναρξηΔανείου,IF(I355&gt;0,EDATE(C355,1),"")),""),"")</f>
        <v>54037</v>
      </c>
      <c r="D356" s="21">
        <f ca="1">IF(ROW()-ROW(Διαχείριση[[#Headers],[αρχικό
υπόλοιπο]])=1,ΠοσόΔανείου,IF(Διαχείριση[[#This Row],[ημερομηνία
πληρωμής]]="",0,INDEX(Διαχείριση[], ROW()-4,8)))</f>
        <v>8430.3108625489622</v>
      </c>
      <c r="E356" s="21">
        <f ca="1">IF(ΚαταχωρημένεςΤιμές,IF(ROW()-ROW(Διαχείριση[[#Headers],[τόκος]])=1,-IPMT(Επιτόκιο/12,1,ΔιάρκειαΔανείου-ROWS($C$4:C356)+1,Διαχείριση[[#This Row],[αρχικό
υπόλοιπο]]),IFERROR(-IPMT(Επιτόκιο/12,1,Διαχείριση[[#This Row],['#
δόσεων που απομένουν]],D357),0)),0)</f>
        <v>30.799141299105436</v>
      </c>
      <c r="F356" s="21">
        <f ca="1">IFERROR(IF(AND(ΚαταχωρημένεςΤιμές,Διαχείριση[[#This Row],[ημερομηνία
πληρωμής]]&lt;&gt;""),-PPMT(Επιτόκιο/12,1,ΔιάρκειαΔανείου-ROWS($C$4:C356)+1,Διαχείριση[[#This Row],[αρχικό
υπόλοιπο]]),""),0)</f>
        <v>1038.5169507636572</v>
      </c>
      <c r="G356" s="21">
        <f ca="1">IF(Διαχείριση[[#This Row],[ημερομηνία
πληρωμής]]="",0,ΦόροςΑκίνητηςΠεριουσίας)</f>
        <v>375</v>
      </c>
      <c r="H356" s="21">
        <f ca="1">IF(Διαχείριση[[#This Row],[ημερομηνία
πληρωμής]]="",0,Διαχείριση[[#This Row],[τόκος]]+Διαχείριση[[#This Row],[κεφάλαιο]]+Διαχείριση[[#This Row],[φόρος ακίνητης
περιουσίας]])</f>
        <v>1444.3160920627627</v>
      </c>
      <c r="I356" s="21">
        <f ca="1">IF(Διαχείριση[[#This Row],[ημερομηνία
πληρωμής]]="",0,Διαχείριση[[#This Row],[αρχικό
υπόλοιπο]]-Διαχείριση[[#This Row],[κεφάλαιο]])</f>
        <v>7391.7939117853048</v>
      </c>
      <c r="J356" s="22">
        <f ca="1">IF(Διαχείριση[[#This Row],[υπόλοιπο
που απομένει]]&gt;0,ΤελευταίαΓραμμή-ROW(),0)</f>
        <v>7</v>
      </c>
    </row>
    <row r="357" spans="2:10" ht="15" customHeight="1" x14ac:dyDescent="0.25">
      <c r="B357" s="20">
        <f>ROWS($B$4:B357)</f>
        <v>354</v>
      </c>
      <c r="C357" s="14">
        <f ca="1">IF(ΚαταχωρημένεςΤιμές,IF(Διαχείριση[[#This Row],['#]]&lt;=ΔιάρκειαΔανείου,IF(ROW()-ROW(Διαχείριση[[#Headers],[ημερομηνία
πληρωμής]])=1,ΈναρξηΔανείου,IF(I356&gt;0,EDATE(C356,1),"")),""),"")</f>
        <v>54068</v>
      </c>
      <c r="D357" s="21">
        <f ca="1">IF(ROW()-ROW(Διαχείριση[[#Headers],[αρχικό
υπόλοιπο]])=1,ΠοσόΔανείου,IF(Διαχείριση[[#This Row],[ημερομηνία
πληρωμής]]="",0,INDEX(Διαχείριση[], ROW()-4,8)))</f>
        <v>7391.7939117853048</v>
      </c>
      <c r="E357" s="21">
        <f ca="1">IF(ΚαταχωρημένεςΤιμές,IF(ROW()-ROW(Διαχείριση[[#Headers],[τόκος]])=1,-IPMT(Επιτόκιο/12,1,ΔιάρκειαΔανείου-ROWS($C$4:C357)+1,Διαχείριση[[#This Row],[αρχικό
υπόλοιπο]]),IFERROR(-IPMT(Επιτόκιο/12,1,Διαχείριση[[#This Row],['#
δόσεων που απομένουν]],D358),0)),0)</f>
        <v>26.45395752941722</v>
      </c>
      <c r="F357" s="21">
        <f ca="1">IFERROR(IF(AND(ΚαταχωρημένεςΤιμές,Διαχείριση[[#This Row],[ημερομηνία
πληρωμής]]&lt;&gt;""),-PPMT(Επιτόκιο/12,1,ΔιάρκειαΔανείου-ROWS($C$4:C357)+1,Διαχείριση[[#This Row],[αρχικό
υπόλοιπο]]),""),0)</f>
        <v>1042.8441047251722</v>
      </c>
      <c r="G357" s="21">
        <f ca="1">IF(Διαχείριση[[#This Row],[ημερομηνία
πληρωμής]]="",0,ΦόροςΑκίνητηςΠεριουσίας)</f>
        <v>375</v>
      </c>
      <c r="H357" s="21">
        <f ca="1">IF(Διαχείριση[[#This Row],[ημερομηνία
πληρωμής]]="",0,Διαχείριση[[#This Row],[τόκος]]+Διαχείριση[[#This Row],[κεφάλαιο]]+Διαχείριση[[#This Row],[φόρος ακίνητης
περιουσίας]])</f>
        <v>1444.2980622545895</v>
      </c>
      <c r="I357" s="21">
        <f ca="1">IF(Διαχείριση[[#This Row],[ημερομηνία
πληρωμής]]="",0,Διαχείριση[[#This Row],[αρχικό
υπόλοιπο]]-Διαχείριση[[#This Row],[κεφάλαιο]])</f>
        <v>6348.949807060133</v>
      </c>
      <c r="J357" s="22">
        <f ca="1">IF(Διαχείριση[[#This Row],[υπόλοιπο
που απομένει]]&gt;0,ΤελευταίαΓραμμή-ROW(),0)</f>
        <v>6</v>
      </c>
    </row>
    <row r="358" spans="2:10" ht="15" customHeight="1" x14ac:dyDescent="0.25">
      <c r="B358" s="20">
        <f>ROWS($B$4:B358)</f>
        <v>355</v>
      </c>
      <c r="C358" s="14">
        <f ca="1">IF(ΚαταχωρημένεςΤιμές,IF(Διαχείριση[[#This Row],['#]]&lt;=ΔιάρκειαΔανείου,IF(ROW()-ROW(Διαχείριση[[#Headers],[ημερομηνία
πληρωμής]])=1,ΈναρξηΔανείου,IF(I357&gt;0,EDATE(C357,1),"")),""),"")</f>
        <v>54099</v>
      </c>
      <c r="D358" s="21">
        <f ca="1">IF(ROW()-ROW(Διαχείριση[[#Headers],[αρχικό
υπόλοιπο]])=1,ΠοσόΔανείου,IF(Διαχείριση[[#This Row],[ημερομηνία
πληρωμής]]="",0,INDEX(Διαχείριση[], ROW()-4,8)))</f>
        <v>6348.949807060133</v>
      </c>
      <c r="E358" s="21">
        <f ca="1">IF(ΚαταχωρημένεςΤιμές,IF(ROW()-ROW(Διαχείριση[[#Headers],[τόκος]])=1,-IPMT(Επιτόκιο/12,1,ΔιάρκειαΔανείου-ROWS($C$4:C358)+1,Διαχείριση[[#This Row],[αρχικό
υπόλοιπο]]),IFERROR(-IPMT(Επιτόκιο/12,1,Διαχείριση[[#This Row],['#
δόσεων που απομένουν]],D359),0)),0)</f>
        <v>22.090668827355298</v>
      </c>
      <c r="F358" s="21">
        <f ca="1">IFERROR(IF(AND(ΚαταχωρημένεςΤιμές,Διαχείριση[[#This Row],[ημερομηνία
πληρωμής]]&lt;&gt;""),-PPMT(Επιτόκιο/12,1,ΔιάρκειαΔανείου-ROWS($C$4:C358)+1,Διαχείριση[[#This Row],[αρχικό
υπόλοιπο]]),""),0)</f>
        <v>1047.1892884948606</v>
      </c>
      <c r="G358" s="21">
        <f ca="1">IF(Διαχείριση[[#This Row],[ημερομηνία
πληρωμής]]="",0,ΦόροςΑκίνητηςΠεριουσίας)</f>
        <v>375</v>
      </c>
      <c r="H358" s="21">
        <f ca="1">IF(Διαχείριση[[#This Row],[ημερομηνία
πληρωμής]]="",0,Διαχείριση[[#This Row],[τόκος]]+Διαχείριση[[#This Row],[κεφάλαιο]]+Διαχείριση[[#This Row],[φόρος ακίνητης
περιουσίας]])</f>
        <v>1444.279957322216</v>
      </c>
      <c r="I358" s="21">
        <f ca="1">IF(Διαχείριση[[#This Row],[ημερομηνία
πληρωμής]]="",0,Διαχείριση[[#This Row],[αρχικό
υπόλοιπο]]-Διαχείριση[[#This Row],[κεφάλαιο]])</f>
        <v>5301.7605185652719</v>
      </c>
      <c r="J358" s="22">
        <f ca="1">IF(Διαχείριση[[#This Row],[υπόλοιπο
που απομένει]]&gt;0,ΤελευταίαΓραμμή-ROW(),0)</f>
        <v>5</v>
      </c>
    </row>
    <row r="359" spans="2:10" ht="15" customHeight="1" x14ac:dyDescent="0.25">
      <c r="B359" s="20">
        <f>ROWS($B$4:B359)</f>
        <v>356</v>
      </c>
      <c r="C359" s="14">
        <f ca="1">IF(ΚαταχωρημένεςΤιμές,IF(Διαχείριση[[#This Row],['#]]&lt;=ΔιάρκειαΔανείου,IF(ROW()-ROW(Διαχείριση[[#Headers],[ημερομηνία
πληρωμής]])=1,ΈναρξηΔανείου,IF(I358&gt;0,EDATE(C358,1),"")),""),"")</f>
        <v>54128</v>
      </c>
      <c r="D359" s="21">
        <f ca="1">IF(ROW()-ROW(Διαχείριση[[#Headers],[αρχικό
υπόλοιπο]])=1,ΠοσόΔανείου,IF(Διαχείριση[[#This Row],[ημερομηνία
πληρωμής]]="",0,INDEX(Διαχείριση[], ROW()-4,8)))</f>
        <v>5301.7605185652719</v>
      </c>
      <c r="E359" s="21">
        <f ca="1">IF(ΚαταχωρημένεςΤιμές,IF(ROW()-ROW(Διαχείριση[[#Headers],[τόκος]])=1,-IPMT(Επιτόκιο/12,1,ΔιάρκειαΔανείου-ROWS($C$4:C359)+1,Διαχείριση[[#This Row],[αρχικό
υπόλοιπο]]),IFERROR(-IPMT(Επιτόκιο/12,1,Διαχείριση[[#This Row],['#
δόσεων που απομένουν]],D360),0)),0)</f>
        <v>17.709199755701455</v>
      </c>
      <c r="F359" s="21">
        <f ca="1">IFERROR(IF(AND(ΚαταχωρημένεςΤιμές,Διαχείριση[[#This Row],[ημερομηνία
πληρωμής]]&lt;&gt;""),-PPMT(Επιτόκιο/12,1,ΔιάρκειαΔανείου-ROWS($C$4:C359)+1,Διαχείριση[[#This Row],[αρχικό
υπόλοιπο]]),""),0)</f>
        <v>1051.5525771969224</v>
      </c>
      <c r="G359" s="21">
        <f ca="1">IF(Διαχείριση[[#This Row],[ημερομηνία
πληρωμής]]="",0,ΦόροςΑκίνητηςΠεριουσίας)</f>
        <v>375</v>
      </c>
      <c r="H359" s="21">
        <f ca="1">IF(Διαχείριση[[#This Row],[ημερομηνία
πληρωμής]]="",0,Διαχείριση[[#This Row],[τόκος]]+Διαχείριση[[#This Row],[κεφάλαιο]]+Διαχείριση[[#This Row],[φόρος ακίνητης
περιουσίας]])</f>
        <v>1444.2617769526239</v>
      </c>
      <c r="I359" s="21">
        <f ca="1">IF(Διαχείριση[[#This Row],[ημερομηνία
πληρωμής]]="",0,Διαχείριση[[#This Row],[αρχικό
υπόλοιπο]]-Διαχείριση[[#This Row],[κεφάλαιο]])</f>
        <v>4250.2079413683496</v>
      </c>
      <c r="J359" s="22">
        <f ca="1">IF(Διαχείριση[[#This Row],[υπόλοιπο
που απομένει]]&gt;0,ΤελευταίαΓραμμή-ROW(),0)</f>
        <v>4</v>
      </c>
    </row>
    <row r="360" spans="2:10" ht="15" customHeight="1" x14ac:dyDescent="0.25">
      <c r="B360" s="20">
        <f>ROWS($B$4:B360)</f>
        <v>357</v>
      </c>
      <c r="C360" s="14">
        <f ca="1">IF(ΚαταχωρημένεςΤιμές,IF(Διαχείριση[[#This Row],['#]]&lt;=ΔιάρκειαΔανείου,IF(ROW()-ROW(Διαχείριση[[#Headers],[ημερομηνία
πληρωμής]])=1,ΈναρξηΔανείου,IF(I359&gt;0,EDATE(C359,1),"")),""),"")</f>
        <v>54159</v>
      </c>
      <c r="D360" s="21">
        <f ca="1">IF(ROW()-ROW(Διαχείριση[[#Headers],[αρχικό
υπόλοιπο]])=1,ΠοσόΔανείου,IF(Διαχείριση[[#This Row],[ημερομηνία
πληρωμής]]="",0,INDEX(Διαχείριση[], ROW()-4,8)))</f>
        <v>4250.2079413683496</v>
      </c>
      <c r="E360" s="21">
        <f ca="1">IF(ΚαταχωρημένεςΤιμές,IF(ROW()-ROW(Διαχείριση[[#Headers],[τόκος]])=1,-IPMT(Επιτόκιο/12,1,ΔιάρκειαΔανείου-ROWS($C$4:C360)+1,Διαχείριση[[#This Row],[αρχικό
υπόλοιπο]]),IFERROR(-IPMT(Επιτόκιο/12,1,Διαχείριση[[#This Row],['#
δόσεων που απομένουν]],D361),0)),0)</f>
        <v>13.309474562915721</v>
      </c>
      <c r="F360" s="21">
        <f ca="1">IFERROR(IF(AND(ΚαταχωρημένεςΤιμές,Διαχείριση[[#This Row],[ημερομηνία
πληρωμής]]&lt;&gt;""),-PPMT(Επιτόκιο/12,1,ΔιάρκειαΔανείου-ROWS($C$4:C360)+1,Διαχείριση[[#This Row],[αρχικό
υπόλοιπο]]),""),0)</f>
        <v>1055.9340462685764</v>
      </c>
      <c r="G360" s="21">
        <f ca="1">IF(Διαχείριση[[#This Row],[ημερομηνία
πληρωμής]]="",0,ΦόροςΑκίνητηςΠεριουσίας)</f>
        <v>375</v>
      </c>
      <c r="H360" s="21">
        <f ca="1">IF(Διαχείριση[[#This Row],[ημερομηνία
πληρωμής]]="",0,Διαχείριση[[#This Row],[τόκος]]+Διαχείριση[[#This Row],[κεφάλαιο]]+Διαχείριση[[#This Row],[φόρος ακίνητης
περιουσίας]])</f>
        <v>1444.2435208314921</v>
      </c>
      <c r="I360" s="21">
        <f ca="1">IF(Διαχείριση[[#This Row],[ημερομηνία
πληρωμής]]="",0,Διαχείριση[[#This Row],[αρχικό
υπόλοιπο]]-Διαχείριση[[#This Row],[κεφάλαιο]])</f>
        <v>3194.2738950997732</v>
      </c>
      <c r="J360" s="22">
        <f ca="1">IF(Διαχείριση[[#This Row],[υπόλοιπο
που απομένει]]&gt;0,ΤελευταίαΓραμμή-ROW(),0)</f>
        <v>3</v>
      </c>
    </row>
    <row r="361" spans="2:10" ht="15" customHeight="1" x14ac:dyDescent="0.25">
      <c r="B361" s="20">
        <f>ROWS($B$4:B361)</f>
        <v>358</v>
      </c>
      <c r="C361" s="14">
        <f ca="1">IF(ΚαταχωρημένεςΤιμές,IF(Διαχείριση[[#This Row],['#]]&lt;=ΔιάρκειαΔανείου,IF(ROW()-ROW(Διαχείριση[[#Headers],[ημερομηνία
πληρωμής]])=1,ΈναρξηΔανείου,IF(I360&gt;0,EDATE(C360,1),"")),""),"")</f>
        <v>54189</v>
      </c>
      <c r="D361" s="21">
        <f ca="1">IF(ROW()-ROW(Διαχείριση[[#Headers],[αρχικό
υπόλοιπο]])=1,ΠοσόΔανείου,IF(Διαχείριση[[#This Row],[ημερομηνία
πληρωμής]]="",0,INDEX(Διαχείριση[], ROW()-4,8)))</f>
        <v>3194.2738950997732</v>
      </c>
      <c r="E361" s="21">
        <f ca="1">IF(ΚαταχωρημένεςΤιμές,IF(ROW()-ROW(Διαχείριση[[#Headers],[τόκος]])=1,-IPMT(Επιτόκιο/12,1,ΔιάρκειαΔανείου-ROWS($C$4:C361)+1,Διαχείριση[[#This Row],[αρχικό
υπόλοιπο]]),IFERROR(-IPMT(Επιτόκιο/12,1,Διαχείριση[[#This Row],['#
δόσεων που απομένουν]],D362),0)),0)</f>
        <v>8.8914171818267125</v>
      </c>
      <c r="F361" s="21">
        <f ca="1">IFERROR(IF(AND(ΚαταχωρημένεςΤιμές,Διαχείριση[[#This Row],[ημερομηνία
πληρωμής]]&lt;&gt;""),-PPMT(Επιτόκιο/12,1,ΔιάρκειαΔανείου-ROWS($C$4:C361)+1,Διαχείριση[[#This Row],[αρχικό
υπόλοιπο]]),""),0)</f>
        <v>1060.3337714613619</v>
      </c>
      <c r="G361" s="21">
        <f ca="1">IF(Διαχείριση[[#This Row],[ημερομηνία
πληρωμής]]="",0,ΦόροςΑκίνητηςΠεριουσίας)</f>
        <v>375</v>
      </c>
      <c r="H361" s="21">
        <f ca="1">IF(Διαχείριση[[#This Row],[ημερομηνία
πληρωμής]]="",0,Διαχείριση[[#This Row],[τόκος]]+Διαχείριση[[#This Row],[κεφάλαιο]]+Διαχείριση[[#This Row],[φόρος ακίνητης
περιουσίας]])</f>
        <v>1444.2251886431886</v>
      </c>
      <c r="I361" s="21">
        <f ca="1">IF(Διαχείριση[[#This Row],[ημερομηνία
πληρωμής]]="",0,Διαχείριση[[#This Row],[αρχικό
υπόλοιπο]]-Διαχείριση[[#This Row],[κεφάλαιο]])</f>
        <v>2133.940123638411</v>
      </c>
      <c r="J361" s="22">
        <f ca="1">IF(Διαχείριση[[#This Row],[υπόλοιπο
που απομένει]]&gt;0,ΤελευταίαΓραμμή-ROW(),0)</f>
        <v>2</v>
      </c>
    </row>
    <row r="362" spans="2:10" ht="15" customHeight="1" x14ac:dyDescent="0.25">
      <c r="B362" s="20">
        <f>ROWS($B$4:B362)</f>
        <v>359</v>
      </c>
      <c r="C362" s="14">
        <f ca="1">IF(ΚαταχωρημένεςΤιμές,IF(Διαχείριση[[#This Row],['#]]&lt;=ΔιάρκειαΔανείου,IF(ROW()-ROW(Διαχείριση[[#Headers],[ημερομηνία
πληρωμής]])=1,ΈναρξηΔανείου,IF(I361&gt;0,EDATE(C361,1),"")),""),"")</f>
        <v>54220</v>
      </c>
      <c r="D362" s="21">
        <f ca="1">IF(ROW()-ROW(Διαχείριση[[#Headers],[αρχικό
υπόλοιπο]])=1,ΠοσόΔανείου,IF(Διαχείριση[[#This Row],[ημερομηνία
πληρωμής]]="",0,INDEX(Διαχείριση[], ROW()-4,8)))</f>
        <v>2133.940123638411</v>
      </c>
      <c r="E362" s="21">
        <f ca="1">IF(ΚαταχωρημένεςΤιμές,IF(ROW()-ROW(Διαχείριση[[#Headers],[τόκος]])=1,-IPMT(Επιτόκιο/12,1,ΔιάρκειαΔανείου-ROWS($C$4:C362)+1,Διαχείριση[[#This Row],[αρχικό
υπόλοιπο]]),IFERROR(-IPMT(Επιτόκιο/12,1,Διαχείριση[[#This Row],['#
δόσεων που απομένουν]],D363),0)),0)</f>
        <v>4.454951228316502</v>
      </c>
      <c r="F362" s="21">
        <f ca="1">IFERROR(IF(AND(ΚαταχωρημένεςΤιμές,Διαχείριση[[#This Row],[ημερομηνία
πληρωμής]]&lt;&gt;""),-PPMT(Επιτόκιο/12,1,ΔιάρκειαΔανείου-ROWS($C$4:C362)+1,Διαχείριση[[#This Row],[αρχικό
υπόλοιπο]]),""),0)</f>
        <v>1064.7518288424505</v>
      </c>
      <c r="G362" s="21">
        <f ca="1">IF(Διαχείριση[[#This Row],[ημερομηνία
πληρωμής]]="",0,ΦόροςΑκίνητηςΠεριουσίας)</f>
        <v>375</v>
      </c>
      <c r="H362" s="21">
        <f ca="1">IF(Διαχείριση[[#This Row],[ημερομηνία
πληρωμής]]="",0,Διαχείριση[[#This Row],[τόκος]]+Διαχείριση[[#This Row],[κεφάλαιο]]+Διαχείριση[[#This Row],[φόρος ακίνητης
περιουσίας]])</f>
        <v>1444.2067800707671</v>
      </c>
      <c r="I362" s="21">
        <f ca="1">IF(Διαχείριση[[#This Row],[ημερομηνία
πληρωμής]]="",0,Διαχείριση[[#This Row],[αρχικό
υπόλοιπο]]-Διαχείριση[[#This Row],[κεφάλαιο]])</f>
        <v>1069.1882947959605</v>
      </c>
      <c r="J362" s="22">
        <f ca="1">IF(Διαχείριση[[#This Row],[υπόλοιπο
που απομένει]]&gt;0,ΤελευταίαΓραμμή-ROW(),0)</f>
        <v>1</v>
      </c>
    </row>
    <row r="363" spans="2:10" ht="15" customHeight="1" x14ac:dyDescent="0.25">
      <c r="B363" s="20">
        <f>ROWS($B$4:B363)</f>
        <v>360</v>
      </c>
      <c r="C363" s="14">
        <f ca="1">IF(ΚαταχωρημένεςΤιμές,IF(Διαχείριση[[#This Row],['#]]&lt;=ΔιάρκειαΔανείου,IF(ROW()-ROW(Διαχείριση[[#Headers],[ημερομηνία
πληρωμής]])=1,ΈναρξηΔανείου,IF(I362&gt;0,EDATE(C362,1),"")),""),"")</f>
        <v>54250</v>
      </c>
      <c r="D363" s="21">
        <f ca="1">IF(ROW()-ROW(Διαχείριση[[#Headers],[αρχικό
υπόλοιπο]])=1,ΠοσόΔανείου,IF(Διαχείριση[[#This Row],[ημερομηνία
πληρωμής]]="",0,INDEX(Διαχείριση[], ROW()-4,8)))</f>
        <v>1069.1882947959605</v>
      </c>
      <c r="E363" s="21">
        <f ca="1">IF(ΚαταχωρημένεςΤιμές,IF(ROW()-ROW(Διαχείριση[[#Headers],[τόκος]])=1,-IPMT(Επιτόκιο/12,1,ΔιάρκειαΔανείου-ROWS($C$4:C363)+1,Διαχείριση[[#This Row],[αρχικό
υπόλοιπο]]),IFERROR(-IPMT(Επιτόκιο/12,1,Διαχείριση[[#This Row],['#
δόσεων που απομένουν]],D364),0)),0)</f>
        <v>0</v>
      </c>
      <c r="F363" s="21">
        <f ca="1">IFERROR(IF(AND(ΚαταχωρημένεςΤιμές,Διαχείριση[[#This Row],[ημερομηνία
πληρωμής]]&lt;&gt;""),-PPMT(Επιτόκιο/12,1,ΔιάρκειαΔανείου-ROWS($C$4:C363)+1,Διαχείριση[[#This Row],[αρχικό
υπόλοιπο]]),""),0)</f>
        <v>1069.1882947959607</v>
      </c>
      <c r="G363" s="21">
        <f ca="1">IF(Διαχείριση[[#This Row],[ημερομηνία
πληρωμής]]="",0,ΦόροςΑκίνητηςΠεριουσίας)</f>
        <v>375</v>
      </c>
      <c r="H363" s="21">
        <f ca="1">IF(Διαχείριση[[#This Row],[ημερομηνία
πληρωμής]]="",0,Διαχείριση[[#This Row],[τόκος]]+Διαχείριση[[#This Row],[κεφάλαιο]]+Διαχείριση[[#This Row],[φόρος ακίνητης
περιουσίας]])</f>
        <v>1444.1882947959607</v>
      </c>
      <c r="I363" s="23">
        <f ca="1">IF(Διαχείριση[[#This Row],[ημερομηνία
πληρωμής]]="",0,Διαχείριση[[#This Row],[αρχικό
υπόλοιπο]]-Διαχείριση[[#This Row],[κεφάλαιο]])</f>
        <v>-2.2737367544323206E-13</v>
      </c>
      <c r="J363" s="22">
        <f ca="1">IF(Διαχείριση[[#This Row],[υπόλοιπο
που απομένει]]&gt;0,ΤελευταίαΓραμμή-ROW(),0)</f>
        <v>0</v>
      </c>
    </row>
  </sheetData>
  <sheetProtection selectLockedCells="1"/>
  <mergeCells count="2">
    <mergeCell ref="B1:J1"/>
    <mergeCell ref="B2:J2"/>
  </mergeCells>
  <conditionalFormatting sqref="B4:J363">
    <cfRule type="expression" dxfId="0" priority="1">
      <formula>$C4=""</formula>
    </cfRule>
  </conditionalFormatting>
  <dataValidations count="11">
    <dataValidation allowBlank="1" showInputMessage="1" showErrorMessage="1" prompt="Πίνακας διαχείρισης δανείου που υπολογίζεται από το φύλλο εργασίας &quot;Υπολογισμός στεγαστικού&quot;. Προσθέστε επιπλέον δόσεις προσθέτοντας νέες γραμμές στον υπάρχοντα πίνακα. Πληκτρολογήστε την ημερομηνία πληρωμής και οι άλλες στήλες θα ενημερωθούν αυτόματα" sqref="A1"/>
    <dataValidation allowBlank="1" showInputMessage="1" showErrorMessage="1" prompt="Αυτή η στήλη περιέχει τον αριθμό πληρωμής. Προσθέστε επιπλέον πληρωμές, προσθέτοντας μια νέα γραμμή και την ημερομηνία πληρωμής. Οι στήλες θα ενημερωθούν αυτόματα" sqref="B3"/>
    <dataValidation allowBlank="1" showInputMessage="1" showErrorMessage="1" prompt="Η ημερομηνία πληρωμής ενημερώνεται αυτόματα σε αυτή τη στήλη" sqref="C3"/>
    <dataValidation allowBlank="1" showInputMessage="1" showErrorMessage="1" prompt="Σε αυτή τη στήλη ενημερώνονται αυτόματα το αρχικό και το προσαρμοσμένο υπόλοιπο καθώς καταβάλλονται οι δόσεις." sqref="D3"/>
    <dataValidation allowBlank="1" showInputMessage="1" showErrorMessage="1" prompt="Η ανάλυση των τόκων ενημερώνεται αυτόματα σε αυτή τη στήλη" sqref="E3"/>
    <dataValidation allowBlank="1" showInputMessage="1" showErrorMessage="1" prompt="Το ποσό της δόσης που αφορά αποπληρωμή κεφαλαίου ενημερώνεται αυτόματα σε αυτή τη στήλη." sqref="F3"/>
    <dataValidation allowBlank="1" showInputMessage="1" showErrorMessage="1" prompt="Σε αυτή τη στήλη ενημερώνεται αυτόματα η πληρωμή φόρου ακίνητης περιουσίας που καταχωρείται στο κελί E8 του φύλλου εργασίας &quot;Υπολογισμός στεγαστικού&quot;. " sqref="G3"/>
    <dataValidation allowBlank="1" showInputMessage="1" showErrorMessage="1" prompt="Σε αυτή τη στήλη προσαρμόζεται αυτόματα η συνολική πληρωμή, με βάση τα ποσά τόκων, κεφαλαίου και φόρου ακίνητης περιουσίας των στηλών E, F και G." sqref="H3"/>
    <dataValidation allowBlank="1" showInputMessage="1" showErrorMessage="1" prompt="Σε αυτή τη στήλη ενημερώνεται αυτόματα το υπόλοιπο που απομένει για τη συνολική πληρωμή." sqref="I3"/>
    <dataValidation allowBlank="1" showInputMessage="1" showErrorMessage="1" prompt="Ο αριθμός των δόσεων που απομένουν ενημερώνεται αυτόματα σε αυτή τη στήλη κάτω από αυτή την επικεφαλίδα με βάση τη διάρκεια του δανείου στο φύλλο εργασίας &quot;Υπολογισμός στεγαστικού&quot; και τον αριθμό των δόσεων για το δάνειο" sqref="J3"/>
    <dataValidation allowBlank="1" showInputMessage="1" showErrorMessage="1" prompt="Ο τίτλος αυτού του φύλλου εργασίας βρίσκεται σε αυτό και στο από κάτω κελί" sqref="B1:J1"/>
  </dataValidations>
  <printOptions horizontalCentered="1"/>
  <pageMargins left="0.25" right="0.25" top="0.75" bottom="0.75" header="0.3" footer="0.3"/>
  <pageSetup paperSize="9" scale="65"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13</vt:i4>
      </vt:variant>
    </vt:vector>
  </HeadingPairs>
  <TitlesOfParts>
    <vt:vector size="15" baseType="lpstr">
      <vt:lpstr>Υπολογισμός στεγαστικού </vt:lpstr>
      <vt:lpstr>Πίνακας διαχείρισης</vt:lpstr>
      <vt:lpstr>'Πίνακας διαχείρισης'!Print_Titles</vt:lpstr>
      <vt:lpstr>ΑξίαΣπιτιού</vt:lpstr>
      <vt:lpstr>ΔιάρκειαΔανείου</vt:lpstr>
      <vt:lpstr>ΈναρξηΔανείου</vt:lpstr>
      <vt:lpstr>Επιτόκιο</vt:lpstr>
      <vt:lpstr>ΚαμίαΥπολειπόμενηΠληρωμή</vt:lpstr>
      <vt:lpstr>ΜηναίαΔόσηΔανείου</vt:lpstr>
      <vt:lpstr>ΠοσόΔανείου</vt:lpstr>
      <vt:lpstr>σύνολο_καταβληθέντων_τόκων</vt:lpstr>
      <vt:lpstr>σύνολο_πληρωμών</vt:lpstr>
      <vt:lpstr>σύνολο_πληρωμών_δανείου</vt:lpstr>
      <vt:lpstr>τόκος</vt:lpstr>
      <vt:lpstr>ΦόροςΑκίνητηςΠεριουσίας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2017-09-21T04:13:40Z</dcterms:created>
  <dcterms:modified xsi:type="dcterms:W3CDTF">2018-04-13T06:55:47Z</dcterms:modified>
  <cp:version/>
</cp:coreProperties>
</file>