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6"/>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8325" xr2:uid="{00000000-000D-0000-FFFF-FFFF00000000}"/>
  </bookViews>
  <sheets>
    <sheet name="ΕΝΑΡΞΗ" sheetId="2" r:id="rId1"/>
    <sheet name="ΕΡΓΑΛΕΙΟ ΠΡΟΫΠΟΛΟΓΙΣΜΟΥ" sheetId="1" r:id="rId2"/>
  </sheets>
  <definedNames>
    <definedName name="ΠοσοστόΑπόδοσης">'ΕΡΓΑΛΕΙΟ ΠΡΟΫΠΟΛΟΓΙΣΜΟΥ'!$C$7</definedName>
    <definedName name="ΦορολογικόςΣυντελεστής">'ΕΡΓΑΛΕΙΟ ΠΡΟΫΠΟΛΟΓΙΣΜΟΥ'!$C$8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 l="1"/>
  <c r="C43" i="1"/>
  <c r="D22" i="1" l="1"/>
  <c r="E22" i="1"/>
  <c r="F22" i="1"/>
  <c r="C14" i="1"/>
  <c r="C37" i="1" s="1"/>
  <c r="E29" i="1" l="1"/>
  <c r="D29" i="1"/>
  <c r="D30" i="1" s="1"/>
  <c r="D33" i="1" s="1"/>
  <c r="E30" i="1"/>
  <c r="E33" i="1" s="1"/>
  <c r="E36" i="1"/>
  <c r="C38" i="1"/>
  <c r="F29" i="1"/>
  <c r="D36" i="1" l="1"/>
  <c r="E34" i="1"/>
  <c r="E35" i="1" s="1"/>
  <c r="E37" i="1" s="1"/>
  <c r="F30" i="1"/>
  <c r="F33" i="1" s="1"/>
  <c r="F36" i="1"/>
  <c r="D34" i="1"/>
  <c r="D35" i="1" s="1"/>
  <c r="D37" i="1" l="1"/>
  <c r="D38" i="1" s="1"/>
  <c r="E38" i="1" s="1"/>
  <c r="F34" i="1"/>
  <c r="F35" i="1" s="1"/>
  <c r="F37" i="1" s="1"/>
  <c r="C42" i="1" l="1"/>
  <c r="C41" i="1"/>
</calcChain>
</file>

<file path=xl/sharedStrings.xml><?xml version="1.0" encoding="utf-8"?>
<sst xmlns="http://schemas.openxmlformats.org/spreadsheetml/2006/main" count="271" uniqueCount="61">
  <si>
    <t>ΠΛΗΡΟΦΟΡΙΕΣ ΓΙΑ ΑΥΤΟ ΤΟ ΠΡΟΤΥΠΟ</t>
  </si>
  <si>
    <t>Εισαγάγετε λεπτομέρειες στους πίνακες για να υπολογιστούν αυτόματα τα σύνολα και οι δείκτες αξιολόγησης.</t>
  </si>
  <si>
    <t xml:space="preserve">Σημείωση:  </t>
  </si>
  <si>
    <t>Στη στήλη A του φύλλου εργασίας "ΕΡΓΑΛΕΙΟ ΠΡΟΫΠΟΛΟΓΙΣΜΟΥ"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</si>
  <si>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για τους πίνακες στο φύλλο εργασίας, πατήστε το πλήκτρο SHIFT και, στη συνέχεια, F10 μέσα σε έναν πίνακα, επιλέξτε "ΠΙΝΑΚΑΣ" και, στη συνέχεια, επιλέξτε "ΕΝΑΛΛΑΚΤΙΚΟ ΚΕΙΜΕΝΟ".</t>
  </si>
  <si>
    <t>Δημιουργήστε έναν προϋπολογισμό τοποθεσίας web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</si>
  <si>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Ο τίτλος αυτού του φύλλου εργασίας βρίσκεται στο κελί στα δεξιά.</t>
  </si>
  <si>
    <t>Εισαγάγετε την ημερομηνία στο κελί στα δεξιά.</t>
  </si>
  <si>
    <t>Στο κελί στα δεξιά βρίσκεται συμβουλή.</t>
  </si>
  <si>
    <t>Οι τιμές υπολογίζονται αυτόματα στον πίνακα συνόλων που ξεκινάει στο κελί στα δεξιά. Η επόμενη οδηγία βρίσκεται στο κελί A40.</t>
  </si>
  <si>
    <t>Οι δείκτες αξιολόγησης υπολογίζονται αυτόματα στον πίνακα δεικτών που ξεκινάει στο κελί στα δεξιά.</t>
  </si>
  <si>
    <t>Επωνυμία εταιρείας</t>
  </si>
  <si>
    <t>Εργαλείο προϋπολογισμός τοποθεσίας web</t>
  </si>
  <si>
    <t>Ημερομηνία</t>
  </si>
  <si>
    <t>Τα γκρι κελιά περιέχουν υπολογισμούς που δεν πρέπει να τροποποιηθούν.</t>
  </si>
  <si>
    <t>Δεδομένα εταιρείας</t>
  </si>
  <si>
    <t>Απαιτούμενο ποσοστό απόδοσης</t>
  </si>
  <si>
    <t>Φορολογικός συντελεστής</t>
  </si>
  <si>
    <t>Αρχική επένδυση στην τοποθεσία web</t>
  </si>
  <si>
    <t>Υλικό (π.χ., διακομιστές)</t>
  </si>
  <si>
    <t>Λογισμικό (π.χ., λογισμικό καταλόγου ηλεκτρονικού εμπορίου)</t>
  </si>
  <si>
    <t>Ανάπτυξη (π.χ., ανάπτυξη και σχεδίαση τοποθεσίας από τρίτο)</t>
  </si>
  <si>
    <t>Σύνολο αρχικών επενδύσεων</t>
  </si>
  <si>
    <t>Οφέλη από την τοποθεσία web</t>
  </si>
  <si>
    <t>Απευθείας πωλήσεις</t>
  </si>
  <si>
    <t>Αύξηση των πωλήσεων ως αποτέλεσμα της βελτιωμένης αποτελεσματικότητας της προώθησης / των πωλητών</t>
  </si>
  <si>
    <t>Αύξηση των πωλήσεων ως αποτέλεσμα της αυξημένης συμμετοχής συνεργατών</t>
  </si>
  <si>
    <t>Μειωμένα έξοδα ταξιδιών</t>
  </si>
  <si>
    <t>Μειωμένα έξοδα εξυπηρέτησης πελατών</t>
  </si>
  <si>
    <t>Σύνολο οφελών</t>
  </si>
  <si>
    <t>Έξοδα (εκτός από τις αρχικές επενδύσεις κεφαλαίου)</t>
  </si>
  <si>
    <t>Έξοδα πωλήσεων</t>
  </si>
  <si>
    <t>Συντήρηση</t>
  </si>
  <si>
    <t>Διαχείριση έργων, υποστήριξη πελατών</t>
  </si>
  <si>
    <t>Online διαφήμιση, καταχώρηση σε μηχανές αναζήτησης</t>
  </si>
  <si>
    <t>Απόσβεση κεφαλαιουχικών δαπανών (για τον υπολογισμό χρησιμοποιείται περίοδος τριών ετών)</t>
  </si>
  <si>
    <t>Σύνολο εξόδων</t>
  </si>
  <si>
    <t>Σύνολα</t>
  </si>
  <si>
    <t>Καθαρά οφέλη (έξοδα)</t>
  </si>
  <si>
    <t>Φόρος</t>
  </si>
  <si>
    <t>Τιμή μετά τον φόρο</t>
  </si>
  <si>
    <t>Προσθήκη απόσβεσης</t>
  </si>
  <si>
    <t>Ταμειακή ροή</t>
  </si>
  <si>
    <t>Αθροιστική ταμειακή ροή</t>
  </si>
  <si>
    <t>Δείκτες αξιολόγησης</t>
  </si>
  <si>
    <t>Καθαρή παρούσα αξία (NPV)</t>
  </si>
  <si>
    <t>Ποσοστό εσωτερικής απόδοσης (IRR)</t>
  </si>
  <si>
    <t>Περίοδος αποπληρωμής (σε έτη)</t>
  </si>
  <si>
    <t>Ποσοστό</t>
  </si>
  <si>
    <t>ΕΤΟΣ</t>
  </si>
  <si>
    <t>Τιμές</t>
  </si>
  <si>
    <t>1</t>
  </si>
  <si>
    <t>2</t>
  </si>
  <si>
    <t>3</t>
  </si>
  <si>
    <t>Καταγράψτε την αρχική επένδυση στην τοποθεσία web, τα οφέλη της και τα έξοδα χρησιμοποιώντας αυτό το εργαλείο προϋπολογισμός τοποθεσίας web.</t>
  </si>
  <si>
    <t>Συμπληρώστε την επωνυμία εταιρείας και την ημερομηνία.</t>
  </si>
  <si>
    <t>Εισαγάγετε την επωνυμία εταιρείας στο κελί στα δεξιά.</t>
  </si>
  <si>
    <t>Εισαγάγετε λεπτομέρειες στον πίνακα ποσοστό που ξεκινάει στο κελί στα δεξιά. Η επόμενη οδηγία βρίσκεται στο κελί A10.</t>
  </si>
  <si>
    <t>Εισαγάγετε λεπτομέρειες στον πίνακα αρχική επένδυση που ξεκινάει στο κελί στα δεξιά. Η επόμενη οδηγία βρίσκεται στο κελί A16.</t>
  </si>
  <si>
    <t>Εισαγάγετε λεπτομέρειες στον πίνακα οφέλη που ξεκινάει στο κελί στα δεξιά. Η επόμενη οδηγία βρίσκεται στο κελί A24.</t>
  </si>
  <si>
    <t>Εισαγάγετε λεπτομέρειες στον πίνακα εξοδα που ξεκινάει στο κελί στα δεξιά. Οι τιμές υπολογίζονται αυτόματα στα κελιά που περιέχουν τύπους. Η επόμενη οδηγία βρίσκεται στο κελί A32.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</si>
</sst>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19" x14ac:knownFonts="1">
    <font>
      <sz val="11"/>
      <color theme="1"/>
      <name val="Calibri"/>
      <family val="2"/>
      <scheme val="minor"/>
    </font>
    <font>
      <sz val="18"/>
      <color theme="3"/>
      <name val="Arial"/>
      <family val="2"/>
      <scheme val="major"/>
    </font>
    <font>
      <sz val="11"/>
      <color theme="3"/>
      <name val="Arial"/>
      <family val="2"/>
      <scheme val="major"/>
    </font>
    <font>
      <sz val="16"/>
      <color theme="3"/>
      <name val="Arial"/>
      <family val="2"/>
      <scheme val="major"/>
    </font>
    <font>
      <b/>
      <sz val="11"/>
      <color theme="1" tint="0.14996795556505021"/>
      <name val="Arial"/>
      <family val="2"/>
      <scheme val="major"/>
    </font>
    <font>
      <sz val="11"/>
      <color theme="0"/>
      <name val="Calibri"/>
      <family val="2"/>
      <scheme val="minor"/>
    </font>
    <font>
      <b/>
      <sz val="16"/>
      <color theme="0"/>
      <name val="Arial"/>
      <family val="2"/>
      <scheme val="major"/>
    </font>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theme="1" tint="0.34998626667073579"/>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diagonal/>
    </border>
    <border>
      <left/>
      <right style="thin">
        <color theme="5" tint="0.39994506668294322"/>
      </right>
      <top style="thin">
        <color theme="5" tint="0.3999450666829432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 fillId="0" borderId="1" applyNumberFormat="0" applyFill="0" applyProtection="0">
      <alignment horizontal="left" vertical="center"/>
    </xf>
    <xf numFmtId="0" fontId="3" fillId="0" borderId="2" applyNumberFormat="0" applyFill="0" applyProtection="0">
      <alignment horizontal="left" vertical="center"/>
    </xf>
    <xf numFmtId="0" fontId="2" fillId="0" borderId="3" applyNumberFormat="0" applyFill="0" applyProtection="0">
      <alignment horizontal="left" vertical="center"/>
    </xf>
    <xf numFmtId="0" fontId="4" fillId="3" borderId="0" applyNumberFormat="0" applyBorder="0" applyProtection="0">
      <alignment horizontal="left" vertical="center"/>
    </xf>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9" applyNumberFormat="0" applyAlignment="0" applyProtection="0"/>
    <xf numFmtId="0" fontId="13" fillId="11" borderId="10" applyNumberFormat="0" applyAlignment="0" applyProtection="0"/>
    <xf numFmtId="0" fontId="14" fillId="11" borderId="9" applyNumberFormat="0" applyAlignment="0" applyProtection="0"/>
    <xf numFmtId="0" fontId="15" fillId="0" borderId="11" applyNumberFormat="0" applyFill="0" applyAlignment="0" applyProtection="0"/>
    <xf numFmtId="0" fontId="16" fillId="12" borderId="12" applyNumberFormat="0" applyAlignment="0" applyProtection="0"/>
    <xf numFmtId="0" fontId="17" fillId="0" borderId="0" applyNumberFormat="0" applyFill="0" applyBorder="0" applyAlignment="0" applyProtection="0"/>
    <xf numFmtId="0" fontId="7" fillId="13" borderId="13" applyNumberFormat="0" applyFont="0" applyAlignment="0" applyProtection="0"/>
    <xf numFmtId="0" fontId="18" fillId="0" borderId="0" applyNumberFormat="0" applyFill="0" applyBorder="0" applyAlignment="0" applyProtection="0"/>
    <xf numFmtId="0" fontId="8" fillId="0" borderId="14" applyNumberFormat="0" applyFill="0" applyAlignment="0" applyProtection="0"/>
    <xf numFmtId="0" fontId="5"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5"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5"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5"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5"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5"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cellStyleXfs>
  <cellXfs count="26">
    <xf numFmtId="0" fontId="0" fillId="0" borderId="0" xfId="0"/>
    <xf numFmtId="0" fontId="1" fillId="0" borderId="1" xfId="1">
      <alignment horizontal="left" vertical="center"/>
    </xf>
    <xf numFmtId="0" fontId="3" fillId="0" borderId="2" xfId="2">
      <alignment horizontal="left" vertical="center"/>
    </xf>
    <xf numFmtId="0" fontId="2" fillId="0" borderId="3" xfId="3">
      <alignment horizontal="left" vertical="center"/>
    </xf>
    <xf numFmtId="0" fontId="4" fillId="3" borderId="0" xfId="4">
      <alignment horizontal="left" vertical="center"/>
    </xf>
    <xf numFmtId="0" fontId="0" fillId="0" borderId="5" xfId="0" applyBorder="1"/>
    <xf numFmtId="9" fontId="0" fillId="0" borderId="6" xfId="0" applyNumberFormat="1" applyBorder="1"/>
    <xf numFmtId="0" fontId="0" fillId="0" borderId="7" xfId="0" applyBorder="1"/>
    <xf numFmtId="9" fontId="0" fillId="0" borderId="8" xfId="0" applyNumberFormat="1" applyBorder="1"/>
    <xf numFmtId="0" fontId="5" fillId="0" borderId="0" xfId="0" applyFont="1"/>
    <xf numFmtId="0" fontId="6" fillId="6" borderId="2" xfId="2" applyFont="1" applyFill="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xf numFmtId="14" fontId="2" fillId="0" borderId="3" xfId="3" applyNumberFormat="1">
      <alignment horizontal="left" vertical="center"/>
    </xf>
    <xf numFmtId="0" fontId="0" fillId="0" borderId="0" xfId="0" applyAlignment="1">
      <alignment vertical="center" wrapText="1"/>
    </xf>
    <xf numFmtId="0" fontId="0" fillId="0" borderId="0" xfId="0" applyAlignment="1">
      <alignment horizontal="center"/>
    </xf>
    <xf numFmtId="8" fontId="0" fillId="4" borderId="4" xfId="0" applyNumberFormat="1" applyFont="1" applyFill="1" applyBorder="1"/>
    <xf numFmtId="0" fontId="0" fillId="5" borderId="0" xfId="0" applyFont="1" applyFill="1"/>
    <xf numFmtId="0" fontId="0" fillId="0" borderId="0" xfId="0" applyFont="1" applyAlignment="1">
      <alignment wrapText="1"/>
    </xf>
    <xf numFmtId="8" fontId="0" fillId="0" borderId="0" xfId="0" applyNumberFormat="1" applyFont="1"/>
    <xf numFmtId="0" fontId="0" fillId="0" borderId="0" xfId="0" applyFont="1"/>
    <xf numFmtId="8" fontId="0" fillId="2" borderId="0" xfId="0" applyNumberFormat="1" applyFont="1" applyFill="1"/>
    <xf numFmtId="10" fontId="0" fillId="0" borderId="0" xfId="0" applyNumberFormat="1" applyFont="1"/>
    <xf numFmtId="2" fontId="0" fillId="0" borderId="0" xfId="0" applyNumberFormat="1" applyFont="1"/>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4" builtinId="19" customBuiltin="1"/>
    <cellStyle name="Κακό" xfId="12" builtinId="27" customBuiltin="1"/>
    <cellStyle name="Καλό" xfId="11" builtinId="26" customBuiltin="1"/>
    <cellStyle name="Κανονικό" xfId="0" builtinId="0" customBuiltin="1"/>
    <cellStyle name="Κόμμα" xfId="5" builtinId="3" customBuiltin="1"/>
    <cellStyle name="Κόμμα [0]" xfId="6" builtinId="6" customBuiltin="1"/>
    <cellStyle name="Νόμισμα [0]" xfId="8" builtinId="7" customBuiltin="1"/>
    <cellStyle name="Νομισματική μονάδα" xfId="7" builtinId="4" customBuiltin="1"/>
    <cellStyle name="Ουδέτερο" xfId="13" builtinId="28" customBuiltin="1"/>
    <cellStyle name="Ποσοστό" xfId="9"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10" builtinId="15" customBuiltin="1"/>
    <cellStyle name="Υπολογισμός" xfId="16" builtinId="22" customBuiltin="1"/>
  </cellStyles>
  <dxfs count="58">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border>
        <left style="thin">
          <color theme="1" tint="0.34998626667073579"/>
        </left>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border>
        <right style="thin">
          <color theme="1" tint="0.34998626667073579"/>
        </right>
      </border>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border>
        <left style="thin">
          <color theme="1" tint="0.34998626667073579"/>
        </left>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border>
        <right style="thin">
          <color theme="1" tint="0.34998626667073579"/>
        </right>
      </border>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499984740745262"/>
        </patternFill>
      </fill>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499984740745262"/>
        </patternFill>
      </fill>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499984740745262"/>
        </patternFill>
      </fill>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dxf>
    <dxf>
      <numFmt numFmtId="13" formatCode="0%"/>
      <border diagonalUp="0" diagonalDown="0" outline="0">
        <left/>
        <right style="thin">
          <color theme="5" tint="0.39994506668294322"/>
        </right>
        <top style="thin">
          <color theme="5" tint="0.39994506668294322"/>
        </top>
        <bottom style="thin">
          <color theme="5" tint="0.39994506668294322"/>
        </bottom>
      </border>
    </dxf>
    <dxf>
      <border outline="0">
        <bottom style="thin">
          <color theme="5" tint="0.39994506668294322"/>
        </bottom>
      </border>
    </dxf>
    <dxf>
      <numFmt numFmtId="2" formatCode="0.00"/>
    </dxf>
    <dxf>
      <alignment horizontal="general" vertical="bottom" textRotation="0" wrapText="1" indent="0" justifyLastLine="0" shrinkToFit="0" readingOrder="0"/>
    </dxf>
    <dxf>
      <numFmt numFmtId="12" formatCode="#,##0.00\ &quot;€&quot;;[Red]\-#,##0.00\ &quot;€&quot;"/>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ΑρχικήΕπένδυση" displayName="ΑρχικήΕπένδυση" ref="B10:F14" totalsRowCount="1" headerRowDxfId="41" dataDxfId="39" totalsRowDxfId="40">
  <autoFilter ref="B10:F13"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Αρχική επένδυση στην τοποθεσία web" totalsRowLabel="Σύνολο αρχικών επενδύσεων" dataDxfId="51" totalsRowDxfId="50"/>
    <tableColumn id="2" xr3:uid="{00000000-0010-0000-0000-000002000000}" name="ΕΤΟΣ" totalsRowFunction="sum" dataDxfId="49" totalsRowDxfId="48"/>
    <tableColumn id="3" xr3:uid="{00000000-0010-0000-0000-000003000000}" name="1" dataDxfId="47" totalsRowDxfId="46"/>
    <tableColumn id="4" xr3:uid="{00000000-0010-0000-0000-000004000000}" name="2" dataDxfId="45" totalsRowDxfId="44"/>
    <tableColumn id="5" xr3:uid="{00000000-0010-0000-0000-000005000000}" name="3" dataDxfId="43" totalsRowDxfId="42"/>
  </tableColumns>
  <tableStyleInfo name="TableStyleMedium3" showFirstColumn="0" showLastColumn="0" showRowStripes="1" showColumnStripes="0"/>
  <extLst>
    <ext xmlns:x14="http://schemas.microsoft.com/office/spreadsheetml/2009/9/main" uri="{504A1905-F514-4f6f-8877-14C23A59335A}">
      <x14:table altTextSummary="Εισαγάγετε την αρχική επένδυση στα στοιχεία της τοποθεσίας web και το ετήσιο ποσό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Οφέλη" displayName="Οφέλη" ref="B16:F22" totalsRowCount="1" headerRowDxfId="28" dataDxfId="26" totalsRowDxfId="27">
  <autoFilter ref="B16:F21"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Οφέλη από την τοποθεσία web" totalsRowLabel="Σύνολο οφελών" dataDxfId="38" totalsRowDxfId="37"/>
    <tableColumn id="2" xr3:uid="{00000000-0010-0000-0100-000002000000}" name="ΕΤΟΣ" dataDxfId="36" totalsRowDxfId="35"/>
    <tableColumn id="3" xr3:uid="{00000000-0010-0000-0100-000003000000}" name="1" totalsRowFunction="sum" dataDxfId="34" totalsRowDxfId="33"/>
    <tableColumn id="4" xr3:uid="{00000000-0010-0000-0100-000004000000}" name="2" totalsRowFunction="sum" dataDxfId="32" totalsRowDxfId="31"/>
    <tableColumn id="5" xr3:uid="{00000000-0010-0000-0100-000005000000}" name="3" totalsRowFunction="sum" dataDxfId="30" totalsRowDxfId="29"/>
  </tableColumns>
  <tableStyleInfo name="TableStyleMedium3" showFirstColumn="0" showLastColumn="0" showRowStripes="1" showColumnStripes="0"/>
  <extLst>
    <ext xmlns:x14="http://schemas.microsoft.com/office/spreadsheetml/2009/9/main" uri="{504A1905-F514-4f6f-8877-14C23A59335A}">
      <x14:table altTextSummary="Εισαγάγετε τα οφέλη από τα στοιχεία της τοποθεσίας web και το ετήσιο ποσό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Έξοδα" displayName="Έξοδα" ref="B24:F30" totalsRowCount="1" headerRowDxfId="15" dataDxfId="13" totalsRowDxfId="14">
  <autoFilter ref="B24:F29"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Έξοδα (εκτός από τις αρχικές επενδύσεις κεφαλαίου)" totalsRowLabel="Σύνολο εξόδων" dataDxfId="25" totalsRowDxfId="24"/>
    <tableColumn id="2" xr3:uid="{00000000-0010-0000-0200-000002000000}" name="ΕΤΟΣ" dataDxfId="23" totalsRowDxfId="22"/>
    <tableColumn id="3" xr3:uid="{00000000-0010-0000-0200-000003000000}" name="1" totalsRowFunction="sum" dataDxfId="21" totalsRowDxfId="20"/>
    <tableColumn id="4" xr3:uid="{00000000-0010-0000-0200-000004000000}" name="2" totalsRowFunction="sum" dataDxfId="19" totalsRowDxfId="18"/>
    <tableColumn id="5" xr3:uid="{00000000-0010-0000-0200-000005000000}" name="3" totalsRowFunction="sum" dataDxfId="17" totalsRowDxfId="16"/>
  </tableColumns>
  <tableStyleInfo name="TableStyleMedium3" showFirstColumn="0" showLastColumn="0" showRowStripes="1" showColumnStripes="0"/>
  <extLst>
    <ext xmlns:x14="http://schemas.microsoft.com/office/spreadsheetml/2009/9/main" uri="{504A1905-F514-4f6f-8877-14C23A59335A}">
      <x14:table altTextSummary="Εισαγάγετε τα έξοδα εκτός από τις αρχικές επενδύσεις κεφαλαίου και τα ετήσια ποσά σε αυτόν τον πίνακ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Σύνολα" displayName="Σύνολα" ref="B32:F38" headerRowDxfId="7" dataDxfId="5" totalsRowDxfId="6">
  <autoFilter ref="B32:F38"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Σύνολα" totalsRowLabel="Άθροισμα" dataDxfId="12" totalsRowDxfId="57"/>
    <tableColumn id="2" xr3:uid="{00000000-0010-0000-0300-000002000000}" name="ΕΤΟΣ" dataDxfId="11"/>
    <tableColumn id="3" xr3:uid="{00000000-0010-0000-0300-000003000000}" name="1" dataDxfId="10"/>
    <tableColumn id="4" xr3:uid="{00000000-0010-0000-0300-000004000000}" name="2" dataDxfId="9"/>
    <tableColumn id="5" xr3:uid="{00000000-0010-0000-0300-000005000000}" name="3" totalsRowFunction="sum" dataDxfId="8" totalsRowDxfId="56"/>
  </tableColumns>
  <tableStyleInfo name="TableStyleMedium3" showFirstColumn="0" showLastColumn="0" showRowStripes="1" showColumnStripes="0"/>
  <extLst>
    <ext xmlns:x14="http://schemas.microsoft.com/office/spreadsheetml/2009/9/main" uri="{504A1905-F514-4f6f-8877-14C23A59335A}">
      <x14:table altTextSummary="Εισαγάγετε τα σύνολα των στοιχείων σε αυτόν τον πίνακα. Τα ετήσια ποσά υπολογίζονται αυτόματ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Δείκτες" displayName="Δείκτες" ref="B40:C43" headerRowDxfId="2" dataDxfId="0" totalsRowDxfId="1">
  <autoFilter ref="B40:C43" xr:uid="{00000000-0009-0000-0100-000005000000}">
    <filterColumn colId="0" hiddenButton="1"/>
    <filterColumn colId="1" hiddenButton="1"/>
  </autoFilter>
  <tableColumns count="2">
    <tableColumn id="1" xr3:uid="{00000000-0010-0000-0400-000001000000}" name="Δείκτες αξιολόγησης" totalsRowLabel="Άθροισμα" dataDxfId="4" totalsRowDxfId="55"/>
    <tableColumn id="2" xr3:uid="{00000000-0010-0000-0400-000002000000}" name="Τιμές" totalsRowFunction="sum" dataDxfId="3" totalsRowDxfId="54"/>
  </tableColumns>
  <tableStyleInfo name="TableStyleMedium3" showFirstColumn="0" showLastColumn="0" showRowStripes="1" showColumnStripes="0"/>
  <extLst>
    <ext xmlns:x14="http://schemas.microsoft.com/office/spreadsheetml/2009/9/main" uri="{504A1905-F514-4f6f-8877-14C23A59335A}">
      <x14:table altTextSummary="Τα στοιχεία και τα ποσά των δεικτών αξιολόγησης ενημερώνονται αυτόματα σε αυτόν τον πίνακα"/>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8A38FE-B7B1-4DBB-95BF-23DDFD246CD1}" name="Ποσοστό" displayName="Ποσοστό" ref="B6:C8" totalsRowShown="0" tableBorderDxfId="53">
  <autoFilter ref="B6:C8" xr:uid="{4A48B7AE-0418-4013-B926-B2BE0A0E551C}">
    <filterColumn colId="0" hiddenButton="1"/>
    <filterColumn colId="1" hiddenButton="1"/>
  </autoFilter>
  <tableColumns count="2">
    <tableColumn id="1" xr3:uid="{11FD8CE5-F029-46A8-8385-67BD6BB8C0F6}" name="Δεδομένα εταιρείας"/>
    <tableColumn id="2" xr3:uid="{D234CEAA-BCAD-4F41-A5C2-1F7BCE4E636F}" name="Ποσοστό" dataDxfId="52"/>
  </tableColumns>
  <tableStyleInfo name="TableStyleMedium2" showFirstColumn="0" showLastColumn="0" showRowStripes="0" showColumnStripes="0"/>
  <extLst>
    <ext xmlns:x14="http://schemas.microsoft.com/office/spreadsheetml/2009/9/main" uri="{504A1905-F514-4f6f-8877-14C23A59335A}">
      <x14:table altTextSummary="Εισαγάγετε τα δεδομένα της εταιρείας και το ποσοστό σε αυτόν τον πίνακα"/>
    </ext>
  </extLst>
</table>
</file>

<file path=xl/theme/theme1.xml><?xml version="1.0" encoding="utf-8"?>
<a:theme xmlns:a="http://schemas.openxmlformats.org/drawingml/2006/main" name="Mortgage refinancing">
  <a:themeElements>
    <a:clrScheme name="Website budget tool">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Web site budget too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48D92-4400-4A09-8C70-D20D5142DBF7}">
  <sheetPr>
    <tabColor theme="5" tint="-0.499984740745262"/>
  </sheetPr>
  <dimension ref="B1:B7"/>
  <sheetViews>
    <sheetView showGridLines="0" tabSelected="1" workbookViewId="0"/>
  </sheetViews>
  <sheetFormatPr defaultColWidth="9.140625" defaultRowHeight="15" x14ac:dyDescent="0.25"/>
  <cols>
    <col min="1" max="1" width="2.7109375" style="14" customWidth="1"/>
    <col min="2" max="2" width="80.7109375" style="14" customWidth="1"/>
    <col min="3" max="3" width="2.7109375" style="14" customWidth="1"/>
    <col min="4" max="16384" width="9.140625" style="14"/>
  </cols>
  <sheetData>
    <row r="1" spans="2:2" s="11" customFormat="1" ht="30" customHeight="1" thickBot="1" x14ac:dyDescent="0.3">
      <c r="B1" s="10" t="s">
        <v>0</v>
      </c>
    </row>
    <row r="2" spans="2:2" s="11" customFormat="1" ht="30" customHeight="1" thickTop="1" x14ac:dyDescent="0.25">
      <c r="B2" s="16" t="s">
        <v>54</v>
      </c>
    </row>
    <row r="3" spans="2:2" s="11" customFormat="1" ht="30" customHeight="1" x14ac:dyDescent="0.25">
      <c r="B3" s="16" t="s">
        <v>55</v>
      </c>
    </row>
    <row r="4" spans="2:2" s="11" customFormat="1" ht="30" customHeight="1" x14ac:dyDescent="0.25">
      <c r="B4" s="12" t="s">
        <v>1</v>
      </c>
    </row>
    <row r="5" spans="2:2" s="11" customFormat="1" ht="30" customHeight="1" x14ac:dyDescent="0.25">
      <c r="B5" s="13" t="s">
        <v>2</v>
      </c>
    </row>
    <row r="6" spans="2:2" ht="70.5" customHeight="1" x14ac:dyDescent="0.25">
      <c r="B6" s="12" t="s">
        <v>3</v>
      </c>
    </row>
    <row r="7" spans="2:2" ht="53.25" customHeight="1" x14ac:dyDescent="0.25">
      <c r="B7" s="16"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F43"/>
  <sheetViews>
    <sheetView showGridLines="0" workbookViewId="0"/>
  </sheetViews>
  <sheetFormatPr defaultRowHeight="15" x14ac:dyDescent="0.25"/>
  <cols>
    <col min="1" max="1" width="1.7109375" style="9" customWidth="1"/>
    <col min="2" max="2" width="99.7109375" customWidth="1"/>
    <col min="3" max="6" width="18.7109375" customWidth="1"/>
  </cols>
  <sheetData>
    <row r="1" spans="1:6" x14ac:dyDescent="0.25">
      <c r="A1" s="9" t="s">
        <v>5</v>
      </c>
    </row>
    <row r="2" spans="1:6" ht="24" thickBot="1" x14ac:dyDescent="0.3">
      <c r="A2" s="9" t="s">
        <v>56</v>
      </c>
      <c r="B2" s="1" t="s">
        <v>11</v>
      </c>
      <c r="C2" s="1"/>
      <c r="D2" s="1"/>
      <c r="E2" s="1"/>
      <c r="F2" s="1"/>
    </row>
    <row r="3" spans="1:6" ht="21.75" thickTop="1" thickBot="1" x14ac:dyDescent="0.3">
      <c r="A3" s="9" t="s">
        <v>6</v>
      </c>
      <c r="B3" s="2" t="s">
        <v>12</v>
      </c>
      <c r="C3" s="2"/>
      <c r="D3" s="2"/>
      <c r="E3" s="2"/>
      <c r="F3" s="2"/>
    </row>
    <row r="4" spans="1:6" ht="16.5" thickTop="1" thickBot="1" x14ac:dyDescent="0.3">
      <c r="A4" s="9" t="s">
        <v>7</v>
      </c>
      <c r="B4" s="15" t="s">
        <v>13</v>
      </c>
      <c r="C4" s="3"/>
      <c r="D4" s="3"/>
      <c r="E4" s="3"/>
      <c r="F4" s="3"/>
    </row>
    <row r="5" spans="1:6" ht="30" customHeight="1" x14ac:dyDescent="0.25">
      <c r="A5" s="9" t="s">
        <v>8</v>
      </c>
      <c r="B5" t="s">
        <v>14</v>
      </c>
    </row>
    <row r="6" spans="1:6" x14ac:dyDescent="0.25">
      <c r="A6" s="9" t="s">
        <v>57</v>
      </c>
      <c r="B6" s="4" t="s">
        <v>15</v>
      </c>
      <c r="C6" s="4" t="s">
        <v>48</v>
      </c>
    </row>
    <row r="7" spans="1:6" x14ac:dyDescent="0.25">
      <c r="B7" s="5" t="s">
        <v>16</v>
      </c>
      <c r="C7" s="6">
        <v>0.1</v>
      </c>
    </row>
    <row r="8" spans="1:6" x14ac:dyDescent="0.25">
      <c r="B8" s="7" t="s">
        <v>17</v>
      </c>
      <c r="C8" s="8">
        <v>0.3</v>
      </c>
    </row>
    <row r="10" spans="1:6" x14ac:dyDescent="0.25">
      <c r="A10" s="9" t="s">
        <v>58</v>
      </c>
      <c r="B10" s="19" t="s">
        <v>18</v>
      </c>
      <c r="C10" s="19" t="s">
        <v>49</v>
      </c>
      <c r="D10" s="19" t="s">
        <v>51</v>
      </c>
      <c r="E10" s="19" t="s">
        <v>52</v>
      </c>
      <c r="F10" s="19" t="s">
        <v>53</v>
      </c>
    </row>
    <row r="11" spans="1:6" x14ac:dyDescent="0.25">
      <c r="B11" s="20" t="s">
        <v>19</v>
      </c>
      <c r="C11" s="21">
        <v>25000</v>
      </c>
      <c r="D11" s="18"/>
      <c r="E11" s="18"/>
      <c r="F11" s="18"/>
    </row>
    <row r="12" spans="1:6" x14ac:dyDescent="0.25">
      <c r="B12" s="20" t="s">
        <v>20</v>
      </c>
      <c r="C12" s="21">
        <v>15000</v>
      </c>
      <c r="D12" s="18"/>
      <c r="E12" s="18"/>
      <c r="F12" s="18"/>
    </row>
    <row r="13" spans="1:6" x14ac:dyDescent="0.25">
      <c r="B13" s="20" t="s">
        <v>21</v>
      </c>
      <c r="C13" s="21">
        <v>150000</v>
      </c>
      <c r="D13" s="18"/>
      <c r="E13" s="18"/>
      <c r="F13" s="18"/>
    </row>
    <row r="14" spans="1:6" x14ac:dyDescent="0.25">
      <c r="B14" s="22" t="s">
        <v>22</v>
      </c>
      <c r="C14" s="21">
        <f>SUBTOTAL(109,ΑρχικήΕπένδυση[ΕΤΟΣ])</f>
        <v>190000</v>
      </c>
      <c r="D14" s="18"/>
      <c r="E14" s="18"/>
      <c r="F14" s="18"/>
    </row>
    <row r="15" spans="1:6" x14ac:dyDescent="0.25">
      <c r="B15" s="17"/>
      <c r="C15" s="17"/>
      <c r="D15" s="17"/>
      <c r="E15" s="17"/>
      <c r="F15" s="17"/>
    </row>
    <row r="16" spans="1:6" x14ac:dyDescent="0.25">
      <c r="A16" s="9" t="s">
        <v>59</v>
      </c>
      <c r="B16" s="19" t="s">
        <v>23</v>
      </c>
      <c r="C16" s="19" t="s">
        <v>49</v>
      </c>
      <c r="D16" s="19" t="s">
        <v>51</v>
      </c>
      <c r="E16" s="19" t="s">
        <v>52</v>
      </c>
      <c r="F16" s="19" t="s">
        <v>53</v>
      </c>
    </row>
    <row r="17" spans="1:6" x14ac:dyDescent="0.25">
      <c r="B17" s="20" t="s">
        <v>24</v>
      </c>
      <c r="C17" s="18"/>
      <c r="D17" s="21">
        <v>15000</v>
      </c>
      <c r="E17" s="21">
        <v>50000</v>
      </c>
      <c r="F17" s="21">
        <v>75000</v>
      </c>
    </row>
    <row r="18" spans="1:6" ht="15" customHeight="1" x14ac:dyDescent="0.25">
      <c r="B18" s="20" t="s">
        <v>25</v>
      </c>
      <c r="C18" s="18"/>
      <c r="D18" s="21">
        <v>25000</v>
      </c>
      <c r="E18" s="21">
        <v>25000</v>
      </c>
      <c r="F18" s="21">
        <v>25000</v>
      </c>
    </row>
    <row r="19" spans="1:6" x14ac:dyDescent="0.25">
      <c r="B19" s="20" t="s">
        <v>26</v>
      </c>
      <c r="C19" s="18"/>
      <c r="D19" s="21">
        <v>25000</v>
      </c>
      <c r="E19" s="21">
        <v>25000</v>
      </c>
      <c r="F19" s="21">
        <v>25000</v>
      </c>
    </row>
    <row r="20" spans="1:6" x14ac:dyDescent="0.25">
      <c r="B20" s="20" t="s">
        <v>27</v>
      </c>
      <c r="C20" s="18"/>
      <c r="D20" s="21">
        <v>25000</v>
      </c>
      <c r="E20" s="21">
        <v>25000</v>
      </c>
      <c r="F20" s="21">
        <v>25000</v>
      </c>
    </row>
    <row r="21" spans="1:6" x14ac:dyDescent="0.25">
      <c r="B21" s="20" t="s">
        <v>28</v>
      </c>
      <c r="C21" s="18"/>
      <c r="D21" s="21">
        <v>50000</v>
      </c>
      <c r="E21" s="21">
        <v>50000</v>
      </c>
      <c r="F21" s="21">
        <v>50000</v>
      </c>
    </row>
    <row r="22" spans="1:6" x14ac:dyDescent="0.25">
      <c r="B22" s="22" t="s">
        <v>29</v>
      </c>
      <c r="C22" s="18"/>
      <c r="D22" s="21">
        <f>SUBTOTAL(109,Οφέλη[1])</f>
        <v>140000</v>
      </c>
      <c r="E22" s="21">
        <f>SUBTOTAL(109,Οφέλη[2])</f>
        <v>175000</v>
      </c>
      <c r="F22" s="21">
        <f>SUBTOTAL(109,Οφέλη[3])</f>
        <v>200000</v>
      </c>
    </row>
    <row r="23" spans="1:6" x14ac:dyDescent="0.25">
      <c r="B23" s="17"/>
      <c r="C23" s="17"/>
      <c r="D23" s="17"/>
      <c r="E23" s="17"/>
      <c r="F23" s="17"/>
    </row>
    <row r="24" spans="1:6" x14ac:dyDescent="0.25">
      <c r="A24" s="9" t="s">
        <v>60</v>
      </c>
      <c r="B24" s="19" t="s">
        <v>30</v>
      </c>
      <c r="C24" s="19" t="s">
        <v>49</v>
      </c>
      <c r="D24" s="19" t="s">
        <v>51</v>
      </c>
      <c r="E24" s="19" t="s">
        <v>52</v>
      </c>
      <c r="F24" s="19" t="s">
        <v>53</v>
      </c>
    </row>
    <row r="25" spans="1:6" x14ac:dyDescent="0.25">
      <c r="B25" s="20" t="s">
        <v>31</v>
      </c>
      <c r="C25" s="18"/>
      <c r="D25" s="21">
        <v>7500</v>
      </c>
      <c r="E25" s="21">
        <v>25000</v>
      </c>
      <c r="F25" s="21">
        <v>37500</v>
      </c>
    </row>
    <row r="26" spans="1:6" x14ac:dyDescent="0.25">
      <c r="B26" s="20" t="s">
        <v>32</v>
      </c>
      <c r="C26" s="18"/>
      <c r="D26" s="21">
        <v>15000</v>
      </c>
      <c r="E26" s="21">
        <v>15000</v>
      </c>
      <c r="F26" s="21">
        <v>15000</v>
      </c>
    </row>
    <row r="27" spans="1:6" x14ac:dyDescent="0.25">
      <c r="B27" s="20" t="s">
        <v>33</v>
      </c>
      <c r="C27" s="18"/>
      <c r="D27" s="21">
        <v>35000</v>
      </c>
      <c r="E27" s="21">
        <v>35000</v>
      </c>
      <c r="F27" s="21">
        <v>35000</v>
      </c>
    </row>
    <row r="28" spans="1:6" x14ac:dyDescent="0.25">
      <c r="B28" s="20" t="s">
        <v>34</v>
      </c>
      <c r="C28" s="18"/>
      <c r="D28" s="21">
        <v>10000</v>
      </c>
      <c r="E28" s="21">
        <v>10000</v>
      </c>
      <c r="F28" s="21">
        <v>10000</v>
      </c>
    </row>
    <row r="29" spans="1:6" ht="15" customHeight="1" x14ac:dyDescent="0.25">
      <c r="B29" s="20" t="s">
        <v>35</v>
      </c>
      <c r="C29" s="18"/>
      <c r="D29" s="23">
        <f>ΑρχικήΕπένδυση[[#Totals],[ΕΤΟΣ]]/3</f>
        <v>63333.333333333336</v>
      </c>
      <c r="E29" s="23">
        <f>ΑρχικήΕπένδυση[[#Totals],[ΕΤΟΣ]]/3</f>
        <v>63333.333333333336</v>
      </c>
      <c r="F29" s="23">
        <f>ΑρχικήΕπένδυση[[#Totals],[ΕΤΟΣ]]/3</f>
        <v>63333.333333333336</v>
      </c>
    </row>
    <row r="30" spans="1:6" x14ac:dyDescent="0.25">
      <c r="B30" s="22" t="s">
        <v>36</v>
      </c>
      <c r="C30" s="18"/>
      <c r="D30" s="21">
        <f>SUBTOTAL(109,Έξοδα[1])</f>
        <v>130833.33333333334</v>
      </c>
      <c r="E30" s="21">
        <f>SUBTOTAL(109,Έξοδα[2])</f>
        <v>148333.33333333334</v>
      </c>
      <c r="F30" s="21">
        <f>SUBTOTAL(109,Έξοδα[3])</f>
        <v>160833.33333333334</v>
      </c>
    </row>
    <row r="31" spans="1:6" x14ac:dyDescent="0.25">
      <c r="B31" s="17"/>
      <c r="C31" s="17"/>
      <c r="D31" s="17"/>
      <c r="E31" s="17"/>
      <c r="F31" s="17"/>
    </row>
    <row r="32" spans="1:6" x14ac:dyDescent="0.25">
      <c r="A32" s="9" t="s">
        <v>9</v>
      </c>
      <c r="B32" s="19" t="s">
        <v>37</v>
      </c>
      <c r="C32" s="19" t="s">
        <v>49</v>
      </c>
      <c r="D32" s="19" t="s">
        <v>51</v>
      </c>
      <c r="E32" s="19" t="s">
        <v>52</v>
      </c>
      <c r="F32" s="19" t="s">
        <v>53</v>
      </c>
    </row>
    <row r="33" spans="1:6" x14ac:dyDescent="0.25">
      <c r="B33" s="20" t="s">
        <v>38</v>
      </c>
      <c r="C33" s="18"/>
      <c r="D33" s="21">
        <f>Οφέλη[[#Totals],[1]]-Έξοδα[[#Totals],[1]]</f>
        <v>9166.666666666657</v>
      </c>
      <c r="E33" s="21">
        <f>Οφέλη[[#Totals],[2]]-Έξοδα[[#Totals],[2]]</f>
        <v>26666.666666666657</v>
      </c>
      <c r="F33" s="21">
        <f>Οφέλη[[#Totals],[3]]-Έξοδα[[#Totals],[3]]</f>
        <v>39166.666666666657</v>
      </c>
    </row>
    <row r="34" spans="1:6" x14ac:dyDescent="0.25">
      <c r="B34" s="20" t="s">
        <v>39</v>
      </c>
      <c r="C34" s="18"/>
      <c r="D34" s="21">
        <f>D33*ΦορολογικόςΣυντελεστής</f>
        <v>2749.9999999999968</v>
      </c>
      <c r="E34" s="21">
        <f>E33*ΦορολογικόςΣυντελεστής</f>
        <v>7999.9999999999964</v>
      </c>
      <c r="F34" s="21">
        <f>F33*ΦορολογικόςΣυντελεστής</f>
        <v>11749.999999999996</v>
      </c>
    </row>
    <row r="35" spans="1:6" x14ac:dyDescent="0.25">
      <c r="B35" s="20" t="s">
        <v>40</v>
      </c>
      <c r="C35" s="18"/>
      <c r="D35" s="21">
        <f t="shared" ref="D35:F35" si="0">D33-D34</f>
        <v>6416.6666666666606</v>
      </c>
      <c r="E35" s="21">
        <f t="shared" si="0"/>
        <v>18666.666666666661</v>
      </c>
      <c r="F35" s="21">
        <f t="shared" si="0"/>
        <v>27416.666666666661</v>
      </c>
    </row>
    <row r="36" spans="1:6" x14ac:dyDescent="0.25">
      <c r="B36" s="20" t="s">
        <v>41</v>
      </c>
      <c r="C36" s="18"/>
      <c r="D36" s="21">
        <f>D29</f>
        <v>63333.333333333336</v>
      </c>
      <c r="E36" s="21">
        <f>E29</f>
        <v>63333.333333333336</v>
      </c>
      <c r="F36" s="21">
        <f>F29</f>
        <v>63333.333333333336</v>
      </c>
    </row>
    <row r="37" spans="1:6" x14ac:dyDescent="0.25">
      <c r="B37" s="20" t="s">
        <v>42</v>
      </c>
      <c r="C37" s="21">
        <f>-ΑρχικήΕπένδυση[[#Totals],[ΕΤΟΣ]]</f>
        <v>-190000</v>
      </c>
      <c r="D37" s="21">
        <f t="shared" ref="D37:F37" si="1">D35+D36</f>
        <v>69750</v>
      </c>
      <c r="E37" s="21">
        <f t="shared" si="1"/>
        <v>82000</v>
      </c>
      <c r="F37" s="21">
        <f t="shared" si="1"/>
        <v>90750</v>
      </c>
    </row>
    <row r="38" spans="1:6" x14ac:dyDescent="0.25">
      <c r="B38" s="20" t="s">
        <v>43</v>
      </c>
      <c r="C38" s="21">
        <f>C37</f>
        <v>-190000</v>
      </c>
      <c r="D38" s="21">
        <f t="shared" ref="D38:F38" si="2">C38+D37</f>
        <v>-120250</v>
      </c>
      <c r="E38" s="21">
        <f t="shared" si="2"/>
        <v>-38250</v>
      </c>
      <c r="F38" s="21">
        <f t="shared" si="2"/>
        <v>52500</v>
      </c>
    </row>
    <row r="39" spans="1:6" x14ac:dyDescent="0.25">
      <c r="B39" s="17"/>
      <c r="C39" s="17"/>
      <c r="D39" s="17"/>
      <c r="E39" s="17"/>
      <c r="F39" s="17"/>
    </row>
    <row r="40" spans="1:6" x14ac:dyDescent="0.25">
      <c r="A40" s="9" t="s">
        <v>10</v>
      </c>
      <c r="B40" s="19" t="s">
        <v>44</v>
      </c>
      <c r="C40" s="19" t="s">
        <v>50</v>
      </c>
    </row>
    <row r="41" spans="1:6" x14ac:dyDescent="0.25">
      <c r="B41" s="20" t="s">
        <v>45</v>
      </c>
      <c r="C41" s="21">
        <f>C37+(NPV(ΠοσοστόΑπόδοσης,D37:F37))</f>
        <v>9359.5041322313773</v>
      </c>
    </row>
    <row r="42" spans="1:6" x14ac:dyDescent="0.25">
      <c r="B42" s="20" t="s">
        <v>46</v>
      </c>
      <c r="C42" s="24">
        <f>IRR(C37:F37)</f>
        <v>0.12655165144706393</v>
      </c>
    </row>
    <row r="43" spans="1:6" x14ac:dyDescent="0.25">
      <c r="B43" s="20" t="s">
        <v>47</v>
      </c>
      <c r="C43" s="25">
        <f>IF(F38&lt;=0,"Υπερβαίνει τα 3 έτη",IF(E38&lt;=0,(F37-F38)/F37+2,IF(D38&lt;=0,(E37-E38)/E37+1,IF(C38&lt;=0,(D37-D38)/D37,"Δ/Υ"))))</f>
        <v>2.4214876033057853</v>
      </c>
    </row>
  </sheetData>
  <mergeCells count="4">
    <mergeCell ref="B23:F23"/>
    <mergeCell ref="B31:F31"/>
    <mergeCell ref="B39:F39"/>
    <mergeCell ref="B15:F15"/>
  </mergeCells>
  <pageMargins left="0.4" right="0.4" top="0.4" bottom="0.6" header="0.3" footer="0.3"/>
  <pageSetup paperSize="9" fitToHeight="0"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2</vt:i4>
      </vt:variant>
    </vt:vector>
  </HeadingPairs>
  <TitlesOfParts>
    <vt:vector size="4" baseType="lpstr">
      <vt:lpstr>ΕΝΑΡΞΗ</vt:lpstr>
      <vt:lpstr>ΕΡΓΑΛΕΙΟ ΠΡΟΫΠΟΛΟΓΙΣΜΟΥ</vt:lpstr>
      <vt:lpstr>ΠοσοστόΑπόδοσης</vt:lpstr>
      <vt:lpstr>ΦορολογικόςΣυντελεστής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2018-05-31T12:22:28Z</dcterms:created>
  <dcterms:modified xsi:type="dcterms:W3CDTF">2018-11-28T06:11:15Z</dcterms:modified>
</cp:coreProperties>
</file>

<file path=docProps/custom.xml><?xml version="1.0" encoding="utf-8"?>
<Properties xmlns="http://schemas.openxmlformats.org/officeDocument/2006/custom-properties" xmlns:vt="http://schemas.openxmlformats.org/officeDocument/2006/docPropsVTypes"/>
</file>