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codeName="ThisWorkbook"/>
  <xr:revisionPtr revIDLastSave="0" documentId="13_ncr:1_{47F580C2-4D19-44F2-A437-BA728738F069}" xr6:coauthVersionLast="36" xr6:coauthVersionMax="43" xr10:uidLastSave="{00000000-0000-0000-0000-000000000000}"/>
  <bookViews>
    <workbookView xWindow="-27990" yWindow="-120" windowWidth="29040" windowHeight="15840" xr2:uid="{00000000-000D-0000-FFFF-FFFF00000000}"/>
  </bookViews>
  <sheets>
    <sheet name="Σύνοψη μηνιαίου προϋπολογισμού" sheetId="1" r:id="rId1"/>
    <sheet name="Έσοδα" sheetId="3" r:id="rId2"/>
    <sheet name="Έξοδα προσωπικού" sheetId="4" r:id="rId3"/>
    <sheet name="Λειτουργικά έξοδα" sheetId="5" r:id="rId4"/>
  </sheets>
  <definedNames>
    <definedName name="_xlnm._FilterDatabase" localSheetId="2" hidden="1">'Έξοδα προσωπικού'!#REF!</definedName>
    <definedName name="_xlnm._FilterDatabase" localSheetId="1" hidden="1">Έσοδα!#REF!</definedName>
    <definedName name="_xlnm._FilterDatabase" localSheetId="3" hidden="1">'Λειτουργικά έξοδα'!#REF!</definedName>
    <definedName name="_xlnm._FilterDatabase" localSheetId="0" hidden="1">Έσοδα!#REF!</definedName>
    <definedName name="BUDGET_Title">'Σύνοψη μηνιαίου προϋπολογισμού'!$B$2</definedName>
    <definedName name="_xlnm.Print_Titles" localSheetId="2">'Έξοδα προσωπικού'!$4:$4</definedName>
    <definedName name="_xlnm.Print_Titles" localSheetId="1">Έσοδα!$4:$4</definedName>
    <definedName name="_xlnm.Print_Titles" localSheetId="3">'Λειτουργικά έξοδα'!$4:$4</definedName>
    <definedName name="ΕΠΩΝΥΜΙΑ_ΕΤΑΙΡΕΙΑΣ">'Σύνοψη μηνιαίου προϋπολογισμού'!$B$1</definedName>
    <definedName name="Τίτλος1">Κορυφαία5Έξοδα[[#Headers],[ΕΞΟΔΑ]]</definedName>
    <definedName name="Τίτλος2">Έσοδα[[#Headers],[ΕΣΟΔΑ]]</definedName>
    <definedName name="Τίτλος3">ΈξοδαΠροσωπικού[[#Headers],[ΕΞΟΔΑ ΠΡΟΣΩΠΙΚΟΥ]]</definedName>
    <definedName name="Τίτλος4">ΛειτουργικάΈξοδα[[#Headers],[ΛΕΙΤΟΥΡΓΙΚΑ ΕΞΟΔΑ]]</definedName>
    <definedName name="ΤίτλοςΣτήλης1">Σύνολα[[#Headers],[ΣΎΝΟΛΑ ΠΡΟΫΠΟΛΟΓΙΣΜΟΎ]]</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 i="3" l="1"/>
  <c r="B2" i="4"/>
  <c r="B2" i="5"/>
  <c r="D25" i="5" l="1"/>
  <c r="C25" i="5"/>
  <c r="F5" i="5"/>
  <c r="E5" i="5"/>
  <c r="F23" i="5"/>
  <c r="E23" i="5"/>
  <c r="F21" i="5"/>
  <c r="E21" i="5"/>
  <c r="F24" i="5"/>
  <c r="E24" i="5"/>
  <c r="F17" i="5"/>
  <c r="E17" i="5"/>
  <c r="F11" i="5"/>
  <c r="E11" i="5"/>
  <c r="F13" i="5"/>
  <c r="E13" i="5"/>
  <c r="F10" i="5"/>
  <c r="E10" i="5"/>
  <c r="F20" i="5"/>
  <c r="E20" i="5"/>
  <c r="F18" i="5"/>
  <c r="E18" i="5"/>
  <c r="F19" i="5"/>
  <c r="E19" i="5"/>
  <c r="F15" i="5"/>
  <c r="E15" i="5"/>
  <c r="F22" i="5"/>
  <c r="E22" i="5"/>
  <c r="F7" i="5"/>
  <c r="E7" i="5"/>
  <c r="F16" i="5"/>
  <c r="E16" i="5"/>
  <c r="F6" i="5"/>
  <c r="E6" i="5"/>
  <c r="F12" i="5"/>
  <c r="E12" i="5"/>
  <c r="F9" i="5"/>
  <c r="E9" i="5"/>
  <c r="F14" i="5"/>
  <c r="E14" i="5"/>
  <c r="F8" i="5"/>
  <c r="E8" i="5"/>
  <c r="B1" i="5"/>
  <c r="D8" i="4"/>
  <c r="C8" i="4"/>
  <c r="F7" i="4"/>
  <c r="E7" i="4"/>
  <c r="F6" i="4"/>
  <c r="E6" i="4"/>
  <c r="F5" i="4"/>
  <c r="E5" i="4"/>
  <c r="B1" i="4"/>
  <c r="D6" i="1" l="1"/>
  <c r="C16" i="1"/>
  <c r="C15" i="1"/>
  <c r="C13" i="1"/>
  <c r="C12" i="1"/>
  <c r="B12" i="1" s="1"/>
  <c r="C14" i="1"/>
  <c r="C6" i="1"/>
  <c r="E6" i="1" s="1"/>
  <c r="F25" i="5"/>
  <c r="F8" i="4"/>
  <c r="D8" i="3"/>
  <c r="E7" i="3"/>
  <c r="F6" i="3"/>
  <c r="E6" i="3"/>
  <c r="F5" i="3"/>
  <c r="E5" i="3"/>
  <c r="B13" i="1" l="1"/>
  <c r="E13" i="1"/>
  <c r="B15" i="1"/>
  <c r="E15" i="1"/>
  <c r="B14" i="1"/>
  <c r="E14" i="1"/>
  <c r="B16" i="1"/>
  <c r="E16" i="1"/>
  <c r="B1" i="3"/>
  <c r="E12" i="1" l="1"/>
  <c r="E17" i="1" l="1"/>
  <c r="C17" i="1"/>
  <c r="D5" i="1"/>
  <c r="D14" i="1" l="1"/>
  <c r="D7" i="1"/>
  <c r="D15" i="1"/>
  <c r="D13" i="1"/>
  <c r="D16" i="1"/>
  <c r="D12" i="1"/>
  <c r="D17" i="1" l="1"/>
  <c r="C8" i="3" l="1"/>
  <c r="C5" i="1" s="1"/>
  <c r="F7" i="3"/>
  <c r="F8" i="3" s="1"/>
  <c r="E5" i="1" l="1"/>
  <c r="C7" i="1"/>
  <c r="E7" i="1" s="1"/>
</calcChain>
</file>

<file path=xl/sharedStrings.xml><?xml version="1.0" encoding="utf-8"?>
<sst xmlns="http://schemas.openxmlformats.org/spreadsheetml/2006/main" count="61" uniqueCount="50">
  <si>
    <t>ΕΠΩΝΥΜΙΑ ΕΤΑΙΡΕΙΑΣ</t>
  </si>
  <si>
    <t>ΜΗΝΙΑΙΟΣ ΠΡΟΫΠΟΛΟΓΙΣΜΟΣ</t>
  </si>
  <si>
    <t>ΣΎΝΟΛΑ ΠΡΟΫΠΟΛΟΓΙΣΜΟΎ</t>
  </si>
  <si>
    <t>Έσοδα</t>
  </si>
  <si>
    <t>Έξοδα</t>
  </si>
  <si>
    <t>Υπόλοιπο (έσοδα μείον έξοδα)</t>
  </si>
  <si>
    <t>Το γράφημα επισκόπησης προϋπολογισμού βρίσκεται σε αυτό το κελί. Τα 5 κορυφαία λειτουργικά έξοδα ενημερώνονται αυτόματα στον πίνακα "5ΚορυφαίαΈξοδα" παρακάτω.</t>
  </si>
  <si>
    <t>ΠΟΙΑ ΕΙΝΑΙ ΤΑ 5 ΚΟΡΥΦΑΙΑ ΜΕΓΑΛΥΤΕΡΑ ΛΕΙΤΟΥΡΓΙΚΑ ΕΞΟΔΑ ΜΟΥ;</t>
  </si>
  <si>
    <t>ΕΞΟΔΑ</t>
  </si>
  <si>
    <t>ΕΚΤΙΜΩΜΕΝΑ</t>
  </si>
  <si>
    <t>ΠΟΣΟ</t>
  </si>
  <si>
    <t>ΠΡΑΓΜΑΤΙΚΑ</t>
  </si>
  <si>
    <t>% ΕΞΟΔΩΝ</t>
  </si>
  <si>
    <t>Ημερομηνία</t>
  </si>
  <si>
    <t>ΔΙΑΦΟΡΑ</t>
  </si>
  <si>
    <t>ΠΟΣΟ ΜΕΙΩΣΗΣ 15%</t>
  </si>
  <si>
    <t>ΕΣΟΔΑ</t>
  </si>
  <si>
    <t>Καθαρές πωλήσεις</t>
  </si>
  <si>
    <t>Έσοδα αποπληρωμής τόκων</t>
  </si>
  <si>
    <t>Πωλήσεις περιουσιακών στοιχείων (κέρδος/ζημία)</t>
  </si>
  <si>
    <t>Σύνολο εσόδων</t>
  </si>
  <si>
    <t>5 ΚΟΡΥΦΑΙΑ ΠΟΣΑ</t>
  </si>
  <si>
    <t>ΕΞΟΔΑ ΠΡΟΣΩΠΙΚΟΥ</t>
  </si>
  <si>
    <t>Μισθοί</t>
  </si>
  <si>
    <t>Παροχές υπαλλήλων</t>
  </si>
  <si>
    <t>Προμήθεια</t>
  </si>
  <si>
    <t>Σύνολο εξόδων προσωπικού</t>
  </si>
  <si>
    <t>ΛΕΙΤΟΥΡΓΙΚΑ ΕΞΟΔΑ</t>
  </si>
  <si>
    <t>Διαφήμιση</t>
  </si>
  <si>
    <t>Μη εισπράξιμες οφειλές</t>
  </si>
  <si>
    <t>Εκπτώσεις για πληρωμή τοις μετρητοίς</t>
  </si>
  <si>
    <t>Έξοδα παράδοσης</t>
  </si>
  <si>
    <t>Αποσβέσεις</t>
  </si>
  <si>
    <t>Οφειλές και συνδρομές</t>
  </si>
  <si>
    <t>Ασφάλεια</t>
  </si>
  <si>
    <t>Τόκοι</t>
  </si>
  <si>
    <t>Νομικά θέματα και λογιστικός έλεγχος</t>
  </si>
  <si>
    <t>Συντήρηση και επισκευές</t>
  </si>
  <si>
    <t>Προμήθειες γραφείου</t>
  </si>
  <si>
    <t>Ταχυδρομικά τέλη</t>
  </si>
  <si>
    <t>Ενοίκιο ή στεγαστικό δάνειο</t>
  </si>
  <si>
    <t>Έξοδα πωλήσεων</t>
  </si>
  <si>
    <t>Έξοδα αποστολής και αποθήκευσης</t>
  </si>
  <si>
    <t>Προμήθειες</t>
  </si>
  <si>
    <t>Φόροι</t>
  </si>
  <si>
    <t>Τηλέφωνο</t>
  </si>
  <si>
    <t>Υπηρεσίες κοινής ωφελείας</t>
  </si>
  <si>
    <t>Άλλο</t>
  </si>
  <si>
    <t>Σύνολο λειτουργικών εξόδων</t>
  </si>
  <si>
    <t>Άθροισμ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</si>
</sst>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1" formatCode="_(* #,##0_);_(* \(#,##0\);_(* &quot;-&quot;_);_(@_)"/>
    <numFmt numFmtId="164" formatCode="_-* #,##0\ &quot;€&quot;_-;\-* #,##0\ &quot;€&quot;_-;_-* &quot;-&quot;\ &quot;€&quot;_-;_-@_-"/>
    <numFmt numFmtId="165" formatCode="_-* #,##0.00\ &quot;€&quot;_-;\-* #,##0.00\ &quot;€&quot;_-;_-* &quot;-&quot;??\ &quot;€&quot;_-;_-@_-"/>
    <numFmt numFmtId="166" formatCode="mmmm\ yyyy"/>
    <numFmt numFmtId="167" formatCode="0.0%"/>
    <numFmt numFmtId="168" formatCode="#,##0.00_ ;[Red]\-#,##0.00\ "/>
  </numFmts>
  <fonts count="32" x14ac:knownFonts="1">
    <font>
      <sz val="11"/>
      <color theme="1"/>
      <name val="Gill Sans MT"/>
      <family val="2"/>
    </font>
    <font>
      <sz val="11"/>
      <color theme="1"/>
      <name val="Gill Sans MT"/>
      <family val="2"/>
      <scheme val="minor"/>
    </font>
    <font>
      <sz val="12"/>
      <color theme="3"/>
      <name val="Gill Sans MT"/>
      <family val="2"/>
      <scheme val="minor"/>
    </font>
    <font>
      <sz val="16"/>
      <color theme="0"/>
      <name val="Gill Sans MT"/>
      <family val="2"/>
      <scheme val="major"/>
    </font>
    <font>
      <sz val="36"/>
      <color theme="0"/>
      <name val="Gill Sans MT"/>
      <family val="2"/>
      <scheme val="major"/>
    </font>
    <font>
      <sz val="11"/>
      <name val="Gill Sans MT"/>
      <family val="2"/>
      <scheme val="minor"/>
    </font>
    <font>
      <sz val="11"/>
      <color theme="0"/>
      <name val="Gill Sans MT"/>
      <family val="2"/>
      <scheme val="minor"/>
    </font>
    <font>
      <sz val="11"/>
      <color theme="1"/>
      <name val="Calibri"/>
      <family val="2"/>
    </font>
    <font>
      <sz val="11"/>
      <color theme="9" tint="-0.499984740745262"/>
      <name val="Calibri"/>
      <family val="2"/>
    </font>
    <font>
      <sz val="11"/>
      <color theme="3"/>
      <name val="Calibri"/>
      <family val="2"/>
    </font>
    <font>
      <sz val="11"/>
      <color rgb="FF006100"/>
      <name val="Calibri"/>
      <family val="2"/>
    </font>
    <font>
      <sz val="11"/>
      <color rgb="FF9C0006"/>
      <name val="Calibri"/>
      <family val="2"/>
    </font>
    <font>
      <b/>
      <sz val="11"/>
      <color theme="0"/>
      <name val="Calibri"/>
      <family val="2"/>
    </font>
    <font>
      <sz val="11"/>
      <color theme="0"/>
      <name val="Calibri"/>
      <family val="2"/>
    </font>
    <font>
      <i/>
      <sz val="11"/>
      <color rgb="FF7F7F7F"/>
      <name val="Calibri"/>
      <family val="2"/>
    </font>
    <font>
      <sz val="11"/>
      <color rgb="FF6C0000"/>
      <name val="Calibri"/>
      <family val="2"/>
    </font>
    <font>
      <b/>
      <sz val="11"/>
      <color rgb="FFFA7D00"/>
      <name val="Calibri"/>
      <family val="2"/>
    </font>
    <font>
      <sz val="11"/>
      <color rgb="FF3F3F76"/>
      <name val="Calibri"/>
      <family val="2"/>
    </font>
    <font>
      <b/>
      <sz val="11"/>
      <color rgb="FF3F3F3F"/>
      <name val="Calibri"/>
      <family val="2"/>
    </font>
    <font>
      <sz val="11"/>
      <color rgb="FF9C5700"/>
      <name val="Calibri"/>
      <family val="2"/>
    </font>
    <font>
      <sz val="11"/>
      <color rgb="FFFA7D00"/>
      <name val="Calibri"/>
      <family val="2"/>
    </font>
    <font>
      <sz val="11"/>
      <color rgb="FFFF0000"/>
      <name val="Gill Sans MT"/>
      <family val="2"/>
      <scheme val="minor"/>
    </font>
    <font>
      <sz val="11"/>
      <color theme="1" tint="4.9989318521683403E-2"/>
      <name val="Gill Sans MT"/>
      <family val="2"/>
      <scheme val="major"/>
    </font>
    <font>
      <sz val="16"/>
      <color theme="3"/>
      <name val="Gill Sans MT"/>
      <family val="2"/>
      <scheme val="major"/>
    </font>
    <font>
      <sz val="16"/>
      <color theme="3"/>
      <name val="Gill Sans MT"/>
      <family val="2"/>
    </font>
    <font>
      <sz val="36"/>
      <color theme="3"/>
      <name val="Gill Sans MT"/>
      <family val="2"/>
      <scheme val="major"/>
    </font>
    <font>
      <sz val="36"/>
      <color theme="3"/>
      <name val="Gill Sans MT"/>
      <family val="2"/>
    </font>
    <font>
      <sz val="11"/>
      <color theme="3"/>
      <name val="Gill Sans MT"/>
      <family val="2"/>
      <scheme val="major"/>
    </font>
    <font>
      <sz val="11"/>
      <color theme="3"/>
      <name val="Gill Sans MT"/>
      <family val="2"/>
    </font>
    <font>
      <sz val="11"/>
      <color theme="1"/>
      <name val="Gill Sans MT"/>
      <family val="2"/>
    </font>
    <font>
      <sz val="11"/>
      <color theme="1" tint="4.9989318521683403E-2"/>
      <name val="Gill Sans MT"/>
      <family val="2"/>
    </font>
    <font>
      <sz val="11"/>
      <color rgb="FFFF0000"/>
      <name val="Gill Sans MT"/>
      <family val="2"/>
      <scheme val="major"/>
    </font>
  </fonts>
  <fills count="37">
    <fill>
      <patternFill patternType="none"/>
    </fill>
    <fill>
      <patternFill patternType="gray125"/>
    </fill>
    <fill>
      <patternFill patternType="solid">
        <fgColor theme="0" tint="-4.9989318521683403E-2"/>
        <bgColor indexed="64"/>
      </patternFill>
    </fill>
    <fill>
      <patternFill patternType="solid">
        <fgColor theme="7" tint="0.39997558519241921"/>
        <bgColor indexed="65"/>
      </patternFill>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5"/>
      </patternFill>
    </fill>
    <fill>
      <patternFill patternType="solid">
        <fgColor theme="7" tint="0.399945066682943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8">
    <xf numFmtId="0" fontId="0" fillId="0" borderId="0">
      <alignment horizontal="left" wrapText="1" indent="1"/>
    </xf>
    <xf numFmtId="0" fontId="26" fillId="0" borderId="0" applyNumberFormat="0" applyFill="0" applyBorder="0" applyAlignment="0" applyProtection="0"/>
    <xf numFmtId="0" fontId="9" fillId="0" borderId="0" applyNumberFormat="0" applyFill="0" applyBorder="0" applyAlignment="0" applyProtection="0"/>
    <xf numFmtId="0" fontId="8" fillId="3" borderId="0" applyNumberFormat="0" applyBorder="0" applyAlignment="0" applyProtection="0"/>
    <xf numFmtId="0" fontId="24" fillId="0" borderId="0" applyNumberFormat="0" applyFill="0" applyAlignment="0" applyProtection="0"/>
    <xf numFmtId="0" fontId="30" fillId="7" borderId="0" applyBorder="0" applyProtection="0">
      <alignment horizontal="left" vertical="center" indent="1"/>
    </xf>
    <xf numFmtId="0" fontId="30" fillId="7" borderId="0" applyNumberFormat="0" applyBorder="0" applyProtection="0">
      <alignment horizontal="left" vertical="center"/>
    </xf>
    <xf numFmtId="0" fontId="7" fillId="0" borderId="0" applyNumberFormat="0" applyFill="0" applyAlignment="0" applyProtection="0"/>
    <xf numFmtId="0" fontId="15" fillId="0" borderId="0" applyNumberFormat="0" applyFill="0" applyBorder="0" applyAlignment="0" applyProtection="0"/>
    <xf numFmtId="168" fontId="29" fillId="0" borderId="0" applyFill="0" applyBorder="0" applyProtection="0">
      <alignment horizontal="right"/>
    </xf>
    <xf numFmtId="167" fontId="29" fillId="0" borderId="0" applyFill="0" applyBorder="0" applyProtection="0">
      <alignment horizontal="right"/>
    </xf>
    <xf numFmtId="166" fontId="28" fillId="4" borderId="0" applyFill="0" applyBorder="0">
      <alignment horizontal="right"/>
    </xf>
    <xf numFmtId="41"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10" fillId="8" borderId="0" applyNumberFormat="0" applyBorder="0" applyAlignment="0" applyProtection="0"/>
    <xf numFmtId="0" fontId="11" fillId="9" borderId="0" applyNumberFormat="0" applyBorder="0" applyAlignment="0" applyProtection="0"/>
    <xf numFmtId="0" fontId="19" fillId="10" borderId="0" applyNumberFormat="0" applyBorder="0" applyAlignment="0" applyProtection="0"/>
    <xf numFmtId="0" fontId="17" fillId="11" borderId="1" applyNumberFormat="0" applyAlignment="0" applyProtection="0"/>
    <xf numFmtId="0" fontId="18" fillId="12" borderId="2" applyNumberFormat="0" applyAlignment="0" applyProtection="0"/>
    <xf numFmtId="0" fontId="16" fillId="12" borderId="1" applyNumberFormat="0" applyAlignment="0" applyProtection="0"/>
    <xf numFmtId="0" fontId="20" fillId="0" borderId="3" applyNumberFormat="0" applyFill="0" applyAlignment="0" applyProtection="0"/>
    <xf numFmtId="0" fontId="12" fillId="13" borderId="4" applyNumberFormat="0" applyAlignment="0" applyProtection="0"/>
    <xf numFmtId="0" fontId="7" fillId="14" borderId="5" applyNumberFormat="0" applyFont="0" applyAlignment="0" applyProtection="0"/>
    <xf numFmtId="0" fontId="14" fillId="0" borderId="0" applyNumberFormat="0" applyFill="0" applyBorder="0" applyAlignment="0" applyProtection="0"/>
    <xf numFmtId="0" fontId="13"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3"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13" fillId="23" borderId="0" applyNumberFormat="0" applyBorder="0" applyAlignment="0" applyProtection="0"/>
    <xf numFmtId="0" fontId="7" fillId="6"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13"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1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13"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cellStyleXfs>
  <cellXfs count="33">
    <xf numFmtId="0" fontId="0" fillId="0" borderId="0" xfId="0">
      <alignment horizontal="left" wrapText="1" indent="1"/>
    </xf>
    <xf numFmtId="0" fontId="24" fillId="4" borderId="0" xfId="4" applyFill="1" applyAlignment="1">
      <alignment horizontal="left" indent="1"/>
    </xf>
    <xf numFmtId="0" fontId="0" fillId="4" borderId="0" xfId="0" applyFill="1">
      <alignment horizontal="left" wrapText="1" indent="1"/>
    </xf>
    <xf numFmtId="0" fontId="0" fillId="2" borderId="0" xfId="0" applyFill="1" applyAlignment="1">
      <alignment vertical="center"/>
    </xf>
    <xf numFmtId="0" fontId="0" fillId="0" borderId="0" xfId="0" applyAlignment="1">
      <alignment vertical="center"/>
    </xf>
    <xf numFmtId="0" fontId="0" fillId="2" borderId="0" xfId="0" applyFill="1">
      <alignment horizontal="left" wrapText="1" indent="1"/>
    </xf>
    <xf numFmtId="0" fontId="2" fillId="2" borderId="0" xfId="0" applyFont="1" applyFill="1" applyAlignment="1">
      <alignment vertical="center"/>
    </xf>
    <xf numFmtId="0" fontId="3" fillId="4" borderId="0" xfId="0" applyFont="1" applyFill="1" applyAlignment="1"/>
    <xf numFmtId="0" fontId="4" fillId="4" borderId="0" xfId="0" applyFont="1" applyFill="1" applyAlignment="1">
      <alignment vertical="center"/>
    </xf>
    <xf numFmtId="0" fontId="0" fillId="5" borderId="0" xfId="0" applyFill="1">
      <alignment horizontal="left" wrapText="1" indent="1"/>
    </xf>
    <xf numFmtId="0" fontId="5" fillId="5" borderId="0" xfId="0" applyFont="1" applyFill="1">
      <alignment horizontal="left" wrapText="1" indent="1"/>
    </xf>
    <xf numFmtId="0" fontId="0" fillId="5" borderId="0" xfId="0" applyFill="1" applyAlignment="1">
      <alignment vertical="center"/>
    </xf>
    <xf numFmtId="168" fontId="0" fillId="0" borderId="0" xfId="9" applyFont="1">
      <alignment horizontal="right"/>
    </xf>
    <xf numFmtId="0" fontId="30" fillId="7" borderId="0" xfId="5">
      <alignment horizontal="left" vertical="center" indent="1"/>
    </xf>
    <xf numFmtId="0" fontId="0" fillId="0" borderId="0" xfId="0" applyAlignment="1">
      <alignment horizontal="left" indent="1"/>
    </xf>
    <xf numFmtId="0" fontId="0" fillId="0" borderId="0" xfId="0" applyFont="1">
      <alignment horizontal="left" wrapText="1" indent="1"/>
    </xf>
    <xf numFmtId="0" fontId="30" fillId="7" borderId="0" xfId="6" applyAlignment="1">
      <alignment horizontal="left" vertical="center" indent="1"/>
    </xf>
    <xf numFmtId="168" fontId="1" fillId="0" borderId="0" xfId="9" applyFont="1">
      <alignment horizontal="right"/>
    </xf>
    <xf numFmtId="168" fontId="1" fillId="6" borderId="0" xfId="9" applyFont="1" applyFill="1">
      <alignment horizontal="right"/>
    </xf>
    <xf numFmtId="0" fontId="0" fillId="0" borderId="0" xfId="0" applyAlignment="1">
      <alignment horizontal="left" wrapText="1" indent="1"/>
    </xf>
    <xf numFmtId="168" fontId="21" fillId="0" borderId="0" xfId="9" applyFont="1">
      <alignment horizontal="right"/>
    </xf>
    <xf numFmtId="0" fontId="22" fillId="2" borderId="0" xfId="5" applyFont="1" applyFill="1" applyAlignment="1">
      <alignment vertical="center"/>
    </xf>
    <xf numFmtId="0" fontId="23" fillId="4" borderId="0" xfId="4" applyFont="1" applyFill="1" applyAlignment="1">
      <alignment horizontal="left" indent="1"/>
    </xf>
    <xf numFmtId="0" fontId="22" fillId="7" borderId="0" xfId="5" applyFont="1">
      <alignment horizontal="left" vertical="center" indent="1"/>
    </xf>
    <xf numFmtId="168" fontId="29" fillId="6" borderId="0" xfId="9" applyFill="1">
      <alignment horizontal="right"/>
    </xf>
    <xf numFmtId="168" fontId="29" fillId="0" borderId="0" xfId="9">
      <alignment horizontal="right"/>
    </xf>
    <xf numFmtId="167" fontId="29" fillId="6" borderId="0" xfId="10" applyFill="1">
      <alignment horizontal="right"/>
    </xf>
    <xf numFmtId="167" fontId="29" fillId="0" borderId="0" xfId="10">
      <alignment horizontal="right"/>
    </xf>
    <xf numFmtId="168" fontId="31" fillId="0" borderId="0" xfId="9" applyFont="1">
      <alignment horizontal="right"/>
    </xf>
    <xf numFmtId="166" fontId="27" fillId="4" borderId="0" xfId="11" applyFont="1">
      <alignment horizontal="right"/>
    </xf>
    <xf numFmtId="0" fontId="25" fillId="4" borderId="0" xfId="1" applyFont="1" applyFill="1" applyAlignment="1">
      <alignment horizontal="left" indent="1"/>
    </xf>
    <xf numFmtId="0" fontId="6" fillId="0" borderId="0" xfId="0" applyFont="1" applyAlignment="1">
      <alignment horizontal="center"/>
    </xf>
    <xf numFmtId="0" fontId="26" fillId="4" borderId="0" xfId="1" applyFill="1" applyAlignment="1">
      <alignment horizontal="left" indent="1"/>
    </xf>
  </cellXfs>
  <cellStyles count="48">
    <cellStyle name="20% - 着色 1" xfId="26" builtinId="30" customBuiltin="1"/>
    <cellStyle name="20% - 着色 2" xfId="30" builtinId="34" customBuiltin="1"/>
    <cellStyle name="20% - 着色 3" xfId="34" builtinId="38" customBuiltin="1"/>
    <cellStyle name="20% - 着色 4" xfId="38" builtinId="42" customBuiltin="1"/>
    <cellStyle name="20% - 着色 5" xfId="41" builtinId="46" customBuiltin="1"/>
    <cellStyle name="20% - 着色 6" xfId="45" builtinId="50" customBuiltin="1"/>
    <cellStyle name="40% - 着色 1" xfId="27" builtinId="31" customBuiltin="1"/>
    <cellStyle name="40% - 着色 2" xfId="31" builtinId="35" customBuiltin="1"/>
    <cellStyle name="40% - 着色 3" xfId="35" builtinId="39" customBuiltin="1"/>
    <cellStyle name="40% - 着色 4" xfId="39" builtinId="43" customBuiltin="1"/>
    <cellStyle name="40% - 着色 5" xfId="42" builtinId="47" customBuiltin="1"/>
    <cellStyle name="40% - 着色 6" xfId="46" builtinId="51" customBuiltin="1"/>
    <cellStyle name="60% - 着色 1" xfId="28" builtinId="32" customBuiltin="1"/>
    <cellStyle name="60% - 着色 2" xfId="32" builtinId="36" customBuiltin="1"/>
    <cellStyle name="60% - 着色 3" xfId="36" builtinId="40" customBuiltin="1"/>
    <cellStyle name="60% - 着色 4" xfId="3" builtinId="44" customBuiltin="1"/>
    <cellStyle name="60% - 着色 5" xfId="43" builtinId="48" customBuiltin="1"/>
    <cellStyle name="60% - 着色 6" xfId="47" builtinId="52" customBuiltin="1"/>
    <cellStyle name="Ημερομηνία" xfId="11" xr:uid="{00000000-0005-0000-0000-000003000000}"/>
    <cellStyle name="千位分隔" xfId="9" builtinId="3" customBuiltin="1"/>
    <cellStyle name="千位分隔[0]" xfId="12" builtinId="6" customBuiltin="1"/>
    <cellStyle name="好" xfId="15" builtinId="26" customBuiltin="1"/>
    <cellStyle name="差" xfId="16" builtinId="27" customBuiltin="1"/>
    <cellStyle name="常规" xfId="0" builtinId="0" customBuiltin="1"/>
    <cellStyle name="标题" xfId="1" builtinId="15" customBuiltin="1"/>
    <cellStyle name="标题 1" xfId="4" builtinId="16" customBuiltin="1"/>
    <cellStyle name="标题 2" xfId="5" builtinId="17" customBuiltin="1"/>
    <cellStyle name="标题 3" xfId="6" builtinId="18" customBuiltin="1"/>
    <cellStyle name="标题 4" xfId="2" builtinId="19" customBuiltin="1"/>
    <cellStyle name="检查单元格" xfId="22" builtinId="23" customBuiltin="1"/>
    <cellStyle name="汇总" xfId="7" builtinId="25" customBuiltin="1"/>
    <cellStyle name="注释" xfId="23" builtinId="10" customBuiltin="1"/>
    <cellStyle name="百分比" xfId="10" builtinId="5" customBuiltin="1"/>
    <cellStyle name="着色 1" xfId="25" builtinId="29" customBuiltin="1"/>
    <cellStyle name="着色 2" xfId="29" builtinId="33" customBuiltin="1"/>
    <cellStyle name="着色 3" xfId="33" builtinId="37" customBuiltin="1"/>
    <cellStyle name="着色 4" xfId="37" builtinId="41" customBuiltin="1"/>
    <cellStyle name="着色 5" xfId="40" builtinId="45" customBuiltin="1"/>
    <cellStyle name="着色 6" xfId="44" builtinId="49" customBuiltin="1"/>
    <cellStyle name="解释性文本" xfId="24" builtinId="53" customBuiltin="1"/>
    <cellStyle name="警告文本" xfId="8" builtinId="11" customBuiltin="1"/>
    <cellStyle name="计算" xfId="20" builtinId="22" customBuiltin="1"/>
    <cellStyle name="货币" xfId="13" builtinId="4" customBuiltin="1"/>
    <cellStyle name="货币[0]" xfId="14" builtinId="7" customBuiltin="1"/>
    <cellStyle name="输入" xfId="18" builtinId="20" customBuiltin="1"/>
    <cellStyle name="输出" xfId="19" builtinId="21" customBuiltin="1"/>
    <cellStyle name="适中" xfId="17" builtinId="28" customBuiltin="1"/>
    <cellStyle name="链接单元格" xfId="21" builtinId="24" customBuiltin="1"/>
  </cellStyles>
  <dxfs count="52">
    <dxf>
      <alignment horizontal="right" vertical="bottom" textRotation="0" wrapText="0" indent="0" justifyLastLine="0" shrinkToFit="0" readingOrder="0"/>
      <protection locked="1" hidden="0"/>
    </dxf>
    <dxf>
      <font>
        <b val="0"/>
        <i val="0"/>
        <strike val="0"/>
        <condense val="0"/>
        <extend val="0"/>
        <outline val="0"/>
        <shadow val="0"/>
        <u val="none"/>
        <vertAlign val="baseline"/>
        <sz val="11"/>
        <color theme="1"/>
        <name val="Gill Sans MT"/>
        <scheme val="minor"/>
      </font>
      <fill>
        <patternFill patternType="none">
          <fgColor indexed="64"/>
          <bgColor indexed="65"/>
        </patternFill>
      </fill>
      <protection locked="1" hidden="0"/>
    </dxf>
    <dxf>
      <alignment horizontal="right" vertical="bottom" textRotation="0" wrapText="0" indent="0" justifyLastLine="0" shrinkToFit="0" readingOrder="0"/>
      <protection locked="1" hidden="0"/>
    </dxf>
    <dxf>
      <alignment horizontal="right" vertical="bottom" textRotation="0" wrapText="0" indent="0" justifyLastLine="0" shrinkToFit="0" readingOrder="0"/>
      <protection locked="1" hidden="0"/>
    </dxf>
    <dxf>
      <alignment horizontal="left" vertical="bottom" textRotation="0" wrapText="0" indent="1" justifyLastLine="0" shrinkToFit="0" readingOrder="0"/>
    </dxf>
    <dxf>
      <protection locked="1" hidden="0"/>
    </dxf>
    <dxf>
      <protection locked="1" hidden="0"/>
    </dxf>
    <dxf>
      <alignment vertical="center" textRotation="0" wrapText="0" indent="0" justifyLastLine="0" shrinkToFit="0" readingOrder="0"/>
      <protection locked="1" hidden="0"/>
    </dxf>
    <dxf>
      <font>
        <color rgb="FFDA0000"/>
      </font>
    </dxf>
    <dxf>
      <protection locked="1" hidden="0"/>
    </dxf>
    <dxf>
      <protection locked="1" hidden="0"/>
    </dxf>
    <dxf>
      <font>
        <b val="0"/>
        <i val="0"/>
        <strike val="0"/>
        <condense val="0"/>
        <extend val="0"/>
        <outline val="0"/>
        <shadow val="0"/>
        <u val="none"/>
        <vertAlign val="baseline"/>
        <sz val="11"/>
        <color theme="1"/>
        <name val="Gill Sans MT"/>
        <scheme val="minor"/>
      </font>
      <fill>
        <patternFill patternType="none">
          <fgColor indexed="64"/>
          <bgColor indexed="65"/>
        </patternFill>
      </fill>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alignment vertical="center" textRotation="0" wrapText="0" indent="0" justifyLastLine="0" shrinkToFit="0" readingOrder="0"/>
      <protection locked="1" hidden="0"/>
    </dxf>
    <dxf>
      <font>
        <color rgb="FFDA0000"/>
      </font>
    </dxf>
    <dxf>
      <font>
        <b val="0"/>
        <i val="0"/>
        <strike val="0"/>
        <condense val="0"/>
        <extend val="0"/>
        <outline val="0"/>
        <shadow val="0"/>
        <u val="none"/>
        <vertAlign val="baseline"/>
        <sz val="11"/>
        <color theme="1"/>
        <name val="Gill Sans MT"/>
        <scheme val="minor"/>
      </font>
      <fill>
        <patternFill patternType="none">
          <fgColor indexed="64"/>
          <bgColor indexed="65"/>
        </patternFill>
      </fill>
      <border diagonalUp="0" diagonalDown="0">
        <left/>
        <right/>
        <top/>
        <bottom/>
      </border>
      <protection locked="1" hidden="0"/>
    </dxf>
    <dxf>
      <protection locked="1" hidden="0"/>
    </dxf>
    <dxf>
      <font>
        <b val="0"/>
        <i val="0"/>
        <strike val="0"/>
        <condense val="0"/>
        <extend val="0"/>
        <outline val="0"/>
        <shadow val="0"/>
        <u val="none"/>
        <vertAlign val="baseline"/>
        <sz val="11"/>
        <color theme="1"/>
        <name val="Gill Sans MT"/>
        <scheme val="minor"/>
      </font>
      <fill>
        <patternFill patternType="none">
          <fgColor indexed="64"/>
          <bgColor indexed="65"/>
        </patternFill>
      </fill>
      <border diagonalUp="0" diagonalDown="0">
        <left/>
        <right/>
        <top/>
        <bottom/>
      </border>
      <protection locked="1" hidden="0"/>
    </dxf>
    <dxf>
      <protection locked="1" hidden="0"/>
    </dxf>
    <dxf>
      <font>
        <b val="0"/>
        <i val="0"/>
        <strike val="0"/>
        <condense val="0"/>
        <extend val="0"/>
        <outline val="0"/>
        <shadow val="0"/>
        <u val="none"/>
        <vertAlign val="baseline"/>
        <sz val="11"/>
        <color theme="1"/>
        <name val="Gill Sans MT"/>
        <scheme val="minor"/>
      </font>
      <fill>
        <patternFill patternType="none">
          <fgColor indexed="64"/>
          <bgColor indexed="65"/>
        </patternFill>
      </fill>
      <border diagonalUp="0" diagonalDown="0">
        <left/>
        <right/>
        <top/>
        <bottom/>
      </border>
      <protection locked="1" hidden="0"/>
    </dxf>
    <dxf>
      <protection locked="1" hidden="0"/>
    </dxf>
    <dxf>
      <protection locked="1" hidden="0"/>
    </dxf>
    <dxf>
      <protection locked="1" hidden="0"/>
    </dxf>
    <dxf>
      <protection locked="1" hidden="0"/>
    </dxf>
    <dxf>
      <protection locked="1" hidden="0"/>
    </dxf>
    <dxf>
      <font>
        <color rgb="FFDA0000"/>
      </font>
    </dxf>
    <dxf>
      <protection locked="1" hidden="0"/>
    </dxf>
    <dxf>
      <protection locked="1" hidden="0"/>
    </dxf>
    <dxf>
      <font>
        <strike val="0"/>
        <outline val="0"/>
        <shadow val="0"/>
        <u val="none"/>
        <vertAlign val="baseline"/>
        <sz val="11"/>
        <color theme="1"/>
        <name val="Gill Sans MT"/>
        <family val="2"/>
        <scheme val="minor"/>
      </font>
    </dxf>
    <dxf>
      <font>
        <strike val="0"/>
        <outline val="0"/>
        <shadow val="0"/>
        <u val="none"/>
        <vertAlign val="baseline"/>
        <sz val="11"/>
        <color theme="1"/>
        <name val="Gill Sans MT"/>
        <scheme val="minor"/>
      </font>
      <protection locked="1" hidden="0"/>
    </dxf>
    <dxf>
      <font>
        <strike val="0"/>
        <outline val="0"/>
        <shadow val="0"/>
        <u val="none"/>
        <vertAlign val="baseline"/>
        <sz val="11"/>
        <color theme="1"/>
        <name val="Gill Sans MT"/>
        <family val="2"/>
        <scheme val="minor"/>
      </font>
      <protection locked="1" hidden="0"/>
    </dxf>
    <dxf>
      <protection locked="1" hidden="0"/>
    </dxf>
    <dxf>
      <font>
        <strike val="0"/>
        <outline val="0"/>
        <shadow val="0"/>
        <u val="none"/>
        <vertAlign val="baseline"/>
        <sz val="11"/>
        <color rgb="FFFF0000"/>
        <name val="Gill Sans MT"/>
        <family val="2"/>
        <scheme val="major"/>
      </font>
    </dxf>
    <dxf>
      <font>
        <strike val="0"/>
        <outline val="0"/>
        <shadow val="0"/>
        <u val="none"/>
        <vertAlign val="baseline"/>
        <sz val="11"/>
        <color rgb="FFFF0000"/>
      </font>
      <protection locked="1" hidden="0"/>
    </dxf>
    <dxf>
      <font>
        <b val="0"/>
        <i val="0"/>
        <strike val="0"/>
        <condense val="0"/>
        <extend val="0"/>
        <outline val="0"/>
        <shadow val="0"/>
        <u val="none"/>
        <vertAlign val="baseline"/>
        <sz val="11"/>
        <color theme="1"/>
        <name val="Gill Sans MT"/>
        <family val="2"/>
        <scheme val="minor"/>
      </font>
    </dxf>
    <dxf>
      <protection locked="1" hidden="0"/>
    </dxf>
    <dxf>
      <font>
        <b val="0"/>
        <i val="0"/>
        <strike val="0"/>
        <condense val="0"/>
        <extend val="0"/>
        <outline val="0"/>
        <shadow val="0"/>
        <u val="none"/>
        <vertAlign val="baseline"/>
        <sz val="11"/>
        <color theme="1"/>
        <name val="Gill Sans MT"/>
        <family val="2"/>
        <scheme val="minor"/>
      </font>
    </dxf>
    <dxf>
      <protection locked="1" hidden="0"/>
    </dxf>
    <dxf>
      <protection locked="1" hidden="0"/>
    </dxf>
    <dxf>
      <protection locked="1" hidden="0"/>
    </dxf>
    <dxf>
      <font>
        <color rgb="FFDA0000"/>
      </font>
    </dxf>
    <dxf>
      <font>
        <color rgb="FFDA0000"/>
      </font>
    </dxf>
    <dxf>
      <fill>
        <patternFill>
          <bgColor theme="5" tint="0.79998168889431442"/>
        </patternFill>
      </fill>
    </dxf>
    <dxf>
      <font>
        <b val="0"/>
        <i val="0"/>
        <color theme="1"/>
      </font>
      <fill>
        <patternFill patternType="solid">
          <fgColor theme="4"/>
          <bgColor theme="5" tint="0.79998168889431442"/>
        </patternFill>
      </fill>
      <border>
        <top style="thin">
          <color theme="0"/>
        </top>
      </border>
    </dxf>
    <dxf>
      <font>
        <color theme="3"/>
      </font>
      <fill>
        <patternFill patternType="solid">
          <fgColor theme="4"/>
          <bgColor theme="7" tint="0.39994506668294322"/>
        </patternFill>
      </fill>
      <border>
        <bottom style="thin">
          <color theme="0"/>
        </bottom>
      </border>
    </dxf>
    <dxf>
      <font>
        <b val="0"/>
        <i val="0"/>
        <color theme="1"/>
      </font>
      <fill>
        <patternFill patternType="solid">
          <fgColor auto="1"/>
          <bgColor theme="6" tint="0.79995117038483843"/>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PivotStyle="PivotStyleLight16">
    <tableStyle name="Μηνιαίος προϋπολογισμός" pivot="0" count="4" xr9:uid="{00000000-0011-0000-FFFF-FFFF00000000}">
      <tableStyleElement type="wholeTable" dxfId="51"/>
      <tableStyleElement type="headerRow" dxfId="50"/>
      <tableStyleElement type="totalRow" dxfId="49"/>
      <tableStyleElement type="lastColumn" dxfId="4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0">
                <a:solidFill>
                  <a:schemeClr val="tx2">
                    <a:lumMod val="75000"/>
                  </a:schemeClr>
                </a:solidFill>
                <a:latin typeface="+mj-lt"/>
                <a:ea typeface=""/>
                <a:cs typeface=""/>
              </a:defRPr>
            </a:pPr>
            <a:r>
              <a:rPr lang="en-US">
                <a:latin typeface="+mj-lt"/>
              </a:rPr>
              <a:t>ΕΠΙΣΚΟΠΗΣΗ ΠΡΟΫΠΟΛΟΓΙΣΜΟΥ</a:t>
            </a:r>
          </a:p>
        </c:rich>
      </c:tx>
      <c:layout>
        <c:manualLayout>
          <c:xMode val="edge"/>
          <c:yMode val="edge"/>
          <c:x val="1.2136514266859885E-3"/>
          <c:y val="1.2140565762613012E-2"/>
        </c:manualLayout>
      </c:layout>
      <c:overlay val="0"/>
    </c:title>
    <c:autoTitleDeleted val="0"/>
    <c:plotArea>
      <c:layout/>
      <c:barChart>
        <c:barDir val="col"/>
        <c:grouping val="clustered"/>
        <c:varyColors val="0"/>
        <c:ser>
          <c:idx val="0"/>
          <c:order val="0"/>
          <c:tx>
            <c:strRef>
              <c:f>'Σύνοψη μηνιαίου προϋπολογισμού'!$B$5</c:f>
              <c:strCache>
                <c:ptCount val="1"/>
                <c:pt idx="0">
                  <c:v>Έσοδα</c:v>
                </c:pt>
              </c:strCache>
            </c:strRef>
          </c:tx>
          <c:spPr>
            <a:solidFill>
              <a:schemeClr val="accent2">
                <a:lumMod val="40000"/>
                <a:lumOff val="60000"/>
              </a:schemeClr>
            </a:solidFill>
            <a:ln>
              <a:noFill/>
            </a:ln>
            <a:effectLst/>
          </c:spPr>
          <c:invertIfNegative val="0"/>
          <c:cat>
            <c:strRef>
              <c:f>'Σύνοψη μηνιαίου προϋπολογισμού'!$C$4:$D$4</c:f>
              <c:strCache>
                <c:ptCount val="2"/>
                <c:pt idx="0">
                  <c:v>ΕΚΤΙΜΩΜΕΝΑ</c:v>
                </c:pt>
                <c:pt idx="1">
                  <c:v>ΠΡΑΓΜΑΤΙΚΑ</c:v>
                </c:pt>
              </c:strCache>
            </c:strRef>
          </c:cat>
          <c:val>
            <c:numRef>
              <c:f>'Σύνοψη μηνιαίου προϋπολογισμού'!$C$5:$D$5</c:f>
              <c:numCache>
                <c:formatCode>#,##0.00_ ;[Red]\-#,##0.00\ </c:formatCode>
                <c:ptCount val="2"/>
                <c:pt idx="0">
                  <c:v>63300</c:v>
                </c:pt>
                <c:pt idx="1">
                  <c:v>57450</c:v>
                </c:pt>
              </c:numCache>
            </c:numRef>
          </c:val>
          <c:extLst>
            <c:ext xmlns:c16="http://schemas.microsoft.com/office/drawing/2014/chart" uri="{C3380CC4-5D6E-409C-BE32-E72D297353CC}">
              <c16:uniqueId val="{00000000-EF15-4A55-9ED8-2FD455C5FA84}"/>
            </c:ext>
          </c:extLst>
        </c:ser>
        <c:ser>
          <c:idx val="1"/>
          <c:order val="1"/>
          <c:tx>
            <c:strRef>
              <c:f>'Σύνοψη μηνιαίου προϋπολογισμού'!$B$6</c:f>
              <c:strCache>
                <c:ptCount val="1"/>
                <c:pt idx="0">
                  <c:v>Έξοδα</c:v>
                </c:pt>
              </c:strCache>
            </c:strRef>
          </c:tx>
          <c:spPr>
            <a:solidFill>
              <a:schemeClr val="accent6"/>
            </a:solidFill>
            <a:ln>
              <a:noFill/>
            </a:ln>
            <a:effectLst/>
          </c:spPr>
          <c:invertIfNegative val="0"/>
          <c:cat>
            <c:strRef>
              <c:f>'Σύνοψη μηνιαίου προϋπολογισμού'!$C$4:$D$4</c:f>
              <c:strCache>
                <c:ptCount val="2"/>
                <c:pt idx="0">
                  <c:v>ΕΚΤΙΜΩΜΕΝΑ</c:v>
                </c:pt>
                <c:pt idx="1">
                  <c:v>ΠΡΑΓΜΑΤΙΚΑ</c:v>
                </c:pt>
              </c:strCache>
            </c:strRef>
          </c:cat>
          <c:val>
            <c:numRef>
              <c:f>'Σύνοψη μηνιαίου προϋπολογισμού'!$C$6:$D$6</c:f>
              <c:numCache>
                <c:formatCode>#,##0.00_ ;[Red]\-#,##0.00\ </c:formatCode>
                <c:ptCount val="2"/>
                <c:pt idx="0">
                  <c:v>54500</c:v>
                </c:pt>
                <c:pt idx="1">
                  <c:v>49630</c:v>
                </c:pt>
              </c:numCache>
            </c:numRef>
          </c:val>
          <c:extLst>
            <c:ext xmlns:c16="http://schemas.microsoft.com/office/drawing/2014/chart" uri="{C3380CC4-5D6E-409C-BE32-E72D297353CC}">
              <c16:uniqueId val="{00000001-EF15-4A55-9ED8-2FD455C5FA84}"/>
            </c:ext>
          </c:extLst>
        </c:ser>
        <c:dLbls>
          <c:showLegendKey val="0"/>
          <c:showVal val="0"/>
          <c:showCatName val="0"/>
          <c:showSerName val="0"/>
          <c:showPercent val="0"/>
          <c:showBubbleSize val="0"/>
        </c:dLbls>
        <c:gapWidth val="100"/>
        <c:axId val="742567104"/>
        <c:axId val="742571024"/>
      </c:barChart>
      <c:catAx>
        <c:axId val="742567104"/>
        <c:scaling>
          <c:orientation val="minMax"/>
        </c:scaling>
        <c:delete val="0"/>
        <c:axPos val="b"/>
        <c:numFmt formatCode="General" sourceLinked="0"/>
        <c:majorTickMark val="out"/>
        <c:minorTickMark val="none"/>
        <c:tickLblPos val="nextTo"/>
        <c:spPr>
          <a:ln w="3175">
            <a:solidFill>
              <a:schemeClr val="bg1">
                <a:lumMod val="75000"/>
                <a:alpha val="25000"/>
              </a:schemeClr>
            </a:solidFill>
          </a:ln>
        </c:spPr>
        <c:txPr>
          <a:bodyPr/>
          <a:lstStyle/>
          <a:p>
            <a:pPr>
              <a:defRPr sz="1100">
                <a:solidFill>
                  <a:schemeClr val="tx1"/>
                </a:solidFill>
              </a:defRPr>
            </a:pPr>
            <a:endParaRPr lang="en-US"/>
          </a:p>
        </c:txPr>
        <c:crossAx val="742571024"/>
        <c:crosses val="autoZero"/>
        <c:auto val="1"/>
        <c:lblAlgn val="ctr"/>
        <c:lblOffset val="100"/>
        <c:noMultiLvlLbl val="0"/>
      </c:catAx>
      <c:valAx>
        <c:axId val="742571024"/>
        <c:scaling>
          <c:orientation val="minMax"/>
        </c:scaling>
        <c:delete val="0"/>
        <c:axPos val="l"/>
        <c:majorGridlines>
          <c:spPr>
            <a:ln w="3175">
              <a:solidFill>
                <a:schemeClr val="bg1">
                  <a:lumMod val="75000"/>
                  <a:alpha val="25000"/>
                </a:schemeClr>
              </a:solidFill>
            </a:ln>
          </c:spPr>
        </c:majorGridlines>
        <c:numFmt formatCode="#,##0_ ;[Red]\-#,##0\ " sourceLinked="0"/>
        <c:majorTickMark val="out"/>
        <c:minorTickMark val="none"/>
        <c:tickLblPos val="nextTo"/>
        <c:spPr>
          <a:ln w="3175">
            <a:noFill/>
          </a:ln>
        </c:spPr>
        <c:txPr>
          <a:bodyPr/>
          <a:lstStyle/>
          <a:p>
            <a:pPr>
              <a:defRPr sz="1100">
                <a:solidFill>
                  <a:schemeClr val="tx1"/>
                </a:solidFill>
              </a:defRPr>
            </a:pPr>
            <a:endParaRPr lang="en-US"/>
          </a:p>
        </c:txPr>
        <c:crossAx val="742567104"/>
        <c:crosses val="autoZero"/>
        <c:crossBetween val="between"/>
      </c:valAx>
      <c:spPr>
        <a:effectLst/>
      </c:spPr>
    </c:plotArea>
    <c:legend>
      <c:legendPos val="t"/>
      <c:layout>
        <c:manualLayout>
          <c:xMode val="edge"/>
          <c:yMode val="edge"/>
          <c:x val="5.4584778809454041E-3"/>
          <c:y val="7.7102167784582482E-2"/>
          <c:w val="0.20989941933420478"/>
          <c:h val="6.1405072993619622E-2"/>
        </c:manualLayout>
      </c:layout>
      <c:overlay val="0"/>
      <c:txPr>
        <a:bodyPr/>
        <a:lstStyle/>
        <a:p>
          <a:pPr>
            <a:defRPr sz="1100">
              <a:solidFill>
                <a:schemeClr val="tx2">
                  <a:lumMod val="75000"/>
                </a:schemeClr>
              </a:solidFill>
              <a:latin typeface="+mj-lt"/>
              <a:ea typeface=""/>
              <a:cs typeface=""/>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279762</xdr:colOff>
      <xdr:row>8</xdr:row>
      <xdr:rowOff>19051</xdr:rowOff>
    </xdr:from>
    <xdr:to>
      <xdr:col>3</xdr:col>
      <xdr:colOff>200025</xdr:colOff>
      <xdr:row>8</xdr:row>
      <xdr:rowOff>4133851</xdr:rowOff>
    </xdr:to>
    <xdr:graphicFrame macro="">
      <xdr:nvGraphicFramePr>
        <xdr:cNvPr id="3" name="ΕπισκόπησηΠροϋπολογισμού" descr="Γράφημα ράβδων επισκόπησης που δείχνει τα εκτιμώμενα σε σύγκριση με τα πραγματικά έσοδα και έξοδα">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Σύνολα" displayName="Σύνολα" ref="B4:E7" totalsRowCount="1" headerRowDxfId="45" dataDxfId="44" totalsRowDxfId="43">
  <autoFilter ref="B4:E6" xr:uid="{00000000-0009-0000-0100-000004000000}">
    <filterColumn colId="0" hiddenButton="1"/>
    <filterColumn colId="1" hiddenButton="1"/>
    <filterColumn colId="2" hiddenButton="1"/>
    <filterColumn colId="3" hiddenButton="1"/>
  </autoFilter>
  <tableColumns count="4">
    <tableColumn id="1" xr3:uid="{00000000-0010-0000-0000-000001000000}" name="ΣΎΝΟΛΑ ΠΡΟΫΠΟΛΟΓΙΣΜΟΎ" totalsRowLabel="Υπόλοιπο (έσοδα μείον έξοδα)"/>
    <tableColumn id="2" xr3:uid="{00000000-0010-0000-0000-000002000000}" name="ΕΚΤΙΜΩΜΕΝΑ" totalsRowFunction="custom" totalsRowDxfId="42">
      <totalsRowFormula>C5-C6</totalsRowFormula>
    </tableColumn>
    <tableColumn id="3" xr3:uid="{00000000-0010-0000-0000-000003000000}" name="ΠΡΑΓΜΑΤΙΚΑ" totalsRowFunction="custom" dataDxfId="41" totalsRowDxfId="40">
      <totalsRowFormula>D5-D6</totalsRowFormula>
    </tableColumn>
    <tableColumn id="4" xr3:uid="{00000000-0010-0000-0000-000004000000}" name="ΔΙΑΦΟΡΑ" totalsRowFunction="custom" dataDxfId="39" totalsRowDxfId="38">
      <calculatedColumnFormula>Σύνολα[[#This Row],[ΠΡΑΓΜΑΤΙΚΑ]]-Σύνολα[[#This Row],[ΕΚΤΙΜΩΜΕΝΑ]]</calculatedColumnFormula>
      <totalsRowFormula>Σύνολα[[#Totals],[ΠΡΑΓΜΑΤΙΚΑ]]-Σύνολα[[#Totals],[ΕΚΤΙΜΩΜΕΝΑ]]</totalsRowFormula>
    </tableColumn>
  </tableColumns>
  <tableStyleInfo name="Μηνιαίος προϋπολογισμός" showFirstColumn="0" showLastColumn="1" showRowStripes="0" showColumnStripes="0"/>
  <extLst>
    <ext xmlns:x14="http://schemas.microsoft.com/office/spreadsheetml/2009/9/main" uri="{504A1905-F514-4f6f-8877-14C23A59335A}">
      <x14:table altTextSummary="Τα σύνολα προϋπολογισμού, τα εκτιμώμενα και τα πραγματικά έσοδα και έξοδα και η διαφορά ενημερώνονται αυτόματα σε αυτόν τον πίνακα"/>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Κορυφαία5Έξοδα" displayName="Κορυφαία5Έξοδα" ref="B11:E17" totalsRowCount="1" headerRowDxfId="37" dataDxfId="36" totalsRowDxfId="35">
  <tableColumns count="4">
    <tableColumn id="1" xr3:uid="{00000000-0010-0000-0100-000001000000}" name="ΕΞΟΔΑ" totalsRowLabel="Άθροισμ" dataDxfId="34">
      <calculatedColumnFormula>INDEX(#REF!,MATCH(Κορυφαία5Έξοδα[[#This Row],[ΠΟΣΟ]],#REF!,0),1)</calculatedColumnFormula>
    </tableColumn>
    <tableColumn id="2" xr3:uid="{00000000-0010-0000-0100-000002000000}" name="ΠΟΣΟ" totalsRowFunction="sum"/>
    <tableColumn id="3" xr3:uid="{00000000-0010-0000-0100-000003000000}" name="% ΕΞΟΔΩΝ" totalsRowFunction="sum" dataDxfId="33">
      <calculatedColumnFormula>Κορυφαία5Έξοδα[[#This Row],[ΠΟΣΟ]]/$D$6</calculatedColumnFormula>
    </tableColumn>
    <tableColumn id="4" xr3:uid="{00000000-0010-0000-0100-000004000000}" name="ΠΟΣΟ ΜΕΙΩΣΗΣ 15%" totalsRowFunction="sum" dataDxfId="32">
      <calculatedColumnFormula>Κορυφαία5Έξοδα[[#This Row],[ΠΟΣΟ]]*0.15</calculatedColumnFormula>
    </tableColumn>
  </tableColumns>
  <tableStyleInfo name="Μηνιαίος προϋπολογισμός" showFirstColumn="0" showLastColumn="0" showRowStripes="0" showColumnStripes="0"/>
  <extLst>
    <ext xmlns:x14="http://schemas.microsoft.com/office/spreadsheetml/2009/9/main" uri="{504A1905-F514-4f6f-8877-14C23A59335A}">
      <x14:table altTextSummary="Τα 5 Κορυφαία στοιχεία λειτουργικών εξόδων, τα ποσά, το ποσοστό των εξόδων και η μείωση 15% ενημερώνονται αυτόματα σε αυτόν τον πίνακα"/>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Έσοδα" displayName="Έσοδα" ref="B4:F8" totalsRowCount="1" headerRowDxfId="30" dataDxfId="29" totalsRowDxfId="28">
  <autoFilter ref="B4:F7" xr:uid="{00000000-0009-0000-0100-000003000000}"/>
  <tableColumns count="5">
    <tableColumn id="1" xr3:uid="{00000000-0010-0000-0200-000001000000}" name="ΕΣΟΔΑ" totalsRowLabel="Σύνολο εσόδων"/>
    <tableColumn id="2" xr3:uid="{00000000-0010-0000-0200-000002000000}" name="ΕΚΤΙΜΩΜΕΝΑ" totalsRowFunction="sum" dataDxfId="27"/>
    <tableColumn id="3" xr3:uid="{00000000-0010-0000-0200-000003000000}" name="ΠΡΑΓΜΑΤΙΚΑ" totalsRowFunction="sum" dataDxfId="26" totalsRowDxfId="25"/>
    <tableColumn id="5" xr3:uid="{00000000-0010-0000-0200-000005000000}" name="5 ΚΟΡΥΦΑΙΑ ΠΟΣΑ" dataDxfId="24" totalsRowDxfId="23">
      <calculatedColumnFormula>Έσοδα[[#This Row],[ΠΡΑΓΜΑΤΙΚΑ]]+(10^-6)*ROW(Έσοδα[[#This Row],[ΠΡΑΓΜΑΤΙΚΑ]])</calculatedColumnFormula>
    </tableColumn>
    <tableColumn id="4" xr3:uid="{00000000-0010-0000-0200-000004000000}" name="ΔΙΑΦΟΡΑ" totalsRowFunction="sum" dataDxfId="22" totalsRowDxfId="21">
      <calculatedColumnFormula>Έσοδα[[#This Row],[ΠΡΑΓΜΑΤΙΚΑ]]-Έσοδα[[#This Row],[ΕΚΤΙΜΩΜΕΝΑ]]</calculatedColumnFormula>
    </tableColumn>
  </tableColumns>
  <tableStyleInfo name="Μηνιαίος προϋπολογισμός" showFirstColumn="0" showLastColumn="1" showRowStripes="0" showColumnStripes="0"/>
  <extLst>
    <ext xmlns:x14="http://schemas.microsoft.com/office/spreadsheetml/2009/9/main" uri="{504A1905-F514-4f6f-8877-14C23A59335A}">
      <x14:table altTextSummary="Εισαγάγετε τα μηνιαία έσοδα, τις εκτιμώμενες και τις πραγματικές τιμές σε αυτόν τον πίνακα. Η διαφορά υπολογίζεται αυτόματα"/>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ΈξοδαΠροσωπικού" displayName="ΈξοδαΠροσωπικού" ref="B4:F8" totalsRowCount="1" headerRowDxfId="19" dataDxfId="18" totalsRowDxfId="17">
  <autoFilter ref="B4:F7" xr:uid="{00000000-0009-0000-0100-000007000000}"/>
  <tableColumns count="5">
    <tableColumn id="1" xr3:uid="{00000000-0010-0000-0300-000001000000}" name="ΕΞΟΔΑ ΠΡΟΣΩΠΙΚΟΥ" totalsRowLabel="Σύνολο εξόδων προσωπικού"/>
    <tableColumn id="2" xr3:uid="{00000000-0010-0000-0300-000002000000}" name="ΕΚΤΙΜΩΜΕΝΑ" totalsRowFunction="sum" dataDxfId="16" totalsRowDxfId="15"/>
    <tableColumn id="3" xr3:uid="{00000000-0010-0000-0300-000003000000}" name="ΠΡΑΓΜΑΤΙΚΑ" totalsRowFunction="sum" dataDxfId="14" totalsRowDxfId="13"/>
    <tableColumn id="4" xr3:uid="{00000000-0010-0000-0300-000004000000}" name="5 ΚΟΡΥΦΑΙΑ ΠΟΣΑ" dataDxfId="12" totalsRowDxfId="11">
      <calculatedColumnFormula>ΈξοδαΠροσωπικού[[#This Row],[ΠΡΑΓΜΑΤΙΚΑ]]+(10^-6)*ROW(ΈξοδαΠροσωπικού[[#This Row],[ΠΡΑΓΜΑΤΙΚΑ]])</calculatedColumnFormula>
    </tableColumn>
    <tableColumn id="5" xr3:uid="{00000000-0010-0000-0300-000005000000}" name="ΔΙΑΦΟΡΑ" totalsRowFunction="sum" dataDxfId="10" totalsRowDxfId="9">
      <calculatedColumnFormula>ΈξοδαΠροσωπικού[[#This Row],[ΕΚΤΙΜΩΜΕΝΑ]]-ΈξοδαΠροσωπικού[[#This Row],[ΠΡΑΓΜΑΤΙΚΑ]]</calculatedColumnFormula>
    </tableColumn>
  </tableColumns>
  <tableStyleInfo name="Μηνιαίος προϋπολογισμός" showFirstColumn="0" showLastColumn="1" showRowStripes="0" showColumnStripes="0"/>
  <extLst>
    <ext xmlns:x14="http://schemas.microsoft.com/office/spreadsheetml/2009/9/main" uri="{504A1905-F514-4f6f-8877-14C23A59335A}">
      <x14:table altTextSummary="Εισαγάγετε τα έξοδα προσωπικού, τις εκτιμώμενες και τις πραγματικές τιμές σε αυτόν τον πίνακα. Η διαφορά υπολογίζεται αυτόματα"/>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ΛειτουργικάΈξοδα" displayName="ΛειτουργικάΈξοδα" ref="B4:F25" totalsRowCount="1" headerRowDxfId="7" dataDxfId="6" totalsRowDxfId="5">
  <autoFilter ref="B4:F24" xr:uid="{00000000-0009-0000-0100-000009000000}"/>
  <sortState ref="B5:F24">
    <sortCondition ref="B4:B24"/>
  </sortState>
  <tableColumns count="5">
    <tableColumn id="1" xr3:uid="{00000000-0010-0000-0400-000001000000}" name="ΛΕΙΤΟΥΡΓΙΚΑ ΕΞΟΔΑ" totalsRowLabel="Σύνολο λειτουργικών εξόδων" totalsRowDxfId="4"/>
    <tableColumn id="2" xr3:uid="{00000000-0010-0000-0400-000002000000}" name="ΕΚΤΙΜΩΜΕΝΑ" totalsRowFunction="sum" totalsRowDxfId="3"/>
    <tableColumn id="3" xr3:uid="{00000000-0010-0000-0400-000003000000}" name="ΠΡΑΓΜΑΤΙΚΑ" totalsRowFunction="sum" totalsRowDxfId="2"/>
    <tableColumn id="5" xr3:uid="{00000000-0010-0000-0400-000005000000}" name="5 ΚΟΡΥΦΑΙΑ ΠΟΣΑ" totalsRowDxfId="1">
      <calculatedColumnFormula>ΛειτουργικάΈξοδα[[#This Row],[ΠΡΑΓΜΑΤΙΚΑ]]+(10^-6)*ROW(ΛειτουργικάΈξοδα[[#This Row],[ΠΡΑΓΜΑΤΙΚΑ]])</calculatedColumnFormula>
    </tableColumn>
    <tableColumn id="4" xr3:uid="{00000000-0010-0000-0400-000004000000}" name="ΔΙΑΦΟΡΑ" totalsRowFunction="sum" totalsRowDxfId="0">
      <calculatedColumnFormula>ΛειτουργικάΈξοδα[[#This Row],[ΕΚΤΙΜΩΜΕΝΑ]]-ΛειτουργικάΈξοδα[[#This Row],[ΠΡΑΓΜΑΤΙΚΑ]]</calculatedColumnFormula>
    </tableColumn>
  </tableColumns>
  <tableStyleInfo name="Μηνιαίος προϋπολογισμός" showFirstColumn="0" showLastColumn="1" showRowStripes="0" showColumnStripes="0"/>
  <extLst>
    <ext xmlns:x14="http://schemas.microsoft.com/office/spreadsheetml/2009/9/main" uri="{504A1905-F514-4f6f-8877-14C23A59335A}">
      <x14:table altTextSummary="Εισαγάγετε τα λειτουργικά έξοδα, τις εκτιμώμενες και τις πραγματικές τιμές σε αυτόν τον πίνακα. Η διαφορά υπολογίζεται αυτόματα"/>
    </ext>
  </extLst>
</table>
</file>

<file path=xl/theme/theme1.xml><?xml version="1.0" encoding="utf-8"?>
<a:theme xmlns:a="http://schemas.openxmlformats.org/drawingml/2006/main" name="Thatch">
  <a:themeElements>
    <a:clrScheme name="Small Business Budget">
      <a:dk1>
        <a:sysClr val="windowText" lastClr="000000"/>
      </a:dk1>
      <a:lt1>
        <a:sysClr val="window" lastClr="FFFFFF"/>
      </a:lt1>
      <a:dk2>
        <a:srgbClr val="355A61"/>
      </a:dk2>
      <a:lt2>
        <a:srgbClr val="DBE3E9"/>
      </a:lt2>
      <a:accent1>
        <a:srgbClr val="62799E"/>
      </a:accent1>
      <a:accent2>
        <a:srgbClr val="B3C035"/>
      </a:accent2>
      <a:accent3>
        <a:srgbClr val="908F74"/>
      </a:accent3>
      <a:accent4>
        <a:srgbClr val="7EA67F"/>
      </a:accent4>
      <a:accent5>
        <a:srgbClr val="5588A5"/>
      </a:accent5>
      <a:accent6>
        <a:srgbClr val="559592"/>
      </a:accent6>
      <a:hlink>
        <a:srgbClr val="66AACD"/>
      </a:hlink>
      <a:folHlink>
        <a:srgbClr val="809DB3"/>
      </a:folHlink>
    </a:clrScheme>
    <a:fontScheme name="Small Business Budget">
      <a:majorFont>
        <a:latin typeface="Gill Sans MT"/>
        <a:ea typeface=""/>
        <a:cs typeface=""/>
      </a:majorFont>
      <a:minorFont>
        <a:latin typeface="Gill Sans MT"/>
        <a:ea typeface=""/>
        <a:cs typeface=""/>
      </a:minorFont>
    </a:fontScheme>
    <a:fmtScheme name="Thatch">
      <a:fillStyleLst>
        <a:solidFill>
          <a:schemeClr val="phClr"/>
        </a:solidFill>
        <a:gradFill rotWithShape="1">
          <a:gsLst>
            <a:gs pos="0">
              <a:schemeClr val="phClr">
                <a:tint val="79000"/>
                <a:satMod val="180000"/>
              </a:schemeClr>
            </a:gs>
            <a:gs pos="65000">
              <a:schemeClr val="phClr">
                <a:tint val="52000"/>
                <a:satMod val="250000"/>
              </a:schemeClr>
            </a:gs>
            <a:gs pos="100000">
              <a:schemeClr val="phClr">
                <a:tint val="29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15875" cap="flat" cmpd="sng" algn="ctr">
          <a:solidFill>
            <a:schemeClr val="phClr"/>
          </a:solidFill>
          <a:prstDash val="solid"/>
        </a:ln>
        <a:ln w="38100" cap="flat" cmpd="sng" algn="ctr">
          <a:solidFill>
            <a:schemeClr val="phClr"/>
          </a:solidFill>
          <a:prstDash val="solid"/>
        </a:ln>
      </a:lnStyleLst>
      <a:effectStyleLst>
        <a:effectStyle>
          <a:effectLst>
            <a:outerShdw blurRad="63500" dist="25400" dir="5400000" rotWithShape="0">
              <a:srgbClr val="000000">
                <a:alpha val="43000"/>
              </a:srgbClr>
            </a:outerShdw>
          </a:effectLst>
        </a:effectStyle>
        <a:effectStyle>
          <a:effectLst>
            <a:outerShdw blurRad="63500" dist="25400" dir="5400000" rotWithShape="0">
              <a:srgbClr val="000000">
                <a:alpha val="43000"/>
              </a:srgbClr>
            </a:outerShdw>
          </a:effectLst>
          <a:scene3d>
            <a:camera prst="orthographicFront">
              <a:rot lat="0" lon="0" rev="0"/>
            </a:camera>
            <a:lightRig rig="brightRoom" dir="t">
              <a:rot lat="0" lon="0" rev="8700000"/>
            </a:lightRig>
          </a:scene3d>
          <a:sp3d contourW="12700" prstMaterial="dkEdge">
            <a:bevelT w="0" h="0" prst="relaxedInset"/>
            <a:contourClr>
              <a:schemeClr val="phClr">
                <a:shade val="65000"/>
                <a:satMod val="150000"/>
              </a:schemeClr>
            </a:contourClr>
          </a:sp3d>
        </a:effectStyle>
        <a:effectStyle>
          <a:effectLst>
            <a:outerShdw blurRad="63500" dist="25400" dir="5400000" rotWithShape="0">
              <a:srgbClr val="000000">
                <a:alpha val="43000"/>
              </a:srgbClr>
            </a:outerShdw>
          </a:effectLst>
          <a:scene3d>
            <a:camera prst="orthographicFront">
              <a:rot lat="0" lon="0" rev="0"/>
            </a:camera>
            <a:lightRig rig="glow" dir="t">
              <a:rot lat="0" lon="0" rev="13200000"/>
            </a:lightRig>
          </a:scene3d>
          <a:sp3d prstMaterial="dkEdge">
            <a:bevelT w="63500" h="50800" prst="relaxedInset"/>
          </a:sp3d>
        </a:effectStyle>
      </a:effectStyleLst>
      <a:bgFillStyleLst>
        <a:solidFill>
          <a:schemeClr val="phClr"/>
        </a:solidFill>
        <a:gradFill rotWithShape="1">
          <a:gsLst>
            <a:gs pos="0">
              <a:schemeClr val="phClr">
                <a:tint val="85000"/>
                <a:shade val="95000"/>
                <a:satMod val="200000"/>
              </a:schemeClr>
            </a:gs>
            <a:gs pos="53000">
              <a:schemeClr val="phClr">
                <a:shade val="60000"/>
                <a:satMod val="220000"/>
              </a:schemeClr>
            </a:gs>
            <a:gs pos="100000">
              <a:schemeClr val="phClr">
                <a:shade val="45000"/>
                <a:satMod val="220000"/>
              </a:schemeClr>
            </a:gs>
          </a:gsLst>
          <a:lin ang="16200000" scaled="0"/>
        </a:gradFill>
        <a:gradFill rotWithShape="1">
          <a:gsLst>
            <a:gs pos="0">
              <a:schemeClr val="phClr">
                <a:tint val="83000"/>
                <a:shade val="97000"/>
                <a:satMod val="230000"/>
              </a:schemeClr>
            </a:gs>
            <a:gs pos="100000">
              <a:schemeClr val="phClr">
                <a:shade val="35000"/>
                <a:satMod val="250000"/>
              </a:schemeClr>
            </a:gs>
          </a:gsLst>
          <a:path path="circle">
            <a:fillToRect l="15000" t="50000" r="85000" b="6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79998168889431442"/>
    <pageSetUpPr autoPageBreaks="0" fitToPage="1"/>
  </sheetPr>
  <dimension ref="A1:F17"/>
  <sheetViews>
    <sheetView showGridLines="0" tabSelected="1" zoomScaleNormal="100" workbookViewId="0"/>
  </sheetViews>
  <sheetFormatPr defaultColWidth="8.875" defaultRowHeight="16.5" customHeight="1" x14ac:dyDescent="0.35"/>
  <cols>
    <col min="1" max="1" width="4" style="5" customWidth="1"/>
    <col min="2" max="2" width="53.625" style="5" customWidth="1"/>
    <col min="3" max="3" width="18.875" style="5" customWidth="1"/>
    <col min="4" max="4" width="18.75" style="5" customWidth="1"/>
    <col min="5" max="5" width="18.875" style="5" customWidth="1"/>
    <col min="6" max="6" width="4" style="5" customWidth="1"/>
    <col min="7" max="7" width="4" customWidth="1"/>
  </cols>
  <sheetData>
    <row r="1" spans="1:6" ht="31.5" customHeight="1" x14ac:dyDescent="0.5">
      <c r="A1" s="2"/>
      <c r="B1" s="22" t="s">
        <v>0</v>
      </c>
      <c r="C1"/>
      <c r="D1"/>
      <c r="E1"/>
      <c r="F1"/>
    </row>
    <row r="2" spans="1:6" ht="42" customHeight="1" x14ac:dyDescent="1">
      <c r="A2" s="2"/>
      <c r="B2" s="30" t="s">
        <v>1</v>
      </c>
      <c r="C2" s="30"/>
      <c r="D2" s="30"/>
      <c r="E2" s="29" t="s">
        <v>13</v>
      </c>
      <c r="F2" s="29"/>
    </row>
    <row r="3" spans="1:6" ht="15" customHeight="1" x14ac:dyDescent="0.35"/>
    <row r="4" spans="1:6" s="4" customFormat="1" ht="21.75" customHeight="1" x14ac:dyDescent="0.35">
      <c r="A4" s="3"/>
      <c r="B4" s="23" t="s">
        <v>2</v>
      </c>
      <c r="C4" s="16" t="s">
        <v>9</v>
      </c>
      <c r="D4" s="16" t="s">
        <v>11</v>
      </c>
      <c r="E4" s="16" t="s">
        <v>14</v>
      </c>
      <c r="F4" s="3"/>
    </row>
    <row r="5" spans="1:6" ht="17.25" x14ac:dyDescent="0.35">
      <c r="B5" t="s">
        <v>3</v>
      </c>
      <c r="C5" s="18">
        <f>Έσοδα[[#Totals],[ΕΚΤΙΜΩΜΕΝΑ]]</f>
        <v>63300</v>
      </c>
      <c r="D5" s="18">
        <f>Έσοδα[[#Totals],[ΠΡΑΓΜΑΤΙΚΑ]]</f>
        <v>57450</v>
      </c>
      <c r="E5" s="20">
        <f>Σύνολα[[#This Row],[ΠΡΑΓΜΑΤΙΚΑ]]-Σύνολα[[#This Row],[ΕΚΤΙΜΩΜΕΝΑ]]</f>
        <v>-5850</v>
      </c>
    </row>
    <row r="6" spans="1:6" ht="17.25" x14ac:dyDescent="0.35">
      <c r="B6" t="s">
        <v>4</v>
      </c>
      <c r="C6" s="18">
        <f>ΛειτουργικάΈξοδα[[#Totals],[ΕΚΤΙΜΩΜΕΝΑ]]+ΈξοδαΠροσωπικού[[#Totals],[ΕΚΤΙΜΩΜΕΝΑ]]</f>
        <v>54500</v>
      </c>
      <c r="D6" s="18">
        <f>ΛειτουργικάΈξοδα[[#Totals],[ΠΡΑΓΜΑΤΙΚΑ]]+ΈξοδαΠροσωπικού[[#Totals],[ΠΡΑΓΜΑΤΙΚΑ]]</f>
        <v>49630</v>
      </c>
      <c r="E6" s="20">
        <f>Σύνολα[[#This Row],[ΠΡΑΓΜΑΤΙΚΑ]]-Σύνολα[[#This Row],[ΕΚΤΙΜΩΜΕΝΑ]]</f>
        <v>-4870</v>
      </c>
    </row>
    <row r="7" spans="1:6" ht="17.25" x14ac:dyDescent="0.35">
      <c r="B7" t="s">
        <v>5</v>
      </c>
      <c r="C7" s="17">
        <f>C5-C6</f>
        <v>8800</v>
      </c>
      <c r="D7" s="17">
        <f>D5-D6</f>
        <v>7820</v>
      </c>
      <c r="E7" s="28">
        <f>Σύνολα[[#Totals],[ΠΡΑΓΜΑΤΙΚΑ]]-Σύνολα[[#Totals],[ΕΚΤΙΜΩΜΕΝΑ]]</f>
        <v>-980</v>
      </c>
    </row>
    <row r="9" spans="1:6" ht="335.45" customHeight="1" x14ac:dyDescent="0.35">
      <c r="A9"/>
      <c r="B9" s="31" t="s">
        <v>6</v>
      </c>
      <c r="C9" s="31"/>
      <c r="D9" s="31"/>
      <c r="E9" s="31"/>
      <c r="F9"/>
    </row>
    <row r="10" spans="1:6" ht="16.5" customHeight="1" x14ac:dyDescent="0.35">
      <c r="B10" s="21" t="s">
        <v>7</v>
      </c>
      <c r="C10" s="6"/>
      <c r="D10" s="6"/>
      <c r="E10" s="6"/>
    </row>
    <row r="11" spans="1:6" ht="21.75" customHeight="1" x14ac:dyDescent="0.35">
      <c r="B11" s="13" t="s">
        <v>8</v>
      </c>
      <c r="C11" s="16" t="s">
        <v>10</v>
      </c>
      <c r="D11" s="16" t="s">
        <v>12</v>
      </c>
      <c r="E11" s="16" t="s">
        <v>15</v>
      </c>
    </row>
    <row r="12" spans="1:6" ht="17.25" x14ac:dyDescent="0.35">
      <c r="B12" s="15" t="str">
        <f>INDEX(ΛειτουργικάΈξοδα[],MATCH(Κορυφαία5Έξοδα[[#This Row],[ΠΟΣΟ]],ΛειτουργικάΈξοδα[5 ΚΟΡΥΦΑΙΑ ΠΟΣΑ],0),1)</f>
        <v>Συντήρηση και επισκευές</v>
      </c>
      <c r="C12" s="24">
        <f>LARGE(ΛειτουργικάΈξοδα[5 ΚΟΡΥΦΑΙΑ ΠΟΣΑ],1)</f>
        <v>4600.0000190000001</v>
      </c>
      <c r="D12" s="26">
        <f>Κορυφαία5Έξοδα[[#This Row],[ΠΟΣΟ]]/$D$6</f>
        <v>9.2685875861374167E-2</v>
      </c>
      <c r="E12" s="24">
        <f>Κορυφαία5Έξοδα[[#This Row],[ΠΟΣΟ]]*0.15</f>
        <v>690.00000284999999</v>
      </c>
    </row>
    <row r="13" spans="1:6" ht="17.25" x14ac:dyDescent="0.35">
      <c r="B13" s="15" t="str">
        <f>INDEX(ΛειτουργικάΈξοδα[],MATCH(Κορυφαία5Έξοδα[[#This Row],[ΠΟΣΟ]],ΛειτουργικάΈξοδα[5 ΚΟΡΥΦΑΙΑ ΠΟΣΑ],0),1)</f>
        <v>Προμήθειες</v>
      </c>
      <c r="C13" s="24">
        <f>LARGE(ΛειτουργικάΈξοδα[5 ΚΟΡΥΦΑΙΑ ΠΟΣΑ],2)</f>
        <v>4500.0000170000003</v>
      </c>
      <c r="D13" s="26">
        <f>Κορυφαία5Έξοδα[[#This Row],[ΠΟΣΟ]]/$D$6</f>
        <v>9.0670965484585947E-2</v>
      </c>
      <c r="E13" s="24">
        <f>Κορυφαία5Έξοδα[[#This Row],[ΠΟΣΟ]]*0.15</f>
        <v>675.00000254999998</v>
      </c>
    </row>
    <row r="14" spans="1:6" ht="17.25" x14ac:dyDescent="0.35">
      <c r="B14" s="15" t="str">
        <f>INDEX(ΛειτουργικάΈξοδα[],MATCH(Κορυφαία5Έξοδα[[#This Row],[ΠΟΣΟ]],ΛειτουργικάΈξοδα[5 ΚΟΡΥΦΑΙΑ ΠΟΣΑ],0),1)</f>
        <v>Ενοίκιο ή στεγαστικό δάνειο</v>
      </c>
      <c r="C14" s="24">
        <f>LARGE(ΛειτουργικάΈξοδα[5 ΚΟΡΥΦΑΙΑ ΠΟΣΑ],3)</f>
        <v>4500.0000099999997</v>
      </c>
      <c r="D14" s="26">
        <f>Κορυφαία5Έξοδα[[#This Row],[ΠΟΣΟ]]/$D$6</f>
        <v>9.0670965343542201E-2</v>
      </c>
      <c r="E14" s="24">
        <f>Κορυφαία5Έξοδα[[#This Row],[ΠΟΣΟ]]*0.15</f>
        <v>675.00000149999994</v>
      </c>
    </row>
    <row r="15" spans="1:6" ht="17.25" x14ac:dyDescent="0.35">
      <c r="B15" s="15" t="str">
        <f>INDEX(ΛειτουργικάΈξοδα[],MATCH(Κορυφαία5Έξοδα[[#This Row],[ΠΟΣΟ]],ΛειτουργικάΈξοδα[5 ΚΟΡΥΦΑΙΑ ΠΟΣΑ],0),1)</f>
        <v>Φόροι</v>
      </c>
      <c r="C15" s="24">
        <f>LARGE(ΛειτουργικάΈξοδα[5 ΚΟΡΥΦΑΙΑ ΠΟΣΑ],4)</f>
        <v>3200.0000239999999</v>
      </c>
      <c r="D15" s="26">
        <f>Κορυφαία5Έξοδα[[#This Row],[ΠΟΣΟ]]/$D$6</f>
        <v>6.4477131251259312E-2</v>
      </c>
      <c r="E15" s="24">
        <f>Κορυφαία5Έξοδα[[#This Row],[ΠΟΣΟ]]*0.15</f>
        <v>480.00000359999996</v>
      </c>
    </row>
    <row r="16" spans="1:6" ht="17.25" x14ac:dyDescent="0.35">
      <c r="B16" s="15" t="str">
        <f>INDEX(ΛειτουργικάΈξοδα[],MATCH(Κορυφαία5Έξοδα[[#This Row],[ΠΟΣΟ]],ΛειτουργικάΈξοδα[5 ΚΟΡΥΦΑΙΑ ΠΟΣΑ],0),1)</f>
        <v>Διαφήμιση</v>
      </c>
      <c r="C16" s="24">
        <f>LARGE(ΛειτουργικάΈξοδα[5 ΚΟΡΥΦΑΙΑ ΠΟΣΑ],5)</f>
        <v>2500.000008</v>
      </c>
      <c r="D16" s="26">
        <f>Κορυφαία5Έξοδα[[#This Row],[ΠΟΣΟ]]/$D$6</f>
        <v>5.0372758573443484E-2</v>
      </c>
      <c r="E16" s="24">
        <f>Κορυφαία5Έξοδα[[#This Row],[ΠΟΣΟ]]*0.15</f>
        <v>375.00000119999999</v>
      </c>
    </row>
    <row r="17" spans="2:5" ht="17.25" x14ac:dyDescent="0.35">
      <c r="B17" t="s">
        <v>49</v>
      </c>
      <c r="C17" s="25">
        <f>SUBTOTAL(109,Κορυφαία5Έξοδα[ΠΟΣΟ])</f>
        <v>19300.000078000001</v>
      </c>
      <c r="D17" s="27">
        <f>SUBTOTAL(109,Κορυφαία5Έξοδα[% ΕΞΟΔΩΝ])</f>
        <v>0.38887769651420512</v>
      </c>
      <c r="E17" s="25">
        <f>SUBTOTAL(109,Κορυφαία5Έξοδα[ΠΟΣΟ ΜΕΙΩΣΗΣ 15%])</f>
        <v>2895.0000117</v>
      </c>
    </row>
  </sheetData>
  <sheetProtection insertColumns="0" insertRows="0" deleteColumns="0" deleteRows="0" selectLockedCells="1" autoFilter="0"/>
  <mergeCells count="3">
    <mergeCell ref="E2:F2"/>
    <mergeCell ref="B2:D2"/>
    <mergeCell ref="B9:E9"/>
  </mergeCells>
  <conditionalFormatting sqref="C10:E65 C5:E8">
    <cfRule type="cellIs" dxfId="47" priority="2" operator="lessThan">
      <formula>0</formula>
    </cfRule>
  </conditionalFormatting>
  <conditionalFormatting sqref="D12:E17">
    <cfRule type="cellIs" dxfId="46" priority="1" operator="lessThan">
      <formula>0</formula>
    </cfRule>
  </conditionalFormatting>
  <dataValidations count="20">
    <dataValidation type="custom" allowBlank="1" showInputMessage="1" showErrorMessage="1" errorTitle="ΕΙΔΟΠΟIΗΣΗ" error="Αυτό το κελί συμπληρώνεται αυτόματα και δεν πρέπει να πληκτρολογήσετε σε αυτό. Η πληκτρολόγηση σε αυτό το κελί θα εμποδίσει τους υπολογισμούς σε αυτό το φύλλο εργασίας." sqref="D13 D15:D16 C5:E6" xr:uid="{00000000-0002-0000-0000-000000000000}">
      <formula1>LEN(C5)=""</formula1>
    </dataValidation>
    <dataValidation type="custom" allowBlank="1" showInputMessage="1" showErrorMessage="1" errorTitle="ΕΙΔΟΠΟIΗΣΗ" error="Αυτό το κελί συμπληρώνεται αυτόματα και δεν πρέπει να πληκτρολογήσετε σε αυτό. Η πληκτρολόγηση σε αυτό το κελί θα εμποδίσει τους υπολογισμούς σε αυτό το φύλλο εργασίας." sqref="E16" xr:uid="{00000000-0002-0000-0000-000001000000}">
      <formula1>LEN(E16:E17)=""</formula1>
    </dataValidation>
    <dataValidation type="custom" allowBlank="1" showInputMessage="1" showErrorMessage="1" errorTitle="ΕΙΔΟΠΟIΗΣΗ" error="Αυτό το κελί συμπληρώνεται αυτόματα και δεν πρέπει να πληκτρολογήσετε σε αυτό. Η πληκτρολόγηση σε αυτό το κελί θα εμποδίσει τους υπολογισμούς σε αυτό το φύλλο εργασίας." sqref="C12:E12 C13:C16" xr:uid="{00000000-0002-0000-0000-000002000000}">
      <formula1>LEN(C12:C17)=""</formula1>
    </dataValidation>
    <dataValidation type="custom" allowBlank="1" showInputMessage="1" showErrorMessage="1" errorTitle="ΕΙΔΟΠΟIΗΣΗ" error="Αυτό το κελί συμπληρώνεται αυτόματα και δεν πρέπει να πληκτρολογήσετε σε αυτό. Η πληκτρολόγηση σε αυτό το κελί θα εμποδίσει τους υπολογισμούς σε αυτό το φύλλο εργασίας." sqref="D14" xr:uid="{00000000-0002-0000-0000-000004000000}">
      <formula1>LEN(D13:D17)=""</formula1>
    </dataValidation>
    <dataValidation type="custom" allowBlank="1" showInputMessage="1" showErrorMessage="1" errorTitle="ΕΙΔΟΠΟIΗΣΗ" error="Αυτό το κελί συμπληρώνεται αυτόματα και δεν πρέπει να πληκτρολογήσετε σε αυτό. Η πληκτρολόγηση σε αυτό το κελί θα εμποδίσει τους υπολογισμούς σε αυτό το φύλλο εργασίας." sqref="E13" xr:uid="{00000000-0002-0000-0000-000005000000}">
      <formula1>LEN(E13:E17)=""</formula1>
    </dataValidation>
    <dataValidation allowBlank="1" showInputMessage="1" showErrorMessage="1" prompt="Δημιουργήστε έναν μηνιαίο προϋπολογισμό για επιχειρήσεις σε αυτό το βιβλίο εργασίας. Η επισκόπηση βρίσκεται σε αυτό το φύλλο εργασίας. Εισαγάγετε λεπτομέρειες στους πίνακες μηνιαίων εσόδων, προσωπικού και λειτουργικών εξόδων στα αντίστοιχα φύλλα εργασίας" sqref="A1" xr:uid="{00000000-0002-0000-0000-000006000000}"/>
    <dataValidation allowBlank="1" showInputMessage="1" showErrorMessage="1" prompt="Εισαγάγετε την επωνυμία της εταιρείας σε αυτό το κελί" sqref="B1" xr:uid="{00000000-0002-0000-0000-000007000000}"/>
    <dataValidation allowBlank="1" showInputMessage="1" showErrorMessage="1" prompt="Εισαγάγετε την ημερομηνία σε αυτό το κελί. Το γράφημα επισκόπησης προϋπολογισμού βρίσκεται στο κελί B9." sqref="E2:F2" xr:uid="{00000000-0002-0000-0000-000008000000}"/>
    <dataValidation allowBlank="1" showInputMessage="1" showErrorMessage="1" prompt="Τα σύνολα προϋπολογισμού για τα έσοδα και τα έξοδα, τόσο τα εκτιμώμενα όσο και τα πραγματικά, υπολογίζονται αυτόματα από τα ποσά που έχουν εισαχθεί σε άλλα φύλλα εργασίας. Το υπόλοιπο και η διαφορά προσαρμόζονται αυτόματα" sqref="B4" xr:uid="{00000000-0002-0000-0000-000009000000}"/>
    <dataValidation allowBlank="1" showInputMessage="1" showErrorMessage="1" prompt="Το σύνολο των εκτιμώμενων ποσών υπολογίζεται αυτόματα σε αυτή τη στήλη, κάτω από αυτή την επικεφαλίδα" sqref="C4" xr:uid="{00000000-0002-0000-0000-00000A000000}"/>
    <dataValidation allowBlank="1" showInputMessage="1" showErrorMessage="1" prompt="Το σύνολο των πραγματικών ποσών υπολογίζεται αυτόματα σε αυτήν τη στήλη, κάτω από αυτή την επικεφαλίδα" sqref="D4" xr:uid="{00000000-0002-0000-0000-00000B000000}"/>
    <dataValidation allowBlank="1" showInputMessage="1" showErrorMessage="1" prompt="Η διαφορά ανάμεσα στα σύνολα των εκτιμώμενων ποσών και των πραγματικών ποσών υπολογίζεται αυτόματα σε αυτήν τη στήλη, κάτω από αυτή την επικεφαλίδα" sqref="E4" xr:uid="{00000000-0002-0000-0000-00000C000000}"/>
    <dataValidation allowBlank="1" showInputMessage="1" showErrorMessage="1" prompt="Τα 5 Κορυφαία λειτουργικά έξοδα ενημερώνονται αυτόματα στον παρακάτω πίνακα" sqref="B10" xr:uid="{00000000-0002-0000-0000-00000D000000}"/>
    <dataValidation allowBlank="1" showInputMessage="1" showErrorMessage="1" prompt="Τα 5 κορυφαία στοιχείων εξόδων ενημερώνονται αυτόματα σε αυτήν τη στήλη, κάτω από αυτή την επικεφαλίδα" sqref="B11" xr:uid="{00000000-0002-0000-0000-00000E000000}"/>
    <dataValidation allowBlank="1" showInputMessage="1" showErrorMessage="1" prompt="Το ποσό ενημερώνεται αυτόματα σε αυτήν τη στήλη, κάτω από αυτήν την επικεφαλίδα." sqref="C11" xr:uid="{00000000-0002-0000-0000-00000F000000}"/>
    <dataValidation allowBlank="1" showInputMessage="1" showErrorMessage="1" prompt="Το ποσοστό εξόδων υπολογίζεται αυτόματα σε αυτήν τη στήλη, κάτω από αυτή την επικεφαλίδα" sqref="D11" xr:uid="{00000000-0002-0000-0000-000010000000}"/>
    <dataValidation allowBlank="1" showInputMessage="1" showErrorMessage="1" prompt="Το ποσό της μείωσης 15 τοις εκατό υπολογίζεται αυτόματα σε αυτή τη στήλη, κάτω από αυτή την επικεφαλίδα" sqref="E11" xr:uid="{00000000-0002-0000-0000-000011000000}"/>
    <dataValidation allowBlank="1" showInputMessage="1" showErrorMessage="1" prompt="Ο τίτλος αυτού του φύλλου εργασίας βρίσκεται σε αυτό το κελί. Εισαγάγετε την ημερομηνία στο κελί δεξιά. Τα σύνολα προϋπολογισμού υπολογίζονται αυτόματα στον πίνακα συνόλων που ξεκινά από το κελί B4" sqref="B2:D2" xr:uid="{00000000-0002-0000-0000-000012000000}"/>
    <dataValidation type="custom" allowBlank="1" showInputMessage="1" showErrorMessage="1" errorTitle="ΕΙΔΟΠΟIΗΣΗ" error="Αυτό το κελί συμπληρώνεται αυτόματα και δεν πρέπει να πληκτρολογήσετε σε αυτό. Η πληκτρολόγηση σε αυτό το κελί θα εμποδίσει τους υπολογισμούς σε αυτό το φύλλο εργασίας." sqref="E14" xr:uid="{4633D676-D981-4DB4-98C8-83D77BED0EA4}">
      <formula1>LEN(E14:E17)=""</formula1>
    </dataValidation>
    <dataValidation type="custom" allowBlank="1" showInputMessage="1" showErrorMessage="1" errorTitle="ΕΙΔΟΠΟIΗΣΗ" error="Αυτό το κελί συμπληρώνεται αυτόματα και δεν πρέπει να πληκτρολογήσετε σε αυτό. Η πληκτρολόγηση σε αυτό το κελί θα εμποδίσει τους υπολογισμούς σε αυτό το φύλλο εργασίας." sqref="E15" xr:uid="{80513436-45C2-40B5-88AE-77AE6FA2352F}">
      <formula1>LEN(E15:E17)=""</formula1>
    </dataValidation>
  </dataValidations>
  <printOptions horizontalCentered="1"/>
  <pageMargins left="0.25" right="0.25" top="0.25" bottom="0.25" header="0" footer="0"/>
  <pageSetup paperSize="9" fitToHeight="0" orientation="portrait" r:id="rId1"/>
  <headerFooter differentFirst="1">
    <oddFooter>Page &amp;P of &amp;N</oddFooter>
  </headerFooter>
  <ignoredErrors>
    <ignoredError sqref="C5:E5 D16 C6:E6 D12 D13 D14 D15 E12:E16" listDataValidation="1"/>
    <ignoredError sqref="C12:C16" listDataValidation="1" calculatedColumn="1"/>
    <ignoredError sqref="B12:B16" calculatedColumn="1"/>
  </ignoredErrors>
  <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autoPageBreaks="0" fitToPage="1"/>
  </sheetPr>
  <dimension ref="A1:G8"/>
  <sheetViews>
    <sheetView showGridLines="0" zoomScaleNormal="100" workbookViewId="0"/>
  </sheetViews>
  <sheetFormatPr defaultColWidth="8.875" defaultRowHeight="30" customHeight="1" x14ac:dyDescent="0.35"/>
  <cols>
    <col min="1" max="1" width="4" style="9" customWidth="1"/>
    <col min="2" max="2" width="53.625" style="9" customWidth="1"/>
    <col min="3" max="3" width="18.875" style="9" customWidth="1"/>
    <col min="4" max="4" width="18.75" style="9" customWidth="1"/>
    <col min="5" max="5" width="21" style="9" hidden="1" customWidth="1"/>
    <col min="6" max="6" width="18.875" style="9" customWidth="1"/>
    <col min="7" max="7" width="4" style="9" customWidth="1"/>
    <col min="8" max="8" width="4" customWidth="1"/>
  </cols>
  <sheetData>
    <row r="1" spans="1:7" ht="31.5" customHeight="1" x14ac:dyDescent="0.5">
      <c r="A1" s="2"/>
      <c r="B1" s="1" t="str">
        <f>ΕΠΩΝΥΜΙΑ_ΕΤΑΙΡΕΙΑΣ</f>
        <v>ΕΠΩΝΥΜΙΑ ΕΤΑΙΡΕΙΑΣ</v>
      </c>
      <c r="C1" s="7"/>
      <c r="D1" s="7"/>
      <c r="E1" s="7"/>
      <c r="F1" s="7"/>
      <c r="G1" s="7"/>
    </row>
    <row r="2" spans="1:7" ht="42" customHeight="1" x14ac:dyDescent="1">
      <c r="A2" s="2"/>
      <c r="B2" s="32" t="str">
        <f>BUDGET_Title</f>
        <v>ΜΗΝΙΑΙΟΣ ΠΡΟΫΠΟΛΟΓΙΣΜΟΣ</v>
      </c>
      <c r="C2" s="32"/>
      <c r="D2" s="32"/>
      <c r="E2" s="8"/>
      <c r="F2" s="8"/>
      <c r="G2" s="8"/>
    </row>
    <row r="3" spans="1:7" ht="15" customHeight="1" x14ac:dyDescent="0.35">
      <c r="G3" s="10"/>
    </row>
    <row r="4" spans="1:7" s="4" customFormat="1" ht="30" customHeight="1" x14ac:dyDescent="0.35">
      <c r="A4" s="11"/>
      <c r="B4" s="13" t="s">
        <v>16</v>
      </c>
      <c r="C4" s="16" t="s">
        <v>9</v>
      </c>
      <c r="D4" s="16" t="s">
        <v>11</v>
      </c>
      <c r="E4" s="13" t="s">
        <v>21</v>
      </c>
      <c r="F4" s="16" t="s">
        <v>14</v>
      </c>
      <c r="G4" s="9"/>
    </row>
    <row r="5" spans="1:7" ht="30" customHeight="1" x14ac:dyDescent="0.35">
      <c r="B5" t="s">
        <v>17</v>
      </c>
      <c r="C5" s="18">
        <v>60000</v>
      </c>
      <c r="D5" s="18">
        <v>54000</v>
      </c>
      <c r="E5" s="12">
        <f>Έσοδα[[#This Row],[ΠΡΑΓΜΑΤΙΚΑ]]+(10^-6)*ROW(Έσοδα[[#This Row],[ΠΡΑΓΜΑΤΙΚΑ]])</f>
        <v>54000.000005000002</v>
      </c>
      <c r="F5" s="17">
        <f>Έσοδα[[#This Row],[ΠΡΑΓΜΑΤΙΚΑ]]-Έσοδα[[#This Row],[ΕΚΤΙΜΩΜΕΝΑ]]</f>
        <v>-6000</v>
      </c>
    </row>
    <row r="6" spans="1:7" ht="30" customHeight="1" x14ac:dyDescent="0.35">
      <c r="B6" t="s">
        <v>18</v>
      </c>
      <c r="C6" s="18">
        <v>3000</v>
      </c>
      <c r="D6" s="18">
        <v>3000</v>
      </c>
      <c r="E6" s="12">
        <f>Έσοδα[[#This Row],[ΠΡΑΓΜΑΤΙΚΑ]]+(10^-6)*ROW(Έσοδα[[#This Row],[ΠΡΑΓΜΑΤΙΚΑ]])</f>
        <v>3000.0000060000002</v>
      </c>
      <c r="F6" s="17">
        <f>Έσοδα[[#This Row],[ΠΡΑΓΜΑΤΙΚΑ]]-Έσοδα[[#This Row],[ΕΚΤΙΜΩΜΕΝΑ]]</f>
        <v>0</v>
      </c>
    </row>
    <row r="7" spans="1:7" ht="30" customHeight="1" x14ac:dyDescent="0.35">
      <c r="B7" t="s">
        <v>19</v>
      </c>
      <c r="C7" s="18">
        <v>300</v>
      </c>
      <c r="D7" s="18">
        <v>450</v>
      </c>
      <c r="E7" s="12">
        <f>Έσοδα[[#This Row],[ΠΡΑΓΜΑΤΙΚΑ]]+(10^-6)*ROW(Έσοδα[[#This Row],[ΠΡΑΓΜΑΤΙΚΑ]])</f>
        <v>450.00000699999998</v>
      </c>
      <c r="F7" s="17">
        <f>Έσοδα[[#This Row],[ΠΡΑΓΜΑΤΙΚΑ]]-Έσοδα[[#This Row],[ΕΚΤΙΜΩΜΕΝΑ]]</f>
        <v>150</v>
      </c>
    </row>
    <row r="8" spans="1:7" ht="30" customHeight="1" x14ac:dyDescent="0.35">
      <c r="B8" t="s">
        <v>20</v>
      </c>
      <c r="C8" s="12">
        <f>SUBTOTAL(109,Έσοδα[ΕΚΤΙΜΩΜΕΝΑ])</f>
        <v>63300</v>
      </c>
      <c r="D8" s="12">
        <f>SUBTOTAL(109,Έσοδα[ΠΡΑΓΜΑΤΙΚΑ])</f>
        <v>57450</v>
      </c>
      <c r="E8" s="12"/>
      <c r="F8" s="12">
        <f>SUBTOTAL(109,Έσοδα[ΔΙΑΦΟΡΑ])</f>
        <v>-5850</v>
      </c>
    </row>
  </sheetData>
  <sheetProtection insertColumns="0" insertRows="0" deleteColumns="0" deleteRows="0" selectLockedCells="1" autoFilter="0"/>
  <dataConsolidate/>
  <mergeCells count="1">
    <mergeCell ref="B2:D2"/>
  </mergeCells>
  <conditionalFormatting sqref="F8">
    <cfRule type="cellIs" dxfId="31" priority="3" operator="lessThan">
      <formula>0</formula>
    </cfRule>
  </conditionalFormatting>
  <dataValidations count="8">
    <dataValidation allowBlank="1" showInputMessage="1" showErrorMessage="1" errorTitle="ΕΙΔΟΠΟIΗΣΗ" error="Αυτό το κελί συμπληρώνεται αυτόματα και δεν πρέπει να πληκτρολογήσετε σε αυτό. Η πληκτρολόγηση σε αυτό το κελί θα εμποδίσει τους υπολογισμούς σε αυτό το φύλλο εργασίας." sqref="F5:F7" xr:uid="{00000000-0002-0000-0100-000001000000}"/>
    <dataValidation allowBlank="1" showInputMessage="1" showErrorMessage="1" prompt="Εισαγάγετε τα μηνιαία έσοδα σε αυτό το φύλλο εργασίας" sqref="A1" xr:uid="{00000000-0002-0000-0100-000002000000}"/>
    <dataValidation allowBlank="1" showInputMessage="1" showErrorMessage="1" prompt="Η επωνυμία της εταιρείας ενημερώνεται αυτόματα σε αυτό το κελί" sqref="B1" xr:uid="{00000000-0002-0000-0100-000003000000}"/>
    <dataValidation allowBlank="1" showInputMessage="1" showErrorMessage="1" prompt="Ο τίτλος ενημερώνεται αυτόματα σε αυτό το κελί. Εισαγάγετε λεπτομέρειες των μηνιαίων εσόδων στον παρακάτω πίνακα" sqref="B2" xr:uid="{00000000-0002-0000-0100-000004000000}"/>
    <dataValidation allowBlank="1" showInputMessage="1" showErrorMessage="1" prompt="Εισαγάγετε λεπτομέρειες εσόδων σε αυτή τη στήλη, κάτω από αυτή την επικεφαλίδα. Χρησιμοποιήστε φίλτρα επικεφαλίδας για να βρείτε συγκεκριμένες καταχωρήσεις" sqref="B4" xr:uid="{00000000-0002-0000-0100-000005000000}"/>
    <dataValidation allowBlank="1" showInputMessage="1" showErrorMessage="1" prompt="Εισαγάγετε το εκτιμώμενο ποσό σε αυτή τη στήλη, κάτω από αυτή την επικεφαλίδα" sqref="C4" xr:uid="{00000000-0002-0000-0100-000006000000}"/>
    <dataValidation allowBlank="1" showInputMessage="1" showErrorMessage="1" prompt="Εισαγάγετε το πραγματικό ποσό σε αυτήν τη στήλη, κάτω από αυτή την επικεφαλίδα" sqref="D4" xr:uid="{00000000-0002-0000-0100-000007000000}"/>
    <dataValidation allowBlank="1" showInputMessage="1" showErrorMessage="1" prompt="Η διαφορά ανάμεσα στα εκτιμώμενα και τα πραγματικά έσοδα υπολογίζεται αυτόματα σε αυτή τη στήλη, κάτω από αυτή την επικεφαλίδα" sqref="F4" xr:uid="{00000000-0002-0000-0100-000008000000}"/>
  </dataValidations>
  <printOptions horizontalCentered="1"/>
  <pageMargins left="0.25" right="0.25" top="0.25" bottom="0.25" header="0" footer="0"/>
  <pageSetup paperSize="9" fitToHeight="0" orientation="portrait" r:id="rId1"/>
  <headerFooter differentFirst="1">
    <oddFooter>Page &amp;P of &amp;N</oddFooter>
  </headerFooter>
  <ignoredErrors>
    <ignoredError sqref="B2" unlockedFormula="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autoPageBreaks="0" fitToPage="1"/>
  </sheetPr>
  <dimension ref="A1:G8"/>
  <sheetViews>
    <sheetView showGridLines="0" zoomScaleNormal="100" workbookViewId="0"/>
  </sheetViews>
  <sheetFormatPr defaultColWidth="8.875" defaultRowHeight="30" customHeight="1" x14ac:dyDescent="0.35"/>
  <cols>
    <col min="1" max="1" width="4" style="9" customWidth="1"/>
    <col min="2" max="2" width="53.625" style="9" customWidth="1"/>
    <col min="3" max="3" width="18.875" style="9" customWidth="1"/>
    <col min="4" max="4" width="18.75" style="9" customWidth="1"/>
    <col min="5" max="5" width="21" style="9" hidden="1" customWidth="1"/>
    <col min="6" max="6" width="18.875" style="9" customWidth="1"/>
    <col min="7" max="7" width="4" style="9" customWidth="1"/>
    <col min="8" max="8" width="4" customWidth="1"/>
  </cols>
  <sheetData>
    <row r="1" spans="1:7" ht="31.5" customHeight="1" x14ac:dyDescent="0.5">
      <c r="A1" s="2"/>
      <c r="B1" s="1" t="str">
        <f>ΕΠΩΝΥΜΙΑ_ΕΤΑΙΡΕΙΑΣ</f>
        <v>ΕΠΩΝΥΜΙΑ ΕΤΑΙΡΕΙΑΣ</v>
      </c>
      <c r="C1" s="7"/>
      <c r="D1" s="7"/>
      <c r="E1" s="7"/>
      <c r="F1" s="7"/>
      <c r="G1" s="7"/>
    </row>
    <row r="2" spans="1:7" ht="42" customHeight="1" x14ac:dyDescent="1">
      <c r="A2" s="2"/>
      <c r="B2" s="32" t="str">
        <f>BUDGET_Title</f>
        <v>ΜΗΝΙΑΙΟΣ ΠΡΟΫΠΟΛΟΓΙΣΜΟΣ</v>
      </c>
      <c r="C2" s="32"/>
      <c r="D2" s="32"/>
      <c r="E2" s="8"/>
      <c r="F2" s="8"/>
      <c r="G2" s="8"/>
    </row>
    <row r="3" spans="1:7" ht="15" customHeight="1" x14ac:dyDescent="0.35"/>
    <row r="4" spans="1:7" ht="30" customHeight="1" x14ac:dyDescent="0.35">
      <c r="A4" s="11"/>
      <c r="B4" s="13" t="s">
        <v>22</v>
      </c>
      <c r="C4" s="16" t="s">
        <v>9</v>
      </c>
      <c r="D4" s="16" t="s">
        <v>11</v>
      </c>
      <c r="E4" s="13" t="s">
        <v>21</v>
      </c>
      <c r="F4" s="16" t="s">
        <v>14</v>
      </c>
    </row>
    <row r="5" spans="1:7" ht="30" customHeight="1" x14ac:dyDescent="0.35">
      <c r="B5" t="s">
        <v>23</v>
      </c>
      <c r="C5" s="18">
        <v>9500</v>
      </c>
      <c r="D5" s="18">
        <v>9600</v>
      </c>
      <c r="E5" s="12">
        <f>ΈξοδαΠροσωπικού[[#This Row],[ΠΡΑΓΜΑΤΙΚΑ]]+(10^-6)*ROW(ΈξοδαΠροσωπικού[[#This Row],[ΠΡΑΓΜΑΤΙΚΑ]])</f>
        <v>9600.0000049999999</v>
      </c>
      <c r="F5" s="17">
        <f>ΈξοδαΠροσωπικού[[#This Row],[ΕΚΤΙΜΩΜΕΝΑ]]-ΈξοδαΠροσωπικού[[#This Row],[ΠΡΑΓΜΑΤΙΚΑ]]</f>
        <v>-100</v>
      </c>
    </row>
    <row r="6" spans="1:7" ht="30" customHeight="1" x14ac:dyDescent="0.35">
      <c r="B6" t="s">
        <v>24</v>
      </c>
      <c r="C6" s="18">
        <v>4000</v>
      </c>
      <c r="D6" s="18">
        <v>0</v>
      </c>
      <c r="E6" s="12">
        <f>ΈξοδαΠροσωπικού[[#This Row],[ΠΡΑΓΜΑΤΙΚΑ]]+(10^-6)*ROW(ΈξοδαΠροσωπικού[[#This Row],[ΠΡΑΓΜΑΤΙΚΑ]])</f>
        <v>6.0000000000000002E-6</v>
      </c>
      <c r="F6" s="17">
        <f>ΈξοδαΠροσωπικού[[#This Row],[ΕΚΤΙΜΩΜΕΝΑ]]-ΈξοδαΠροσωπικού[[#This Row],[ΠΡΑΓΜΑΤΙΚΑ]]</f>
        <v>4000</v>
      </c>
    </row>
    <row r="7" spans="1:7" ht="30" customHeight="1" x14ac:dyDescent="0.35">
      <c r="B7" t="s">
        <v>25</v>
      </c>
      <c r="C7" s="18">
        <v>5000</v>
      </c>
      <c r="D7" s="18">
        <v>4500</v>
      </c>
      <c r="E7" s="12">
        <f>ΈξοδαΠροσωπικού[[#This Row],[ΠΡΑΓΜΑΤΙΚΑ]]+(10^-6)*ROW(ΈξοδαΠροσωπικού[[#This Row],[ΠΡΑΓΜΑΤΙΚΑ]])</f>
        <v>4500.0000069999996</v>
      </c>
      <c r="F7" s="17">
        <f>ΈξοδαΠροσωπικού[[#This Row],[ΕΚΤΙΜΩΜΕΝΑ]]-ΈξοδαΠροσωπικού[[#This Row],[ΠΡΑΓΜΑΤΙΚΑ]]</f>
        <v>500</v>
      </c>
    </row>
    <row r="8" spans="1:7" ht="30" customHeight="1" x14ac:dyDescent="0.35">
      <c r="B8" t="s">
        <v>26</v>
      </c>
      <c r="C8" s="12">
        <f>SUBTOTAL(109,ΈξοδαΠροσωπικού[ΕΚΤΙΜΩΜΕΝΑ])</f>
        <v>18500</v>
      </c>
      <c r="D8" s="12">
        <f>SUBTOTAL(109,ΈξοδαΠροσωπικού[ΠΡΑΓΜΑΤΙΚΑ])</f>
        <v>14100</v>
      </c>
      <c r="E8" s="12"/>
      <c r="F8" s="12">
        <f>SUBTOTAL(109,ΈξοδαΠροσωπικού[ΔΙΑΦΟΡΑ])</f>
        <v>4400</v>
      </c>
    </row>
  </sheetData>
  <sheetProtection insertColumns="0" insertRows="0" deleteColumns="0" deleteRows="0" selectLockedCells="1" autoFilter="0"/>
  <dataConsolidate/>
  <mergeCells count="1">
    <mergeCell ref="B2:D2"/>
  </mergeCells>
  <conditionalFormatting sqref="F8">
    <cfRule type="cellIs" dxfId="20" priority="1" operator="lessThan">
      <formula>0</formula>
    </cfRule>
  </conditionalFormatting>
  <dataValidations count="8">
    <dataValidation allowBlank="1" showInputMessage="1" showErrorMessage="1" errorTitle="ΕΙΔΟΠΟIΗΣΗ" error="Αυτό το κελί συμπληρώνεται αυτόματα και δεν πρέπει να πληκτρολογήσετε σε αυτό. Η πληκτρολόγηση σε αυτό το κελί θα εμποδίσει τους υπολογισμούς σε αυτό το φύλλο εργασίας." sqref="F5:F7" xr:uid="{00000000-0002-0000-0200-000000000000}"/>
    <dataValidation allowBlank="1" showInputMessage="1" showErrorMessage="1" prompt="Εισαγάγετε τα μηνιαία έξοδα προσωπικού σε αυτό το φύλλο εργασίας" sqref="A1" xr:uid="{00000000-0002-0000-0200-000002000000}"/>
    <dataValidation allowBlank="1" showInputMessage="1" showErrorMessage="1" prompt="Η επωνυμία της εταιρείας ενημερώνεται αυτόματα σε αυτό το κελί" sqref="B1" xr:uid="{00000000-0002-0000-0200-000003000000}"/>
    <dataValidation allowBlank="1" showInputMessage="1" showErrorMessage="1" prompt="Ο τίτλος ενημερώνεται αυτόματα σε αυτό το κελί. Εισαγάγετε λεπτομέρειες των μηνιαίων εξόδων προσωπικού στον παρακάτω πίνακα" sqref="B2" xr:uid="{00000000-0002-0000-0200-000004000000}"/>
    <dataValidation allowBlank="1" showInputMessage="1" showErrorMessage="1" prompt="Εισαγάγετε τα έξοδα προσωπικού σε αυτή τη στήλη, κάτω από αυτή την επικεφαλίδα. Χρησιμοποιήστε φίλτρα επικεφαλίδας για να βρείτε συγκεκριμένες καταχωρήσεις" sqref="B4" xr:uid="{00000000-0002-0000-0200-000005000000}"/>
    <dataValidation allowBlank="1" showInputMessage="1" showErrorMessage="1" prompt="Εισαγάγετε το εκτιμώμενο ποσό σε αυτή τη στήλη, κάτω από αυτή την επικεφαλίδα" sqref="C4" xr:uid="{00000000-0002-0000-0200-000006000000}"/>
    <dataValidation allowBlank="1" showInputMessage="1" showErrorMessage="1" prompt="Εισαγάγετε το πραγματικό ποσό σε αυτήν τη στήλη, κάτω από αυτή την επικεφαλίδα" sqref="D4" xr:uid="{00000000-0002-0000-0200-000007000000}"/>
    <dataValidation allowBlank="1" showInputMessage="1" showErrorMessage="1" prompt="Η διαφορά ανάμεσα στα εκτιμώμενα και τα πραγματικά έξοδα προσωπικού υπολογίζεται αυτόματα σε αυτή τη στήλη, κάτω από αυτή την επικεφαλίδα" sqref="F4" xr:uid="{00000000-0002-0000-0200-000008000000}"/>
  </dataValidations>
  <printOptions horizontalCentered="1"/>
  <pageMargins left="0.25" right="0.25" top="0.25" bottom="0.25" header="0" footer="0"/>
  <pageSetup paperSize="9" fitToHeight="0" orientation="portrait" r:id="rId1"/>
  <headerFooter differentFirst="1">
    <oddFooter>Page &amp;P of &amp;N</oddFooter>
  </headerFooter>
  <ignoredErrors>
    <ignoredError sqref="B2" unlockedFormula="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autoPageBreaks="0" fitToPage="1"/>
  </sheetPr>
  <dimension ref="A1:G25"/>
  <sheetViews>
    <sheetView showGridLines="0" zoomScaleNormal="100" workbookViewId="0"/>
  </sheetViews>
  <sheetFormatPr defaultColWidth="8.875" defaultRowHeight="30" customHeight="1" x14ac:dyDescent="0.35"/>
  <cols>
    <col min="1" max="1" width="4" style="9" customWidth="1"/>
    <col min="2" max="2" width="53.625" style="9" customWidth="1"/>
    <col min="3" max="3" width="18.875" style="9" customWidth="1"/>
    <col min="4" max="4" width="18.75" style="9" customWidth="1"/>
    <col min="5" max="5" width="21" style="9" hidden="1" customWidth="1"/>
    <col min="6" max="6" width="18.875" style="9" customWidth="1"/>
    <col min="7" max="7" width="4" style="9" customWidth="1"/>
    <col min="8" max="8" width="4" customWidth="1"/>
  </cols>
  <sheetData>
    <row r="1" spans="1:7" ht="31.5" customHeight="1" x14ac:dyDescent="0.5">
      <c r="A1" s="2"/>
      <c r="B1" s="1" t="str">
        <f>ΕΠΩΝΥΜΙΑ_ΕΤΑΙΡΕΙΑΣ</f>
        <v>ΕΠΩΝΥΜΙΑ ΕΤΑΙΡΕΙΑΣ</v>
      </c>
      <c r="C1" s="7"/>
      <c r="D1" s="7"/>
      <c r="E1" s="7"/>
      <c r="F1" s="7"/>
      <c r="G1" s="7"/>
    </row>
    <row r="2" spans="1:7" ht="42" customHeight="1" x14ac:dyDescent="1">
      <c r="A2" s="2"/>
      <c r="B2" s="32" t="str">
        <f>BUDGET_Title</f>
        <v>ΜΗΝΙΑΙΟΣ ΠΡΟΫΠΟΛΟΓΙΣΜΟΣ</v>
      </c>
      <c r="C2" s="32"/>
      <c r="D2" s="32"/>
      <c r="E2" s="8"/>
      <c r="F2" s="8"/>
      <c r="G2" s="8"/>
    </row>
    <row r="3" spans="1:7" ht="15" customHeight="1" x14ac:dyDescent="0.35"/>
    <row r="4" spans="1:7" ht="30" customHeight="1" x14ac:dyDescent="0.35">
      <c r="B4" s="13" t="s">
        <v>27</v>
      </c>
      <c r="C4" s="16" t="s">
        <v>9</v>
      </c>
      <c r="D4" s="16" t="s">
        <v>11</v>
      </c>
      <c r="E4" s="13" t="s">
        <v>21</v>
      </c>
      <c r="F4" s="16" t="s">
        <v>14</v>
      </c>
    </row>
    <row r="5" spans="1:7" ht="30" customHeight="1" x14ac:dyDescent="0.35">
      <c r="B5" t="s">
        <v>47</v>
      </c>
      <c r="C5" s="18">
        <v>1000</v>
      </c>
      <c r="D5" s="18">
        <v>750</v>
      </c>
      <c r="E5" s="12">
        <f>ΛειτουργικάΈξοδα[[#This Row],[ΠΡΑΓΜΑΤΙΚΑ]]+(10^-6)*ROW(ΛειτουργικάΈξοδα[[#This Row],[ΠΡΑΓΜΑΤΙΚΑ]])</f>
        <v>750.00000499999999</v>
      </c>
      <c r="F5" s="17">
        <f>ΛειτουργικάΈξοδα[[#This Row],[ΕΚΤΙΜΩΜΕΝΑ]]-ΛειτουργικάΈξοδα[[#This Row],[ΠΡΑΓΜΑΤΙΚΑ]]</f>
        <v>250</v>
      </c>
    </row>
    <row r="6" spans="1:7" ht="30" customHeight="1" x14ac:dyDescent="0.35">
      <c r="B6" t="s">
        <v>32</v>
      </c>
      <c r="C6" s="18">
        <v>1000</v>
      </c>
      <c r="D6" s="18">
        <v>1000</v>
      </c>
      <c r="E6" s="12">
        <f>ΛειτουργικάΈξοδα[[#This Row],[ΠΡΑΓΜΑΤΙΚΑ]]+(10^-6)*ROW(ΛειτουργικάΈξοδα[[#This Row],[ΠΡΑΓΜΑΤΙΚΑ]])</f>
        <v>1000.000006</v>
      </c>
      <c r="F6" s="17">
        <f>ΛειτουργικάΈξοδα[[#This Row],[ΕΚΤΙΜΩΜΕΝΑ]]-ΛειτουργικάΈξοδα[[#This Row],[ΠΡΑΓΜΑΤΙΚΑ]]</f>
        <v>0</v>
      </c>
    </row>
    <row r="7" spans="1:7" ht="30" customHeight="1" x14ac:dyDescent="0.35">
      <c r="B7" t="s">
        <v>34</v>
      </c>
      <c r="C7" s="18">
        <v>1300</v>
      </c>
      <c r="D7" s="18">
        <v>1275</v>
      </c>
      <c r="E7" s="12">
        <f>ΛειτουργικάΈξοδα[[#This Row],[ΠΡΑΓΜΑΤΙΚΑ]]+(10^-6)*ROW(ΛειτουργικάΈξοδα[[#This Row],[ΠΡΑΓΜΑΤΙΚΑ]])</f>
        <v>1275.0000070000001</v>
      </c>
      <c r="F7" s="17">
        <f>ΛειτουργικάΈξοδα[[#This Row],[ΕΚΤΙΜΩΜΕΝΑ]]-ΛειτουργικάΈξοδα[[#This Row],[ΠΡΑΓΜΑΤΙΚΑ]]</f>
        <v>25</v>
      </c>
    </row>
    <row r="8" spans="1:7" ht="30" customHeight="1" x14ac:dyDescent="0.35">
      <c r="B8" t="s">
        <v>28</v>
      </c>
      <c r="C8" s="18">
        <v>3000</v>
      </c>
      <c r="D8" s="18">
        <v>2500</v>
      </c>
      <c r="E8" s="12">
        <f>ΛειτουργικάΈξοδα[[#This Row],[ΠΡΑΓΜΑΤΙΚΑ]]+(10^-6)*ROW(ΛειτουργικάΈξοδα[[#This Row],[ΠΡΑΓΜΑΤΙΚΑ]])</f>
        <v>2500.000008</v>
      </c>
      <c r="F8" s="17">
        <f>ΛειτουργικάΈξοδα[[#This Row],[ΕΚΤΙΜΩΜΕΝΑ]]-ΛειτουργικάΈξοδα[[#This Row],[ΠΡΑΓΜΑΤΙΚΑ]]</f>
        <v>500</v>
      </c>
    </row>
    <row r="9" spans="1:7" ht="30" customHeight="1" x14ac:dyDescent="0.35">
      <c r="B9" s="19" t="s">
        <v>30</v>
      </c>
      <c r="C9" s="18">
        <v>1500</v>
      </c>
      <c r="D9" s="18">
        <v>2175</v>
      </c>
      <c r="E9" s="12">
        <f>ΛειτουργικάΈξοδα[[#This Row],[ΠΡΑΓΜΑΤΙΚΑ]]+(10^-6)*ROW(ΛειτουργικάΈξοδα[[#This Row],[ΠΡΑΓΜΑΤΙΚΑ]])</f>
        <v>2175.0000089999999</v>
      </c>
      <c r="F9" s="17">
        <f>ΛειτουργικάΈξοδα[[#This Row],[ΕΚΤΙΜΩΜΕΝΑ]]-ΛειτουργικάΈξοδα[[#This Row],[ΠΡΑΓΜΑΤΙΚΑ]]</f>
        <v>-675</v>
      </c>
    </row>
    <row r="10" spans="1:7" ht="30" customHeight="1" x14ac:dyDescent="0.35">
      <c r="B10" t="s">
        <v>40</v>
      </c>
      <c r="C10" s="18">
        <v>4100</v>
      </c>
      <c r="D10" s="18">
        <v>4500</v>
      </c>
      <c r="E10" s="12">
        <f>ΛειτουργικάΈξοδα[[#This Row],[ΠΡΑΓΜΑΤΙΚΑ]]+(10^-6)*ROW(ΛειτουργικάΈξοδα[[#This Row],[ΠΡΑΓΜΑΤΙΚΑ]])</f>
        <v>4500.0000099999997</v>
      </c>
      <c r="F10" s="17">
        <f>ΛειτουργικάΈξοδα[[#This Row],[ΕΚΤΙΜΩΜΕΝΑ]]-ΛειτουργικάΈξοδα[[#This Row],[ΠΡΑΓΜΑΤΙΚΑ]]</f>
        <v>-400</v>
      </c>
    </row>
    <row r="11" spans="1:7" ht="30" customHeight="1" x14ac:dyDescent="0.35">
      <c r="B11" t="s">
        <v>42</v>
      </c>
      <c r="C11" s="18">
        <v>900</v>
      </c>
      <c r="D11" s="18">
        <v>840</v>
      </c>
      <c r="E11" s="12">
        <f>ΛειτουργικάΈξοδα[[#This Row],[ΠΡΑΓΜΑΤΙΚΑ]]+(10^-6)*ROW(ΛειτουργικάΈξοδα[[#This Row],[ΠΡΑΓΜΑΤΙΚΑ]])</f>
        <v>840.00001099999997</v>
      </c>
      <c r="F11" s="17">
        <f>ΛειτουργικάΈξοδα[[#This Row],[ΕΚΤΙΜΩΜΕΝΑ]]-ΛειτουργικάΈξοδα[[#This Row],[ΠΡΑΓΜΑΤΙΚΑ]]</f>
        <v>60</v>
      </c>
    </row>
    <row r="12" spans="1:7" ht="30" customHeight="1" x14ac:dyDescent="0.35">
      <c r="B12" t="s">
        <v>31</v>
      </c>
      <c r="C12" s="18">
        <v>2000</v>
      </c>
      <c r="D12" s="18">
        <v>1500</v>
      </c>
      <c r="E12" s="12">
        <f>ΛειτουργικάΈξοδα[[#This Row],[ΠΡΑΓΜΑΤΙΚΑ]]+(10^-6)*ROW(ΛειτουργικάΈξοδα[[#This Row],[ΠΡΑΓΜΑΤΙΚΑ]])</f>
        <v>1500.000012</v>
      </c>
      <c r="F12" s="17">
        <f>ΛειτουργικάΈξοδα[[#This Row],[ΕΚΤΙΜΩΜΕΝΑ]]-ΛειτουργικάΈξοδα[[#This Row],[ΠΡΑΓΜΑΤΙΚΑ]]</f>
        <v>500</v>
      </c>
    </row>
    <row r="13" spans="1:7" ht="30" customHeight="1" x14ac:dyDescent="0.35">
      <c r="B13" t="s">
        <v>41</v>
      </c>
      <c r="C13" s="18">
        <v>350</v>
      </c>
      <c r="D13" s="18">
        <v>400</v>
      </c>
      <c r="E13" s="12">
        <f>ΛειτουργικάΈξοδα[[#This Row],[ΠΡΑΓΜΑΤΙΚΑ]]+(10^-6)*ROW(ΛειτουργικάΈξοδα[[#This Row],[ΠΡΑΓΜΑΤΙΚΑ]])</f>
        <v>400.00001300000002</v>
      </c>
      <c r="F13" s="17">
        <f>ΛειτουργικάΈξοδα[[#This Row],[ΕΚΤΙΜΩΜΕΝΑ]]-ΛειτουργικάΈξοδα[[#This Row],[ΠΡΑΓΜΑΤΙΚΑ]]</f>
        <v>-50</v>
      </c>
    </row>
    <row r="14" spans="1:7" ht="30" customHeight="1" x14ac:dyDescent="0.35">
      <c r="B14" t="s">
        <v>29</v>
      </c>
      <c r="C14" s="18">
        <v>2000</v>
      </c>
      <c r="D14" s="18">
        <v>2000</v>
      </c>
      <c r="E14" s="12">
        <f>ΛειτουργικάΈξοδα[[#This Row],[ΠΡΑΓΜΑΤΙΚΑ]]+(10^-6)*ROW(ΛειτουργικάΈξοδα[[#This Row],[ΠΡΑΓΜΑΤΙΚΑ]])</f>
        <v>2000.000014</v>
      </c>
      <c r="F14" s="17">
        <f>ΛειτουργικάΈξοδα[[#This Row],[ΕΚΤΙΜΩΜΕΝΑ]]-ΛειτουργικάΈξοδα[[#This Row],[ΠΡΑΓΜΑΤΙΚΑ]]</f>
        <v>0</v>
      </c>
    </row>
    <row r="15" spans="1:7" ht="30" customHeight="1" x14ac:dyDescent="0.35">
      <c r="B15" t="s">
        <v>36</v>
      </c>
      <c r="C15" s="18">
        <v>1000</v>
      </c>
      <c r="D15" s="18">
        <v>800</v>
      </c>
      <c r="E15" s="12">
        <f>ΛειτουργικάΈξοδα[[#This Row],[ΠΡΑΓΜΑΤΙΚΑ]]+(10^-6)*ROW(ΛειτουργικάΈξοδα[[#This Row],[ΠΡΑΓΜΑΤΙΚΑ]])</f>
        <v>800.00001499999996</v>
      </c>
      <c r="F15" s="17">
        <f>ΛειτουργικάΈξοδα[[#This Row],[ΕΚΤΙΜΩΜΕΝΑ]]-ΛειτουργικάΈξοδα[[#This Row],[ΠΡΑΓΜΑΤΙΚΑ]]</f>
        <v>200</v>
      </c>
    </row>
    <row r="16" spans="1:7" ht="30" customHeight="1" x14ac:dyDescent="0.35">
      <c r="B16" t="s">
        <v>33</v>
      </c>
      <c r="C16" s="18">
        <v>500</v>
      </c>
      <c r="D16" s="18">
        <v>525</v>
      </c>
      <c r="E16" s="12">
        <f>ΛειτουργικάΈξοδα[[#This Row],[ΠΡΑΓΜΑΤΙΚΑ]]+(10^-6)*ROW(ΛειτουργικάΈξοδα[[#This Row],[ΠΡΑΓΜΑΤΙΚΑ]])</f>
        <v>525.00001599999996</v>
      </c>
      <c r="F16" s="17">
        <f>ΛειτουργικάΈξοδα[[#This Row],[ΕΚΤΙΜΩΜΕΝΑ]]-ΛειτουργικάΈξοδα[[#This Row],[ΠΡΑΓΜΑΤΙΚΑ]]</f>
        <v>-25</v>
      </c>
    </row>
    <row r="17" spans="2:6" ht="30" customHeight="1" x14ac:dyDescent="0.35">
      <c r="B17" t="s">
        <v>43</v>
      </c>
      <c r="C17" s="18">
        <v>5000</v>
      </c>
      <c r="D17" s="18">
        <v>4500</v>
      </c>
      <c r="E17" s="12">
        <f>ΛειτουργικάΈξοδα[[#This Row],[ΠΡΑΓΜΑΤΙΚΑ]]+(10^-6)*ROW(ΛειτουργικάΈξοδα[[#This Row],[ΠΡΑΓΜΑΤΙΚΑ]])</f>
        <v>4500.0000170000003</v>
      </c>
      <c r="F17" s="17">
        <f>ΛειτουργικάΈξοδα[[#This Row],[ΕΚΤΙΜΩΜΕΝΑ]]-ΛειτουργικάΈξοδα[[#This Row],[ΠΡΑΓΜΑΤΙΚΑ]]</f>
        <v>500</v>
      </c>
    </row>
    <row r="18" spans="2:6" ht="30" customHeight="1" x14ac:dyDescent="0.35">
      <c r="B18" t="s">
        <v>38</v>
      </c>
      <c r="C18" s="18">
        <v>800</v>
      </c>
      <c r="D18" s="18">
        <v>750</v>
      </c>
      <c r="E18" s="12">
        <f>ΛειτουργικάΈξοδα[[#This Row],[ΠΡΑΓΜΑΤΙΚΑ]]+(10^-6)*ROW(ΛειτουργικάΈξοδα[[#This Row],[ΠΡΑΓΜΑΤΙΚΑ]])</f>
        <v>750.00001799999995</v>
      </c>
      <c r="F18" s="17">
        <f>ΛειτουργικάΈξοδα[[#This Row],[ΕΚΤΙΜΩΜΕΝΑ]]-ΛειτουργικάΈξοδα[[#This Row],[ΠΡΑΓΜΑΤΙΚΑ]]</f>
        <v>50</v>
      </c>
    </row>
    <row r="19" spans="2:6" ht="30" customHeight="1" x14ac:dyDescent="0.35">
      <c r="B19" t="s">
        <v>37</v>
      </c>
      <c r="C19" s="18">
        <v>4500</v>
      </c>
      <c r="D19" s="18">
        <v>4600</v>
      </c>
      <c r="E19" s="12">
        <f>ΛειτουργικάΈξοδα[[#This Row],[ΠΡΑΓΜΑΤΙΚΑ]]+(10^-6)*ROW(ΛειτουργικάΈξοδα[[#This Row],[ΠΡΑΓΜΑΤΙΚΑ]])</f>
        <v>4600.0000190000001</v>
      </c>
      <c r="F19" s="17">
        <f>ΛειτουργικάΈξοδα[[#This Row],[ΕΚΤΙΜΩΜΕΝΑ]]-ΛειτουργικάΈξοδα[[#This Row],[ΠΡΑΓΜΑΤΙΚΑ]]</f>
        <v>-100</v>
      </c>
    </row>
    <row r="20" spans="2:6" ht="30" customHeight="1" x14ac:dyDescent="0.35">
      <c r="B20" t="s">
        <v>39</v>
      </c>
      <c r="C20" s="18">
        <v>400</v>
      </c>
      <c r="D20" s="18">
        <v>350</v>
      </c>
      <c r="E20" s="12">
        <f>ΛειτουργικάΈξοδα[[#This Row],[ΠΡΑΓΜΑΤΙΚΑ]]+(10^-6)*ROW(ΛειτουργικάΈξοδα[[#This Row],[ΠΡΑΓΜΑΤΙΚΑ]])</f>
        <v>350.00002000000001</v>
      </c>
      <c r="F20" s="17">
        <f>ΛειτουργικάΈξοδα[[#This Row],[ΕΚΤΙΜΩΜΕΝΑ]]-ΛειτουργικάΈξοδα[[#This Row],[ΠΡΑΓΜΑΤΙΚΑ]]</f>
        <v>50</v>
      </c>
    </row>
    <row r="21" spans="2:6" ht="30" customHeight="1" x14ac:dyDescent="0.35">
      <c r="B21" t="s">
        <v>45</v>
      </c>
      <c r="C21" s="18">
        <v>250</v>
      </c>
      <c r="D21" s="18">
        <v>280</v>
      </c>
      <c r="E21" s="12">
        <f>ΛειτουργικάΈξοδα[[#This Row],[ΠΡΑΓΜΑΤΙΚΑ]]+(10^-6)*ROW(ΛειτουργικάΈξοδα[[#This Row],[ΠΡΑΓΜΑΤΙΚΑ]])</f>
        <v>280.000021</v>
      </c>
      <c r="F21" s="17">
        <f>ΛειτουργικάΈξοδα[[#This Row],[ΕΚΤΙΜΩΜΕΝΑ]]-ΛειτουργικάΈξοδα[[#This Row],[ΠΡΑΓΜΑΤΙΚΑ]]</f>
        <v>-30</v>
      </c>
    </row>
    <row r="22" spans="2:6" ht="30" customHeight="1" x14ac:dyDescent="0.35">
      <c r="B22" t="s">
        <v>35</v>
      </c>
      <c r="C22" s="18">
        <v>2000</v>
      </c>
      <c r="D22" s="18">
        <v>2200</v>
      </c>
      <c r="E22" s="12">
        <f>ΛειτουργικάΈξοδα[[#This Row],[ΠΡΑΓΜΑΤΙΚΑ]]+(10^-6)*ROW(ΛειτουργικάΈξοδα[[#This Row],[ΠΡΑΓΜΑΤΙΚΑ]])</f>
        <v>2200.0000220000002</v>
      </c>
      <c r="F22" s="17">
        <f>ΛειτουργικάΈξοδα[[#This Row],[ΕΚΤΙΜΩΜΕΝΑ]]-ΛειτουργικάΈξοδα[[#This Row],[ΠΡΑΓΜΑΤΙΚΑ]]</f>
        <v>-200</v>
      </c>
    </row>
    <row r="23" spans="2:6" ht="30" customHeight="1" x14ac:dyDescent="0.35">
      <c r="B23" t="s">
        <v>46</v>
      </c>
      <c r="C23" s="18">
        <v>1400</v>
      </c>
      <c r="D23" s="18">
        <v>1385</v>
      </c>
      <c r="E23" s="12">
        <f>ΛειτουργικάΈξοδα[[#This Row],[ΠΡΑΓΜΑΤΙΚΑ]]+(10^-6)*ROW(ΛειτουργικάΈξοδα[[#This Row],[ΠΡΑΓΜΑΤΙΚΑ]])</f>
        <v>1385.0000230000001</v>
      </c>
      <c r="F23" s="17">
        <f>ΛειτουργικάΈξοδα[[#This Row],[ΕΚΤΙΜΩΜΕΝΑ]]-ΛειτουργικάΈξοδα[[#This Row],[ΠΡΑΓΜΑΤΙΚΑ]]</f>
        <v>15</v>
      </c>
    </row>
    <row r="24" spans="2:6" ht="30" customHeight="1" x14ac:dyDescent="0.35">
      <c r="B24" t="s">
        <v>44</v>
      </c>
      <c r="C24" s="18">
        <v>3000</v>
      </c>
      <c r="D24" s="18">
        <v>3200</v>
      </c>
      <c r="E24" s="12">
        <f>ΛειτουργικάΈξοδα[[#This Row],[ΠΡΑΓΜΑΤΙΚΑ]]+(10^-6)*ROW(ΛειτουργικάΈξοδα[[#This Row],[ΠΡΑΓΜΑΤΙΚΑ]])</f>
        <v>3200.0000239999999</v>
      </c>
      <c r="F24" s="17">
        <f>ΛειτουργικάΈξοδα[[#This Row],[ΕΚΤΙΜΩΜΕΝΑ]]-ΛειτουργικάΈξοδα[[#This Row],[ΠΡΑΓΜΑΤΙΚΑ]]</f>
        <v>-200</v>
      </c>
    </row>
    <row r="25" spans="2:6" ht="30" customHeight="1" x14ac:dyDescent="0.35">
      <c r="B25" s="14" t="s">
        <v>48</v>
      </c>
      <c r="C25" s="12">
        <f>SUBTOTAL(109,ΛειτουργικάΈξοδα[ΕΚΤΙΜΩΜΕΝΑ])</f>
        <v>36000</v>
      </c>
      <c r="D25" s="12">
        <f>SUBTOTAL(109,ΛειτουργικάΈξοδα[ΠΡΑΓΜΑΤΙΚΑ])</f>
        <v>35530</v>
      </c>
      <c r="E25" s="12"/>
      <c r="F25" s="12">
        <f>SUBTOTAL(109,ΛειτουργικάΈξοδα[ΔΙΑΦΟΡΑ])</f>
        <v>470</v>
      </c>
    </row>
  </sheetData>
  <sheetProtection insertColumns="0" insertRows="0" deleteColumns="0" deleteRows="0" selectLockedCells="1" autoFilter="0"/>
  <dataConsolidate/>
  <mergeCells count="1">
    <mergeCell ref="B2:D2"/>
  </mergeCells>
  <conditionalFormatting sqref="F25">
    <cfRule type="cellIs" dxfId="8" priority="1" operator="lessThan">
      <formula>0</formula>
    </cfRule>
  </conditionalFormatting>
  <dataValidations count="8">
    <dataValidation allowBlank="1" showInputMessage="1" showErrorMessage="1" errorTitle="ΕΙΔΟΠΟIΗΣΗ" error="Αυτό το κελί συμπληρώνεται αυτόματα και δεν πρέπει να πληκτρολογήσετε σε αυτό. Η πληκτρολόγηση σε αυτό το κελί θα εμποδίσει τους υπολογισμούς σε αυτό το φύλλο εργασίας." sqref="F5:F24" xr:uid="{00000000-0002-0000-0300-000001000000}"/>
    <dataValidation allowBlank="1" showInputMessage="1" showErrorMessage="1" prompt="Εισαγάγετε τα μηνιαία λειτουργικά έξοδα σε αυτό το φύλλο εργασίας" sqref="A1" xr:uid="{00000000-0002-0000-0300-000002000000}"/>
    <dataValidation allowBlank="1" showInputMessage="1" showErrorMessage="1" prompt="Η επωνυμία της εταιρείας ενημερώνεται αυτόματα σε αυτό το κελί" sqref="B1" xr:uid="{00000000-0002-0000-0300-000003000000}"/>
    <dataValidation allowBlank="1" showInputMessage="1" showErrorMessage="1" prompt="Ο τίτλος ενημερώνεται αυτόματα σε αυτό το κελί. Εισαγάγετε λεπτομέρειες των μηνιαίων λειτουργικών εξόδων στον παρακάτω πίνακα" sqref="B2" xr:uid="{00000000-0002-0000-0300-000004000000}"/>
    <dataValidation allowBlank="1" showInputMessage="1" showErrorMessage="1" prompt="Εισαγάγετε τα λειτουργικά έξοδα σε αυτή τη στήλη, κάτω από αυτή την επικεφαλίδα. Χρησιμοποιήστε φίλτρα επικεφαλίδας για να βρείτε συγκεκριμένες καταχωρήσεις" sqref="B4" xr:uid="{00000000-0002-0000-0300-000005000000}"/>
    <dataValidation allowBlank="1" showInputMessage="1" showErrorMessage="1" prompt="Εισαγάγετε το εκτιμώμενο ποσό σε αυτή τη στήλη, κάτω από αυτή την επικεφαλίδα" sqref="C4" xr:uid="{00000000-0002-0000-0300-000006000000}"/>
    <dataValidation allowBlank="1" showInputMessage="1" showErrorMessage="1" prompt="Εισαγάγετε το πραγματικό ποσό σε αυτήν τη στήλη, κάτω από αυτή την επικεφαλίδα" sqref="D4" xr:uid="{00000000-0002-0000-0300-000007000000}"/>
    <dataValidation allowBlank="1" showInputMessage="1" showErrorMessage="1" prompt="Η διαφορά ανάμεσα στα εκτιμώμενα και τα πραγματικά λειτουργικά έξοδα υπολογίζεται αυτόματα σε αυτή τη στήλη, κάτω από αυτή την επικεφαλίδα" sqref="F4" xr:uid="{00000000-0002-0000-0300-000008000000}"/>
  </dataValidations>
  <printOptions horizontalCentered="1"/>
  <pageMargins left="0.25" right="0.25" top="0.25" bottom="0.25" header="0" footer="0"/>
  <pageSetup paperSize="9" fitToHeight="0" orientation="portrait" r:id="rId1"/>
  <headerFooter differentFirst="1">
    <oddFooter>Page &amp;P of &amp;N</oddFooter>
  </headerFooter>
  <ignoredErrors>
    <ignoredError sqref="B2" unlockedFormula="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BAD89A-B1E7-4A71-B0D2-6CB0135F2A78}">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A144E06A-A2E7-438E-8CB9-2E995F98C5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4</vt:i4>
      </vt:variant>
      <vt:variant>
        <vt:lpstr>命名范围</vt:lpstr>
      </vt:variant>
      <vt:variant>
        <vt:i4>10</vt:i4>
      </vt:variant>
    </vt:vector>
  </HeadingPairs>
  <TitlesOfParts>
    <vt:vector size="14" baseType="lpstr">
      <vt:lpstr>Σύνοψη μηνιαίου προϋπολογισμού</vt:lpstr>
      <vt:lpstr>Έσοδα</vt:lpstr>
      <vt:lpstr>Έξοδα προσωπικού</vt:lpstr>
      <vt:lpstr>Λειτουργικά έξοδα</vt:lpstr>
      <vt:lpstr>BUDGET_Title</vt:lpstr>
      <vt:lpstr>'Έξοδα προσωπικού'!Print_Titles</vt:lpstr>
      <vt:lpstr>Έσοδα!Print_Titles</vt:lpstr>
      <vt:lpstr>'Λειτουργικά έξοδα'!Print_Titles</vt:lpstr>
      <vt:lpstr>ΕΠΩΝΥΜΙΑ_ΕΤΑΙΡΕΙΑΣ</vt:lpstr>
      <vt:lpstr>Τίτλος1</vt:lpstr>
      <vt:lpstr>Τίτλος2</vt:lpstr>
      <vt:lpstr>Τίτλος3</vt:lpstr>
      <vt:lpstr>Τίτλος4</vt:lpstr>
      <vt:lpstr>ΤίτλοςΣτήλης1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2019-07-12T07:00:33Z</dcterms:created>
  <dcterms:modified xsi:type="dcterms:W3CDTF">2019-07-12T07:00:33Z</dcterms:modified>
</cp:coreProperties>
</file>