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mc:AlternateContent xmlns:mc="http://schemas.openxmlformats.org/markup-compatibility/2006">
    <mc:Choice Requires="x15">
      <x15ac:absPath xmlns:x15ac="http://schemas.microsoft.com/office/spreadsheetml/2010/11/ac" url="C:\MIC_060\Template\HOAllSep\Excel\"/>
    </mc:Choice>
  </mc:AlternateContent>
  <bookViews>
    <workbookView xWindow="240" yWindow="75" windowWidth="20115" windowHeight="7740" tabRatio="717"/>
  </bookViews>
  <sheets>
    <sheet name="Επισκόπηση πάρτι" sheetId="4" r:id="rId1"/>
    <sheet name="Λίστα καλεσμένων" sheetId="2" r:id="rId2"/>
    <sheet name="Φαγητό και αναψυκτικά" sheetId="1" r:id="rId3"/>
    <sheet name="Άλλα απαραίτητα" sheetId="3" r:id="rId4"/>
    <sheet name="Διάταξη θέσεων" sheetId="5" r:id="rId5"/>
  </sheets>
  <definedNames>
    <definedName name="AdultTotal">'Επισκόπηση πάρτι'!$E$9</definedName>
    <definedName name="ChildrenTotal">'Επισκόπηση πάρτι'!$E$10</definedName>
    <definedName name="ConfirmedGuests">AttendeeSummary[[#Totals],[Σύνολο επιβεβαιώσεων]]</definedName>
    <definedName name="EssentialCostPerGuest">(Table1Budget[[#Totals],[Κόστος]]+Table2Budget[[#Totals],[Κόστος]]+Table3Budget[[#Totals],[Κόστος]])/AttendeeSummary[[#Totals],[Σύνολο επιβεβαιώσεων]]</definedName>
    <definedName name="OutstandingRSVPs">COUNTIF(GuestTable[ΘΑ ΠΑΡΕΥΡΕΘΕΙ;],"&lt;&gt;"&amp;"*")</definedName>
    <definedName name="_xlnm.Print_Area" localSheetId="4">'Διάταξη θέσεων'!$A$1:$AH$44</definedName>
    <definedName name="Table1Header">'Άλλα απαραίτητα'!$B$6</definedName>
    <definedName name="Table2Header">'Άλλα απαραίτητα'!$B$17</definedName>
    <definedName name="Table3Header">'Άλλα απαραίτητα'!$B$25</definedName>
  </definedNames>
  <calcPr calcId="152511"/>
</workbook>
</file>

<file path=xl/calcChain.xml><?xml version="1.0" encoding="utf-8"?>
<calcChain xmlns="http://schemas.openxmlformats.org/spreadsheetml/2006/main">
  <c r="G11" i="4" l="1"/>
  <c r="F11" i="4"/>
  <c r="H6" i="4"/>
  <c r="D20" i="4"/>
  <c r="D19" i="4"/>
  <c r="D18" i="4"/>
  <c r="E10" i="4"/>
  <c r="E9" i="4"/>
  <c r="E20" i="4" l="1"/>
  <c r="E19" i="4"/>
  <c r="E18" i="4"/>
  <c r="E17" i="4"/>
  <c r="E21" i="4" l="1"/>
  <c r="C30" i="3"/>
  <c r="G20" i="4" s="1"/>
  <c r="H20" i="4" s="1"/>
  <c r="C22" i="3"/>
  <c r="G19" i="4" s="1"/>
  <c r="H19" i="4" s="1"/>
  <c r="C14" i="3"/>
  <c r="G18" i="4" s="1"/>
  <c r="H18" i="4" s="1"/>
  <c r="E25" i="1"/>
  <c r="D25" i="1"/>
  <c r="C25" i="1"/>
  <c r="G17" i="4" s="1"/>
  <c r="L22" i="2"/>
  <c r="L21" i="2"/>
  <c r="L20" i="2"/>
  <c r="L19" i="2"/>
  <c r="L18" i="2"/>
  <c r="L17" i="2"/>
  <c r="L16" i="2"/>
  <c r="L15" i="2"/>
  <c r="L14" i="2"/>
  <c r="L13" i="2"/>
  <c r="L12" i="2"/>
  <c r="L11" i="2"/>
  <c r="L10" i="2"/>
  <c r="L9" i="2"/>
  <c r="L8" i="2"/>
  <c r="F21" i="4"/>
  <c r="F16" i="1" l="1"/>
  <c r="G16" i="1" s="1"/>
  <c r="F18" i="1"/>
  <c r="G18" i="1" s="1"/>
  <c r="F17" i="1"/>
  <c r="G17" i="1" s="1"/>
  <c r="E11" i="4"/>
  <c r="G21" i="4"/>
  <c r="H17" i="4"/>
  <c r="F7" i="1"/>
  <c r="G7" i="1" s="1"/>
  <c r="F8" i="1"/>
  <c r="G8" i="1" s="1"/>
  <c r="F9" i="1"/>
  <c r="G9" i="1" s="1"/>
  <c r="F10" i="1"/>
  <c r="G10" i="1" s="1"/>
  <c r="F11" i="1"/>
  <c r="G11" i="1" s="1"/>
  <c r="F12" i="1"/>
  <c r="G12" i="1" s="1"/>
  <c r="F13" i="1"/>
  <c r="G13" i="1" s="1"/>
  <c r="F14" i="1"/>
  <c r="G14" i="1" s="1"/>
  <c r="F15" i="1"/>
  <c r="G15" i="1" s="1"/>
  <c r="F19" i="1"/>
  <c r="G19" i="1" s="1"/>
  <c r="F20" i="1"/>
  <c r="G20" i="1" s="1"/>
  <c r="F21" i="1"/>
  <c r="G21" i="1" s="1"/>
  <c r="F22" i="1"/>
  <c r="G22" i="1" s="1"/>
  <c r="F23" i="1"/>
  <c r="G23" i="1" s="1"/>
  <c r="F24" i="1"/>
  <c r="G24" i="1" s="1"/>
  <c r="G9" i="4" l="1"/>
  <c r="T36" i="5"/>
  <c r="U42" i="5"/>
  <c r="U41" i="5"/>
  <c r="U40" i="5"/>
  <c r="U39" i="5"/>
  <c r="U38" i="5"/>
  <c r="G10" i="4"/>
  <c r="H18" i="1"/>
  <c r="I18" i="1"/>
  <c r="I17" i="1"/>
  <c r="H17" i="1"/>
  <c r="I16" i="1"/>
  <c r="H16" i="1"/>
  <c r="I21" i="1"/>
  <c r="H21" i="1"/>
  <c r="I19" i="1"/>
  <c r="H19" i="1"/>
  <c r="I14" i="1"/>
  <c r="H14" i="1"/>
  <c r="I12" i="1"/>
  <c r="H12" i="1"/>
  <c r="I10" i="1"/>
  <c r="H10" i="1"/>
  <c r="I8" i="1"/>
  <c r="H8" i="1"/>
  <c r="I22" i="1"/>
  <c r="H22" i="1"/>
  <c r="I20" i="1"/>
  <c r="H20" i="1"/>
  <c r="I15" i="1"/>
  <c r="H15" i="1"/>
  <c r="I13" i="1"/>
  <c r="H13" i="1"/>
  <c r="I11" i="1"/>
  <c r="H11" i="1"/>
  <c r="I9" i="1"/>
  <c r="H9" i="1"/>
  <c r="I7" i="1"/>
  <c r="H7" i="1"/>
  <c r="H23" i="1"/>
  <c r="I23" i="1"/>
  <c r="I24" i="1"/>
  <c r="H24" i="1"/>
  <c r="H21" i="4"/>
  <c r="F25" i="1"/>
  <c r="I25" i="1" l="1"/>
  <c r="F9" i="4" s="1"/>
  <c r="G25" i="1"/>
  <c r="H25" i="1"/>
  <c r="F10" i="4" s="1"/>
  <c r="H10" i="4" s="1"/>
  <c r="H9" i="4" l="1"/>
  <c r="H11" i="4" s="1"/>
</calcChain>
</file>

<file path=xl/sharedStrings.xml><?xml version="1.0" encoding="utf-8"?>
<sst xmlns="http://schemas.openxmlformats.org/spreadsheetml/2006/main" count="253" uniqueCount="215">
  <si>
    <t>Email1</t>
  </si>
  <si>
    <t>Email2</t>
  </si>
  <si>
    <t>Email3</t>
  </si>
  <si>
    <t>Email4</t>
  </si>
  <si>
    <t>Email5</t>
  </si>
  <si>
    <t>Email6</t>
  </si>
  <si>
    <t>Email7</t>
  </si>
  <si>
    <t>Email8</t>
  </si>
  <si>
    <t>Email9</t>
  </si>
  <si>
    <t>Email10</t>
  </si>
  <si>
    <t>Email11</t>
  </si>
  <si>
    <t>Email12</t>
  </si>
  <si>
    <t>Email13</t>
  </si>
  <si>
    <t>Email14</t>
  </si>
  <si>
    <t>Email15</t>
  </si>
  <si>
    <t>Επισκόπηση πάρτι</t>
  </si>
  <si>
    <t>ΕΚΔΗΛΩΣΗ</t>
  </si>
  <si>
    <t>Τα 75α γενέθλια της γιαγιάς</t>
  </si>
  <si>
    <t>ΗΜΕΡΟΜΗΝΙΑ</t>
  </si>
  <si>
    <t>ΩΡΑ</t>
  </si>
  <si>
    <t>2 μ.μ. έως 4 μ.μ.</t>
  </si>
  <si>
    <t>ΤΟΠΟΘΕΣΙΑ</t>
  </si>
  <si>
    <t>Το σπίτι της θείας Σοφίας</t>
  </si>
  <si>
    <t>ΣΥΝΟΨΗ ΚΑΛΕΣΜΕΝΩΝ</t>
  </si>
  <si>
    <t>ΚΟΣΤΟΣ ΑΝΑ ΚΑΛΕΣΜΕΝΟ</t>
  </si>
  <si>
    <t>ΠΟΣΟ ΠΡΟΫΠΟΛΟΓΙΣΜΟΥ</t>
  </si>
  <si>
    <t>Καλεσμένοι που επιβεβαίωσαν</t>
  </si>
  <si>
    <t>Σύνολο επιβεβαιώσεων</t>
  </si>
  <si>
    <t>Φαγητό</t>
  </si>
  <si>
    <t>Άλλο</t>
  </si>
  <si>
    <t>Σύνολο</t>
  </si>
  <si>
    <t>Ενήλικες</t>
  </si>
  <si>
    <t>Παιδιά</t>
  </si>
  <si>
    <t>ΣΤΟΙΧΕΙΟ</t>
  </si>
  <si>
    <t>ΠΛΗΘΟΣ</t>
  </si>
  <si>
    <t>ΣΥΝΟΛΙΚΟ ΚΟΣΤΟΣ</t>
  </si>
  <si>
    <t>ΔΙΑΦΟΡΑ</t>
  </si>
  <si>
    <t>ΣΥΝΟΨΗ ΠΡΟΫΠΟΛΟΓΙΣΜΟΥ</t>
  </si>
  <si>
    <t>Φαγητό και αναψυκτικά</t>
  </si>
  <si>
    <t>Διάταξη θέσεων</t>
  </si>
  <si>
    <t>*1 τετράγωνο= περίπου 30x30 εκατοστά</t>
  </si>
  <si>
    <t>Σημειώσεις</t>
  </si>
  <si>
    <t>Μπορείτε να χρησιμοποιήσετε οποιαδήποτε από τις παρακάτω διατάξεις τραπεζιών:</t>
  </si>
  <si>
    <t>(Επιθυμητή απόσταση μεταξύ των τραπεζιών: 1 μέτρο)</t>
  </si>
  <si>
    <t>Άλλα απαραίτητα</t>
  </si>
  <si>
    <t>Εξοπλισμός και προμήθειες</t>
  </si>
  <si>
    <t>Κόστος</t>
  </si>
  <si>
    <t>Αγοράστηκε</t>
  </si>
  <si>
    <t>Ενοικίαση χώρου/αίθουσας</t>
  </si>
  <si>
    <t>Τραπεζομάντηλα</t>
  </si>
  <si>
    <t>Τραπέζια και καρέκλες</t>
  </si>
  <si>
    <t>Χαρτοπετσέτες αναψυκτικών</t>
  </si>
  <si>
    <t>Χαρτοπετσέτες δείπνου</t>
  </si>
  <si>
    <t>Σερβίρισμα τραπεζιών</t>
  </si>
  <si>
    <t>Γυαλικά</t>
  </si>
  <si>
    <t>Διακοσμητικά</t>
  </si>
  <si>
    <t>Μπαλόνια</t>
  </si>
  <si>
    <t>Φιάλη με ήλιο</t>
  </si>
  <si>
    <t>Διακοσμητικά τραπεζιού</t>
  </si>
  <si>
    <t>Γυάλινα βάζα</t>
  </si>
  <si>
    <t>Προσκλήσεις</t>
  </si>
  <si>
    <t>Ταχυδρομικά</t>
  </si>
  <si>
    <t>Φωτογράφος</t>
  </si>
  <si>
    <t>Αναμνηστικά από το πάρτι</t>
  </si>
  <si>
    <t>2 ώρες (2 μ.μ. - 4 μ.μ.)</t>
  </si>
  <si>
    <t>Ενοικίαση</t>
  </si>
  <si>
    <t>10 συνολικά</t>
  </si>
  <si>
    <t>Δανεικά από τη Μαρία</t>
  </si>
  <si>
    <t>Περιλαμβάνεται στην ενοικίαση του χώρου</t>
  </si>
  <si>
    <t>Ναι</t>
  </si>
  <si>
    <t>ΣΤΟΙΧΕΙΟ ΦΑΓΗΤΟΥ Ή ΑΝΑΨΥΚΤΙΚΟΥ</t>
  </si>
  <si>
    <t>ΜΕΡΙΔΑ ΑΝΑ ΠΑΙΔΙ</t>
  </si>
  <si>
    <t>ΜΕΡΙΔΑ ΑΝΑ ΕΝΗΛΙΚΑ</t>
  </si>
  <si>
    <t>ΣΥΝΟΛΙΚΕΣ ΜΕΡΙΔΕΣ</t>
  </si>
  <si>
    <t>ΚΟΣΤΟΣ ΑΝΑ ΜΕΡΙΔΑ</t>
  </si>
  <si>
    <t>ΚΟΣΤΟΣ ΑΝΑ ΠΑΙΔΙ</t>
  </si>
  <si>
    <t>ΚΟΣΤΟΣ ΑΝΑ ΕΝΗΛΙΚΑ</t>
  </si>
  <si>
    <t>ΣΗΜΕΙΩΣΕΙΣ</t>
  </si>
  <si>
    <t>Πληκτρολογήστε το κόστος και τις εκτιμώμενες μερίδες για να υπολογίσετε αυτόματα τα συνολικά τεμάχια και το κόστος ανά μερίδα με βάση την συνολική προσέλευση</t>
  </si>
  <si>
    <t>Αναψυκτικά</t>
  </si>
  <si>
    <t>Κουτιά χυμών</t>
  </si>
  <si>
    <t>Κρασί</t>
  </si>
  <si>
    <t>Τούρτα</t>
  </si>
  <si>
    <t>Παγωτό</t>
  </si>
  <si>
    <t>Κυπελάκια κρέμα</t>
  </si>
  <si>
    <t>Γεμιστά μανιτάρια</t>
  </si>
  <si>
    <t>Πίτσα</t>
  </si>
  <si>
    <t>Καπνιστός σολομός</t>
  </si>
  <si>
    <t>Κουλουράκια</t>
  </si>
  <si>
    <t>Τυρί κρέμα</t>
  </si>
  <si>
    <t>Κάπαρη</t>
  </si>
  <si>
    <t>Φτερούγες κοτόπουλου</t>
  </si>
  <si>
    <t>Χούμους</t>
  </si>
  <si>
    <t>Πατατάκια με παρμεζάνα</t>
  </si>
  <si>
    <t>Διάφορα λαχανικά</t>
  </si>
  <si>
    <t>Τυροκροκέτες</t>
  </si>
  <si>
    <t>Κρακεράκια</t>
  </si>
  <si>
    <t>2 φιάλες του λίτρου</t>
  </si>
  <si>
    <t>Μήλο και σταφύλι</t>
  </si>
  <si>
    <t>Παραγγελία από το τοπικό ζαχαροπλαστείο</t>
  </si>
  <si>
    <t>Αγορά συσκευασμένων: βανίλια και σοκολάτα</t>
  </si>
  <si>
    <t>Μανιτάρια γεμιστά με τυρί και λουκάνικο</t>
  </si>
  <si>
    <t xml:space="preserve">Ντομάτα και βασιλικός </t>
  </si>
  <si>
    <t>4 πακέτα - διάφορα</t>
  </si>
  <si>
    <t>2 μεγάλα δοχεία</t>
  </si>
  <si>
    <t>3 βαζάκια</t>
  </si>
  <si>
    <t>Αγορά από το τοπικό ψητοπωλείο</t>
  </si>
  <si>
    <t>Παρασκευή από την προηγούμενη</t>
  </si>
  <si>
    <t>Καρότα, σέλινο, μπρόκολο, κουνουπίδι, κόκκινες και πράσινες πιπεριές</t>
  </si>
  <si>
    <t>Διάφορα: τυρί κρέμα, πικάντικο τυρί με καρύδια</t>
  </si>
  <si>
    <t>Διάφορα</t>
  </si>
  <si>
    <t>Οικογένεια 1</t>
  </si>
  <si>
    <t>Διεύθυνση 1</t>
  </si>
  <si>
    <t>Πόλη 1</t>
  </si>
  <si>
    <t>Νομός 1</t>
  </si>
  <si>
    <t>ΤΚ 1</t>
  </si>
  <si>
    <t>Τηλέφωνο 1</t>
  </si>
  <si>
    <t>Οικογένεια 2</t>
  </si>
  <si>
    <t>Διεύθυνση 2</t>
  </si>
  <si>
    <t>Πόλη 2</t>
  </si>
  <si>
    <t>Νομός 2</t>
  </si>
  <si>
    <t>ΤΚ 2</t>
  </si>
  <si>
    <t>Τηλέφωνο 2</t>
  </si>
  <si>
    <t>Οικογένεια 3</t>
  </si>
  <si>
    <t>Διεύθυνση 3</t>
  </si>
  <si>
    <t>Πόλη 3</t>
  </si>
  <si>
    <t>Νομός 3</t>
  </si>
  <si>
    <t>ΤΚ 3</t>
  </si>
  <si>
    <t>Τηλέφωνο 3</t>
  </si>
  <si>
    <t>Οικογένεια 4</t>
  </si>
  <si>
    <t>Διεύθυνση 4</t>
  </si>
  <si>
    <t>Πόλη 4</t>
  </si>
  <si>
    <t>Νομός 4</t>
  </si>
  <si>
    <t>ΤΚ 4</t>
  </si>
  <si>
    <t>Τηλέφωνο 4</t>
  </si>
  <si>
    <t>Οικογένεια 5</t>
  </si>
  <si>
    <t>Διεύθυνση 5</t>
  </si>
  <si>
    <t>Πόλη 5</t>
  </si>
  <si>
    <t>Νομός 5</t>
  </si>
  <si>
    <t>ΤΚ 5</t>
  </si>
  <si>
    <t>Τηλέφωνο 5</t>
  </si>
  <si>
    <t>Οικογένεια 6</t>
  </si>
  <si>
    <t>Διεύθυνση 6</t>
  </si>
  <si>
    <t>Πόλη 6</t>
  </si>
  <si>
    <t>Νομός 6</t>
  </si>
  <si>
    <t>ΤΚ 6</t>
  </si>
  <si>
    <t>Τηλέφωνο 6</t>
  </si>
  <si>
    <t>Οικογένεια 7</t>
  </si>
  <si>
    <t>Διεύθυνση 7</t>
  </si>
  <si>
    <t>Πόλη 7</t>
  </si>
  <si>
    <t>Νομός 7</t>
  </si>
  <si>
    <t>ΤΚ 7</t>
  </si>
  <si>
    <t>Τηλέφωνο 7</t>
  </si>
  <si>
    <t>Οικογένεια 8</t>
  </si>
  <si>
    <t>Διεύθυνση 8</t>
  </si>
  <si>
    <t>Πόλη 8</t>
  </si>
  <si>
    <t>Νομός 8</t>
  </si>
  <si>
    <t>ΤΚ 8</t>
  </si>
  <si>
    <t>Τηλέφωνο 8</t>
  </si>
  <si>
    <t>Οικογένεια 9</t>
  </si>
  <si>
    <t>Διεύθυνση 9</t>
  </si>
  <si>
    <t>Πόλη 9</t>
  </si>
  <si>
    <t>Νομός 9</t>
  </si>
  <si>
    <t>ΤΚ 9</t>
  </si>
  <si>
    <t>Τηλέφωνο 9</t>
  </si>
  <si>
    <t>Οικογένεια 10</t>
  </si>
  <si>
    <t>Διεύθυνση 10</t>
  </si>
  <si>
    <t>Πόλη 10</t>
  </si>
  <si>
    <t>Νομός 10</t>
  </si>
  <si>
    <t>ΤΚ 10</t>
  </si>
  <si>
    <t>Τηλέφωνο 10</t>
  </si>
  <si>
    <t>Οικογένεια 11</t>
  </si>
  <si>
    <t>Διεύθυνση 11</t>
  </si>
  <si>
    <t>Πόλη 11</t>
  </si>
  <si>
    <t>Νομός 11</t>
  </si>
  <si>
    <t>ΤΚ 11</t>
  </si>
  <si>
    <t>Τηλέφωνο 11</t>
  </si>
  <si>
    <t>Οικογένεια 12</t>
  </si>
  <si>
    <t>Διεύθυνση 12</t>
  </si>
  <si>
    <t>Πόλη 12</t>
  </si>
  <si>
    <t>Νομός 12</t>
  </si>
  <si>
    <t>ΤΚ 12</t>
  </si>
  <si>
    <t>Τηλέφωνο 12</t>
  </si>
  <si>
    <t>Οικογένεια 13</t>
  </si>
  <si>
    <t>Διεύθυνση 13</t>
  </si>
  <si>
    <t>Πόλη 13</t>
  </si>
  <si>
    <t>Νομός 13</t>
  </si>
  <si>
    <t>ΤΚ 13</t>
  </si>
  <si>
    <t>Τηλέφωνο 13</t>
  </si>
  <si>
    <t>Οικογένεια 14</t>
  </si>
  <si>
    <t>Διεύθυνση 14</t>
  </si>
  <si>
    <t>Πόλη 14</t>
  </si>
  <si>
    <t>Νομός 14</t>
  </si>
  <si>
    <t>ΤΚ 14</t>
  </si>
  <si>
    <t>Τηλέφωνο 14</t>
  </si>
  <si>
    <t>Οικογένεια 15</t>
  </si>
  <si>
    <t>Διεύθυνση 15</t>
  </si>
  <si>
    <t>Πόλη 15</t>
  </si>
  <si>
    <t>Νομός 15</t>
  </si>
  <si>
    <t>ΤΚ 15</t>
  </si>
  <si>
    <t>Τηλέφωνο 15</t>
  </si>
  <si>
    <t>ΟΝΟΜΑ</t>
  </si>
  <si>
    <t>ΔΙΕΥΘΥΝΣΗ</t>
  </si>
  <si>
    <t>ΠΟΛΗ</t>
  </si>
  <si>
    <t>ΝΟΜΟΣ</t>
  </si>
  <si>
    <t>ΤΚ</t>
  </si>
  <si>
    <t>ΤΗΛΕΦΩΝΟ</t>
  </si>
  <si>
    <t>ΗΛ. ΤΑΧΥΔΡΟΜΕΙΟ</t>
  </si>
  <si>
    <t>ΘΑ ΠΑΡΕΥΡΕΘΕΙ;</t>
  </si>
  <si>
    <t>ΠΑΙΔΙΑ</t>
  </si>
  <si>
    <t>ΕΝΗΛΙΚΕΣ</t>
  </si>
  <si>
    <t>ΣΥΝΟΛΟ</t>
  </si>
  <si>
    <t>Λίστα καλεσμένων</t>
  </si>
  <si>
    <t>Όχι</t>
  </si>
  <si>
    <t>ΕΠΙΣΚΟΠΗΣΗ ΟΣΩΝ ΑΠΑΝΤΗΣΑΝ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</si>
</sst>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lt;=9999999]###\-####;\(###\)\ ###\-####"/>
    <numFmt numFmtId="166" formatCode="#,##0.00\ &quot;€&quot;"/>
    <numFmt numFmtId="168" formatCode="#,##0.00\ &quot;€&quot;;[Red]#,##0.00\ &quot;€&quot;"/>
    <numFmt numFmtId="170" formatCode="d\ mmmm\ yyyy;@"/>
  </numFmts>
  <fonts count="38" x14ac:knownFonts="1">
    <font>
      <sz val="12"/>
      <color theme="1" tint="0.24994659260841701"/>
      <name val="Calibri"/>
      <family val="2"/>
      <scheme val="minor"/>
    </font>
    <font>
      <b/>
      <sz val="11"/>
      <color theme="0"/>
      <name val="Calibri"/>
      <family val="2"/>
      <scheme val="minor"/>
    </font>
    <font>
      <b/>
      <sz val="12"/>
      <color theme="3"/>
      <name val="Garamond"/>
      <family val="2"/>
      <scheme val="major"/>
    </font>
    <font>
      <sz val="10"/>
      <name val="Calibri"/>
      <family val="2"/>
      <scheme val="minor"/>
    </font>
    <font>
      <sz val="10"/>
      <name val="MS Sans Serif"/>
      <family val="2"/>
    </font>
    <font>
      <sz val="10"/>
      <color indexed="63"/>
      <name val="Calibri"/>
      <family val="2"/>
      <scheme val="minor"/>
    </font>
    <font>
      <b/>
      <sz val="28"/>
      <color theme="1" tint="0.34998626667073579"/>
      <name val="Calibri"/>
      <family val="2"/>
      <scheme val="minor"/>
    </font>
    <font>
      <sz val="11"/>
      <name val="Calibri"/>
      <family val="2"/>
      <scheme val="minor"/>
    </font>
    <font>
      <b/>
      <sz val="16"/>
      <color theme="1" tint="0.24994659260841701"/>
      <name val="Garamond"/>
      <family val="1"/>
      <scheme val="major"/>
    </font>
    <font>
      <b/>
      <sz val="16"/>
      <color theme="1" tint="0.24994659260841701"/>
      <name val="Garamond"/>
      <family val="5"/>
      <scheme val="major"/>
    </font>
    <font>
      <b/>
      <sz val="16"/>
      <color theme="4"/>
      <name val="Garamond"/>
      <family val="1"/>
      <scheme val="major"/>
    </font>
    <font>
      <b/>
      <sz val="36"/>
      <color theme="0"/>
      <name val="Garamond"/>
      <family val="2"/>
      <scheme val="major"/>
    </font>
    <font>
      <b/>
      <sz val="36"/>
      <color theme="1" tint="0.249977111117893"/>
      <name val="Segoe UI"/>
      <family val="2"/>
      <charset val="161"/>
    </font>
    <font>
      <sz val="12"/>
      <color theme="1" tint="0.24994659260841701"/>
      <name val="Segoe UI"/>
      <family val="2"/>
      <charset val="161"/>
    </font>
    <font>
      <sz val="10"/>
      <name val="Segoe UI"/>
      <family val="2"/>
      <charset val="161"/>
    </font>
    <font>
      <sz val="8"/>
      <name val="Segoe UI"/>
      <family val="2"/>
      <charset val="161"/>
    </font>
    <font>
      <i/>
      <sz val="10"/>
      <name val="Segoe UI"/>
      <family val="2"/>
      <charset val="161"/>
    </font>
    <font>
      <b/>
      <sz val="11"/>
      <color theme="0"/>
      <name val="Segoe UI"/>
      <family val="2"/>
      <charset val="161"/>
    </font>
    <font>
      <b/>
      <sz val="10"/>
      <color theme="0"/>
      <name val="Segoe UI"/>
      <family val="2"/>
      <charset val="161"/>
    </font>
    <font>
      <b/>
      <sz val="34"/>
      <color theme="1" tint="0.249977111117893"/>
      <name val="Segoe UI"/>
      <family val="2"/>
      <charset val="161"/>
    </font>
    <font>
      <sz val="9"/>
      <color theme="1"/>
      <name val="Segoe UI"/>
      <family val="2"/>
      <charset val="161"/>
    </font>
    <font>
      <sz val="9"/>
      <name val="Segoe UI"/>
      <family val="2"/>
      <charset val="161"/>
    </font>
    <font>
      <sz val="9"/>
      <color theme="1" tint="0.24994659260841701"/>
      <name val="Segoe UI"/>
      <family val="2"/>
      <charset val="161"/>
    </font>
    <font>
      <sz val="9"/>
      <color rgb="FF000000"/>
      <name val="Segoe UI"/>
      <family val="2"/>
      <charset val="161"/>
    </font>
    <font>
      <b/>
      <sz val="36"/>
      <color theme="0"/>
      <name val="Segoe UI"/>
      <family val="2"/>
      <charset val="161"/>
    </font>
    <font>
      <i/>
      <sz val="10"/>
      <color theme="1"/>
      <name val="Segoe UI"/>
      <family val="2"/>
      <charset val="161"/>
    </font>
    <font>
      <b/>
      <sz val="34"/>
      <color theme="0"/>
      <name val="Segoe UI"/>
      <family val="2"/>
      <charset val="161"/>
    </font>
    <font>
      <sz val="11"/>
      <color theme="1" tint="0.24994659260841701"/>
      <name val="Segoe UI"/>
      <family val="2"/>
      <charset val="161"/>
    </font>
    <font>
      <b/>
      <sz val="12"/>
      <color theme="3"/>
      <name val="Segoe UI"/>
      <family val="2"/>
      <charset val="161"/>
    </font>
    <font>
      <sz val="10"/>
      <color theme="4" tint="-0.499984740745262"/>
      <name val="Segoe UI"/>
      <family val="2"/>
      <charset val="161"/>
    </font>
    <font>
      <b/>
      <sz val="14"/>
      <color theme="1" tint="0.24994659260841701"/>
      <name val="Segoe UI"/>
      <family val="2"/>
      <charset val="161"/>
    </font>
    <font>
      <sz val="14"/>
      <color theme="1" tint="0.24994659260841701"/>
      <name val="Segoe UI"/>
      <family val="2"/>
      <charset val="161"/>
    </font>
    <font>
      <b/>
      <sz val="14"/>
      <color theme="4"/>
      <name val="Segoe UI"/>
      <family val="2"/>
      <charset val="161"/>
    </font>
    <font>
      <sz val="14"/>
      <color theme="4" tint="-0.499984740745262"/>
      <name val="Segoe UI"/>
      <family val="2"/>
      <charset val="161"/>
    </font>
    <font>
      <b/>
      <sz val="15"/>
      <color theme="1" tint="0.24994659260841701"/>
      <name val="Segoe UI"/>
      <family val="2"/>
      <charset val="161"/>
    </font>
    <font>
      <sz val="10"/>
      <color theme="1" tint="0.24994659260841701"/>
      <name val="Segoe UI"/>
      <family val="2"/>
      <charset val="161"/>
    </font>
    <font>
      <sz val="10"/>
      <color theme="1" tint="0.24994659260841701"/>
      <name val="Calibri"/>
      <family val="2"/>
      <scheme val="minor"/>
    </font>
    <font>
      <b/>
      <sz val="11"/>
      <color theme="3"/>
      <name val="Segoe UI"/>
      <family val="2"/>
      <charset val="161"/>
    </font>
  </fonts>
  <fills count="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1"/>
        <bgColor indexed="64"/>
      </patternFill>
    </fill>
    <fill>
      <patternFill patternType="solid">
        <fgColor theme="4"/>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3" tint="0.39994506668294322"/>
      </right>
      <top/>
      <bottom/>
      <diagonal/>
    </border>
    <border>
      <left style="thin">
        <color theme="3" tint="0.39994506668294322"/>
      </left>
      <right/>
      <top/>
      <bottom/>
      <diagonal/>
    </border>
    <border>
      <left/>
      <right/>
      <top style="thin">
        <color theme="3" tint="0.39994506668294322"/>
      </top>
      <bottom style="thin">
        <color theme="3" tint="0.39994506668294322"/>
      </bottom>
      <diagonal/>
    </border>
    <border>
      <left/>
      <right/>
      <top style="thin">
        <color indexed="44"/>
      </top>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bottom/>
      <diagonal/>
    </border>
  </borders>
  <cellStyleXfs count="11">
    <xf numFmtId="0" fontId="0" fillId="0" borderId="0">
      <alignment vertical="center"/>
    </xf>
    <xf numFmtId="0" fontId="11" fillId="5" borderId="0" applyNumberFormat="0" applyBorder="0" applyAlignment="0" applyProtection="0"/>
    <xf numFmtId="0" fontId="3" fillId="0" borderId="0"/>
    <xf numFmtId="0" fontId="4" fillId="0" borderId="0"/>
    <xf numFmtId="0" fontId="5" fillId="3" borderId="0" applyNumberFormat="0" applyBorder="0" applyAlignment="0" applyProtection="0"/>
    <xf numFmtId="0" fontId="1" fillId="2" borderId="1" applyNumberFormat="0" applyAlignment="0" applyProtection="0"/>
    <xf numFmtId="0" fontId="6" fillId="0" borderId="0" applyNumberFormat="0" applyFill="0" applyAlignment="0" applyProtection="0"/>
    <xf numFmtId="0" fontId="7" fillId="0" borderId="0"/>
    <xf numFmtId="0" fontId="9" fillId="0" borderId="0" applyNumberFormat="0" applyFill="0" applyBorder="0" applyProtection="0">
      <alignment horizontal="left" vertical="center"/>
    </xf>
    <xf numFmtId="0" fontId="10" fillId="0" borderId="0" applyNumberFormat="0" applyFill="0" applyBorder="0" applyProtection="0">
      <alignment horizontal="left"/>
    </xf>
    <xf numFmtId="0" fontId="8" fillId="0" borderId="0" applyNumberFormat="0" applyFill="0" applyBorder="0" applyAlignment="0" applyProtection="0"/>
  </cellStyleXfs>
  <cellXfs count="107">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0" fillId="0" borderId="0" xfId="0" applyAlignment="1">
      <alignment vertical="center"/>
    </xf>
    <xf numFmtId="0"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left" vertical="center" indent="1"/>
    </xf>
    <xf numFmtId="0" fontId="0" fillId="5" borderId="0" xfId="0" applyFill="1">
      <alignment vertical="center"/>
    </xf>
    <xf numFmtId="0" fontId="2" fillId="5" borderId="0" xfId="1" applyFont="1" applyFill="1" applyAlignment="1">
      <alignment horizontal="right"/>
    </xf>
    <xf numFmtId="0" fontId="11" fillId="5" borderId="0" xfId="1" applyAlignment="1">
      <alignment vertical="center"/>
    </xf>
    <xf numFmtId="0" fontId="0" fillId="6" borderId="0" xfId="0" applyFill="1">
      <alignment vertical="center"/>
    </xf>
    <xf numFmtId="0" fontId="0" fillId="6" borderId="0" xfId="0" applyFill="1" applyAlignment="1">
      <alignment vertical="center"/>
    </xf>
    <xf numFmtId="0" fontId="11" fillId="6" borderId="0" xfId="1" applyFill="1" applyAlignment="1">
      <alignment horizontal="left" vertical="center"/>
    </xf>
    <xf numFmtId="0" fontId="2" fillId="6" borderId="0" xfId="1" applyFont="1" applyFill="1" applyAlignment="1">
      <alignment horizontal="right" vertical="center"/>
    </xf>
    <xf numFmtId="0" fontId="12" fillId="0" borderId="0" xfId="1" applyFont="1" applyFill="1" applyBorder="1" applyAlignment="1">
      <alignment vertical="center"/>
    </xf>
    <xf numFmtId="0" fontId="13" fillId="0" borderId="0" xfId="0" applyFont="1">
      <alignment vertical="center"/>
    </xf>
    <xf numFmtId="0" fontId="14" fillId="0" borderId="0" xfId="2" applyFont="1" applyFill="1"/>
    <xf numFmtId="0" fontId="14" fillId="0" borderId="13" xfId="3" applyNumberFormat="1" applyFont="1" applyFill="1" applyBorder="1" applyAlignment="1" applyProtection="1"/>
    <xf numFmtId="0" fontId="15" fillId="0" borderId="13" xfId="3" applyNumberFormat="1" applyFont="1" applyFill="1" applyBorder="1" applyAlignment="1" applyProtection="1"/>
    <xf numFmtId="0" fontId="16" fillId="0" borderId="0" xfId="2" applyFont="1" applyFill="1" applyAlignment="1">
      <alignment horizontal="right" vertical="center"/>
    </xf>
    <xf numFmtId="0" fontId="14" fillId="0" borderId="5" xfId="2" applyFont="1" applyFill="1" applyBorder="1"/>
    <xf numFmtId="0" fontId="14" fillId="0" borderId="10" xfId="2" applyFont="1" applyFill="1" applyBorder="1"/>
    <xf numFmtId="0" fontId="13" fillId="0" borderId="10" xfId="0" applyFont="1" applyBorder="1">
      <alignment vertical="center"/>
    </xf>
    <xf numFmtId="0" fontId="14" fillId="0" borderId="0" xfId="2" applyFont="1" applyFill="1" applyBorder="1"/>
    <xf numFmtId="0" fontId="13" fillId="0" borderId="0" xfId="0" applyFont="1" applyBorder="1">
      <alignment vertical="center"/>
    </xf>
    <xf numFmtId="0" fontId="14" fillId="0" borderId="8" xfId="2" applyFont="1" applyFill="1" applyBorder="1"/>
    <xf numFmtId="0" fontId="13" fillId="0" borderId="8" xfId="0" applyFont="1" applyBorder="1">
      <alignment vertical="center"/>
    </xf>
    <xf numFmtId="0" fontId="14" fillId="0" borderId="0" xfId="2" applyFont="1"/>
    <xf numFmtId="0" fontId="19" fillId="0" borderId="0" xfId="1" applyFont="1" applyFill="1" applyBorder="1" applyAlignment="1">
      <alignment vertical="center"/>
    </xf>
    <xf numFmtId="0" fontId="21" fillId="0" borderId="0" xfId="2" applyFont="1" applyFill="1" applyBorder="1"/>
    <xf numFmtId="0" fontId="22" fillId="0" borderId="0" xfId="0" applyFont="1" applyBorder="1">
      <alignment vertical="center"/>
    </xf>
    <xf numFmtId="0" fontId="21" fillId="0" borderId="6" xfId="2" applyFont="1" applyFill="1" applyBorder="1"/>
    <xf numFmtId="0" fontId="22" fillId="0" borderId="7" xfId="0" applyFont="1" applyBorder="1">
      <alignment vertical="center"/>
    </xf>
    <xf numFmtId="0" fontId="23" fillId="0" borderId="0" xfId="0" applyFont="1" applyBorder="1" applyAlignment="1">
      <alignment horizontal="left" indent="1"/>
    </xf>
    <xf numFmtId="0" fontId="22" fillId="0" borderId="6" xfId="0" applyFont="1" applyBorder="1">
      <alignment vertical="center"/>
    </xf>
    <xf numFmtId="0" fontId="21" fillId="0" borderId="0" xfId="2" applyFont="1" applyBorder="1"/>
    <xf numFmtId="0" fontId="21" fillId="0" borderId="7" xfId="2" applyFont="1" applyFill="1" applyBorder="1"/>
    <xf numFmtId="0" fontId="21" fillId="0" borderId="11" xfId="2" applyFont="1" applyFill="1" applyBorder="1" applyAlignment="1">
      <alignment horizontal="left" vertical="center" indent="2"/>
    </xf>
    <xf numFmtId="0" fontId="21" fillId="0" borderId="10" xfId="2" applyFont="1" applyFill="1" applyBorder="1" applyAlignment="1">
      <alignment vertical="center"/>
    </xf>
    <xf numFmtId="0" fontId="21" fillId="0" borderId="10" xfId="2" applyFont="1" applyBorder="1"/>
    <xf numFmtId="0" fontId="21" fillId="0" borderId="12" xfId="2" applyFont="1" applyFill="1" applyBorder="1"/>
    <xf numFmtId="0" fontId="13" fillId="6" borderId="0" xfId="0" applyFont="1" applyFill="1">
      <alignment vertical="center"/>
    </xf>
    <xf numFmtId="0" fontId="13" fillId="5" borderId="0" xfId="0" applyFont="1" applyFill="1">
      <alignment vertical="center"/>
    </xf>
    <xf numFmtId="0" fontId="25" fillId="0" borderId="0" xfId="0" applyFont="1" applyAlignment="1"/>
    <xf numFmtId="0" fontId="13" fillId="0" borderId="0" xfId="0" applyFont="1" applyAlignment="1">
      <alignment vertical="center" wrapText="1"/>
    </xf>
    <xf numFmtId="0" fontId="26" fillId="5" borderId="0" xfId="1" applyFont="1" applyAlignment="1">
      <alignment vertical="center"/>
    </xf>
    <xf numFmtId="0" fontId="27" fillId="0" borderId="0" xfId="0" applyFont="1" applyFill="1" applyBorder="1" applyAlignment="1">
      <alignment horizontal="left" vertical="center" wrapText="1" indent="1"/>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indent="1"/>
    </xf>
    <xf numFmtId="166" fontId="27"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27" fillId="0" borderId="0" xfId="0" applyNumberFormat="1" applyFont="1" applyFill="1" applyBorder="1" applyAlignment="1">
      <alignment horizontal="center" vertical="center"/>
    </xf>
    <xf numFmtId="166" fontId="27" fillId="0" borderId="0" xfId="0" applyNumberFormat="1" applyFont="1" applyFill="1" applyBorder="1" applyAlignment="1">
      <alignment vertical="center"/>
    </xf>
    <xf numFmtId="0" fontId="28" fillId="5" borderId="0" xfId="1" applyFont="1" applyFill="1" applyAlignment="1">
      <alignment horizontal="right"/>
    </xf>
    <xf numFmtId="0" fontId="24" fillId="6" borderId="0" xfId="1" applyFont="1" applyFill="1" applyAlignment="1">
      <alignment vertical="center"/>
    </xf>
    <xf numFmtId="0" fontId="28" fillId="6" borderId="0" xfId="1" applyFont="1" applyFill="1" applyAlignment="1">
      <alignment horizontal="right"/>
    </xf>
    <xf numFmtId="0" fontId="29" fillId="0" borderId="0" xfId="8" applyFont="1" applyAlignment="1">
      <alignment horizontal="left" vertical="center"/>
    </xf>
    <xf numFmtId="0" fontId="13" fillId="0" borderId="0" xfId="0" applyFont="1" applyAlignment="1">
      <alignment horizontal="center"/>
    </xf>
    <xf numFmtId="164" fontId="13" fillId="0" borderId="0" xfId="0" applyNumberFormat="1" applyFont="1" applyAlignment="1">
      <alignment horizontal="center"/>
    </xf>
    <xf numFmtId="164" fontId="13" fillId="0" borderId="0" xfId="0" applyNumberFormat="1" applyFont="1">
      <alignment vertical="center"/>
    </xf>
    <xf numFmtId="0" fontId="26" fillId="5" borderId="0" xfId="1" applyFont="1" applyFill="1" applyAlignment="1">
      <alignment vertical="center"/>
    </xf>
    <xf numFmtId="0" fontId="30" fillId="0" borderId="0" xfId="8" applyFont="1">
      <alignment horizontal="left" vertical="center"/>
    </xf>
    <xf numFmtId="0" fontId="31" fillId="0" borderId="0" xfId="0" applyFont="1">
      <alignment vertical="center"/>
    </xf>
    <xf numFmtId="0" fontId="32" fillId="0" borderId="0" xfId="9" applyFont="1">
      <alignment horizontal="left"/>
    </xf>
    <xf numFmtId="0" fontId="33" fillId="0" borderId="0" xfId="8" applyFont="1" applyAlignment="1">
      <alignment horizontal="left"/>
    </xf>
    <xf numFmtId="0" fontId="34" fillId="0" borderId="0" xfId="8" applyFont="1">
      <alignment horizontal="left" vertical="center"/>
    </xf>
    <xf numFmtId="0" fontId="27" fillId="0" borderId="0" xfId="0" applyFont="1" applyAlignment="1">
      <alignment horizontal="right" vertical="top"/>
    </xf>
    <xf numFmtId="0" fontId="18" fillId="6" borderId="0" xfId="0" applyFont="1" applyFill="1" applyBorder="1" applyAlignment="1">
      <alignment horizontal="left" indent="1"/>
    </xf>
    <xf numFmtId="0" fontId="35" fillId="0" borderId="0" xfId="0" applyFont="1" applyFill="1" applyBorder="1" applyAlignment="1">
      <alignment horizontal="left" vertical="center" wrapText="1" indent="1"/>
    </xf>
    <xf numFmtId="0" fontId="35" fillId="0" borderId="6" xfId="0" applyFont="1" applyFill="1" applyBorder="1" applyAlignment="1">
      <alignment horizontal="center" vertical="center" wrapText="1"/>
    </xf>
    <xf numFmtId="0" fontId="35" fillId="0" borderId="7" xfId="0" applyFont="1" applyFill="1" applyBorder="1" applyAlignment="1">
      <alignment horizontal="right" vertical="center" wrapText="1" indent="3"/>
    </xf>
    <xf numFmtId="0" fontId="35" fillId="0" borderId="6" xfId="0" applyFont="1" applyFill="1" applyBorder="1" applyAlignment="1">
      <alignment horizontal="right" vertical="center" wrapText="1" indent="2"/>
    </xf>
    <xf numFmtId="0" fontId="35" fillId="0" borderId="0" xfId="0" applyFont="1" applyFill="1" applyBorder="1" applyAlignment="1">
      <alignment horizontal="right" vertical="center" wrapText="1" indent="1"/>
    </xf>
    <xf numFmtId="0" fontId="35" fillId="0" borderId="0" xfId="0" applyFont="1" applyFill="1" applyBorder="1" applyAlignment="1">
      <alignment horizontal="left" vertical="center" indent="1"/>
    </xf>
    <xf numFmtId="0" fontId="35" fillId="0" borderId="6" xfId="0" applyFont="1" applyFill="1" applyBorder="1" applyAlignment="1">
      <alignment horizontal="center" vertical="center"/>
    </xf>
    <xf numFmtId="166" fontId="35" fillId="0" borderId="7" xfId="0" applyNumberFormat="1" applyFont="1" applyFill="1" applyBorder="1" applyAlignment="1">
      <alignment horizontal="right" vertical="center" indent="3"/>
    </xf>
    <xf numFmtId="166" fontId="35" fillId="0" borderId="6" xfId="0" applyNumberFormat="1" applyFont="1" applyFill="1" applyBorder="1" applyAlignment="1">
      <alignment horizontal="right" vertical="center" indent="2"/>
    </xf>
    <xf numFmtId="166" fontId="35" fillId="0" borderId="0" xfId="0" applyNumberFormat="1" applyFont="1" applyFill="1" applyBorder="1" applyAlignment="1">
      <alignment horizontal="right" vertical="center" indent="1"/>
    </xf>
    <xf numFmtId="164" fontId="35" fillId="0" borderId="7" xfId="0" applyNumberFormat="1" applyFont="1" applyFill="1" applyBorder="1" applyAlignment="1">
      <alignment horizontal="right" vertical="center" indent="3"/>
    </xf>
    <xf numFmtId="164" fontId="35" fillId="0" borderId="6" xfId="0" applyNumberFormat="1" applyFont="1" applyFill="1" applyBorder="1" applyAlignment="1">
      <alignment horizontal="right" vertical="center" indent="2"/>
    </xf>
    <xf numFmtId="0" fontId="35" fillId="0" borderId="0" xfId="0" applyFont="1" applyAlignment="1">
      <alignment horizontal="left" vertical="center" indent="1"/>
    </xf>
    <xf numFmtId="0" fontId="35" fillId="0" borderId="6" xfId="0" applyFont="1" applyBorder="1" applyAlignment="1">
      <alignment horizontal="center" vertical="center"/>
    </xf>
    <xf numFmtId="0" fontId="35" fillId="0" borderId="14"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indent="1"/>
    </xf>
    <xf numFmtId="0" fontId="35" fillId="0" borderId="6" xfId="0" applyFont="1" applyBorder="1" applyAlignment="1">
      <alignment horizontal="right" vertical="center" indent="1"/>
    </xf>
    <xf numFmtId="166" fontId="35" fillId="0" borderId="14" xfId="0" applyNumberFormat="1" applyFont="1" applyBorder="1" applyAlignment="1">
      <alignment horizontal="right" vertical="center" indent="1"/>
    </xf>
    <xf numFmtId="166" fontId="35" fillId="0" borderId="0" xfId="0" applyNumberFormat="1" applyFont="1" applyAlignment="1">
      <alignment horizontal="right" vertical="center" indent="1"/>
    </xf>
    <xf numFmtId="168" fontId="35" fillId="0" borderId="0" xfId="0" applyNumberFormat="1" applyFont="1" applyAlignment="1">
      <alignment horizontal="right" vertical="center" indent="1"/>
    </xf>
    <xf numFmtId="0" fontId="24" fillId="6" borderId="0" xfId="1" applyFont="1" applyFill="1"/>
    <xf numFmtId="0" fontId="37" fillId="0" borderId="0" xfId="0" applyFont="1" applyAlignment="1">
      <alignment horizontal="center"/>
    </xf>
    <xf numFmtId="0" fontId="37" fillId="0" borderId="0" xfId="0" applyFont="1">
      <alignment vertical="center"/>
    </xf>
    <xf numFmtId="0" fontId="27" fillId="0" borderId="0" xfId="0" applyFont="1" applyFill="1" applyBorder="1" applyAlignment="1">
      <alignment horizontal="left" vertical="center"/>
    </xf>
    <xf numFmtId="166" fontId="27" fillId="0" borderId="0" xfId="0" applyNumberFormat="1" applyFont="1" applyFill="1" applyBorder="1" applyAlignment="1">
      <alignment horizontal="right" vertical="center" indent="1"/>
    </xf>
    <xf numFmtId="0" fontId="27" fillId="0" borderId="0" xfId="0" applyFont="1">
      <alignment vertical="center"/>
    </xf>
    <xf numFmtId="0" fontId="27" fillId="0" borderId="0" xfId="0" applyFont="1" applyFill="1" applyBorder="1" applyAlignment="1">
      <alignment vertical="center"/>
    </xf>
    <xf numFmtId="0" fontId="18" fillId="6" borderId="0" xfId="0" applyFont="1" applyFill="1" applyBorder="1" applyAlignment="1">
      <alignment horizontal="left" vertical="center" indent="1"/>
    </xf>
    <xf numFmtId="0" fontId="18" fillId="6" borderId="6" xfId="0" applyFont="1" applyFill="1" applyBorder="1" applyAlignment="1">
      <alignment horizontal="left" vertical="center" indent="1"/>
    </xf>
    <xf numFmtId="0" fontId="18" fillId="6" borderId="7" xfId="0" applyFont="1" applyFill="1" applyBorder="1" applyAlignment="1">
      <alignment horizontal="left" vertical="center" indent="1"/>
    </xf>
    <xf numFmtId="0" fontId="27" fillId="0" borderId="0" xfId="0" applyFont="1" applyAlignment="1">
      <alignment horizontal="center"/>
    </xf>
    <xf numFmtId="0" fontId="17" fillId="4" borderId="9" xfId="2"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170" fontId="32" fillId="0" borderId="0" xfId="9" applyNumberFormat="1" applyFont="1">
      <alignment horizontal="left"/>
    </xf>
  </cellXfs>
  <cellStyles count="11">
    <cellStyle name="40% - Accent1 2" xfId="4"/>
    <cellStyle name="Accent1 2" xfId="5"/>
    <cellStyle name="Heading 1 2" xfId="6"/>
    <cellStyle name="Normal 2" xfId="2"/>
    <cellStyle name="Normal 3" xfId="7"/>
    <cellStyle name="Normal_Graph Paper (combined)" xfId="3"/>
    <cellStyle name="Επικεφαλίδα 1" xfId="8" builtinId="16" customBuiltin="1"/>
    <cellStyle name="Επικεφαλίδα 2" xfId="9" builtinId="17" customBuiltin="1"/>
    <cellStyle name="Επικεφαλίδα 3" xfId="10" builtinId="18" customBuiltin="1"/>
    <cellStyle name="Κανονικό" xfId="0" builtinId="0" customBuiltin="1"/>
    <cellStyle name="Τίτλος" xfId="1" builtinId="15" customBuiltin="1"/>
  </cellStyles>
  <dxfs count="99">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name val="Segoe UI"/>
        <scheme val="none"/>
      </font>
      <alignment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numFmt numFmtId="166" formatCode="#,##0.00\ &quot;€&quo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1"/>
        <name val="Segoe UI"/>
        <scheme val="none"/>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dxf>
    <dxf>
      <font>
        <strike val="0"/>
        <outline val="0"/>
        <shadow val="0"/>
        <u val="none"/>
        <vertAlign val="baseline"/>
        <sz val="11"/>
        <name val="Segoe UI"/>
        <scheme val="none"/>
      </font>
    </dxf>
    <dxf>
      <font>
        <strike val="0"/>
        <outline val="0"/>
        <shadow val="0"/>
        <u val="none"/>
        <vertAlign val="baseline"/>
        <sz val="11"/>
        <name val="Segoe UI"/>
        <scheme val="none"/>
      </font>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numFmt numFmtId="164" formatCode="&quo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1"/>
        <name val="Segoe UI"/>
        <scheme val="none"/>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dxf>
    <dxf>
      <font>
        <strike val="0"/>
        <outline val="0"/>
        <shadow val="0"/>
        <u val="none"/>
        <vertAlign val="baseline"/>
        <sz val="11"/>
        <name val="Segoe UI"/>
        <scheme val="none"/>
      </font>
    </dxf>
    <dxf>
      <font>
        <strike val="0"/>
        <outline val="0"/>
        <shadow val="0"/>
        <u val="none"/>
        <vertAlign val="baseline"/>
        <sz val="11"/>
        <name val="Segoe UI"/>
        <scheme val="none"/>
      </font>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numFmt numFmtId="164" formatCode="&quo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1"/>
        <name val="Segoe UI"/>
        <scheme val="none"/>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name val="Segoe UI"/>
        <scheme val="none"/>
      </font>
    </dxf>
    <dxf>
      <font>
        <strike val="0"/>
        <outline val="0"/>
        <shadow val="0"/>
        <u val="none"/>
        <vertAlign val="baseline"/>
        <sz val="11"/>
        <name val="Segoe UI"/>
        <scheme val="none"/>
      </font>
    </dxf>
    <dxf>
      <font>
        <strike val="0"/>
        <outline val="0"/>
        <shadow val="0"/>
        <u val="none"/>
        <vertAlign val="baseline"/>
        <sz val="11"/>
        <name val="Segoe UI"/>
        <scheme val="none"/>
      </font>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tint="0.24994659260841701"/>
        <name val="Segoe UI"/>
        <scheme val="none"/>
      </font>
      <numFmt numFmtId="166" formatCode="#,##0.00\ &quot;€&quo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Segoe UI"/>
        <scheme val="none"/>
      </font>
      <numFmt numFmtId="166" formatCode="#,##0.00\ &quot;€&quot;"/>
      <alignment horizontal="right" vertical="center" textRotation="0" wrapText="0" justifyLastLine="0" shrinkToFit="0" readingOrder="0"/>
    </dxf>
    <dxf>
      <font>
        <b val="0"/>
        <i val="0"/>
        <strike val="0"/>
        <condense val="0"/>
        <extend val="0"/>
        <outline val="0"/>
        <shadow val="0"/>
        <u val="none"/>
        <vertAlign val="baseline"/>
        <sz val="11"/>
        <color theme="1" tint="0.24994659260841701"/>
        <name val="Segoe UI"/>
        <scheme val="none"/>
      </font>
      <numFmt numFmtId="166" formatCode="#,##0.00\ &quot;€&quo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Segoe UI"/>
        <scheme val="none"/>
      </font>
      <numFmt numFmtId="166" formatCode="#,##0.00\ &quot;€&quot;"/>
      <alignment horizontal="right" vertical="center" textRotation="0" wrapText="0" justifyLastLine="0" shrinkToFit="0" readingOrder="0"/>
    </dxf>
    <dxf>
      <font>
        <b val="0"/>
        <i val="0"/>
        <strike val="0"/>
        <condense val="0"/>
        <extend val="0"/>
        <outline val="0"/>
        <shadow val="0"/>
        <u val="none"/>
        <vertAlign val="baseline"/>
        <sz val="11"/>
        <color theme="1" tint="0.24994659260841701"/>
        <name val="Segoe UI"/>
        <scheme val="none"/>
      </font>
      <numFmt numFmtId="166" formatCode="#,##0.00\ &quot;€&quo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Segoe UI"/>
        <scheme val="none"/>
      </font>
      <numFmt numFmtId="166" formatCode="#,##0.00\ &quot;€&quot;"/>
      <alignment horizontal="right" vertical="center" textRotation="0" wrapText="0"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numFmt numFmtId="166" formatCode="#,##0.00\ &quot;€&quo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Segoe UI"/>
        <scheme val="none"/>
      </font>
      <numFmt numFmtId="166" formatCode="#,##0.00\ &quot;€&quot;"/>
      <alignment horizontal="right" vertical="center" textRotation="0" wrapText="0" indent="0" justifyLastLine="0" shrinkToFit="0" readingOrder="0"/>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Segoe UI"/>
        <scheme val="none"/>
      </font>
    </dxf>
    <dxf>
      <font>
        <strike val="0"/>
        <outline val="0"/>
        <shadow val="0"/>
        <u val="none"/>
        <vertAlign val="baseline"/>
        <name val="Segoe UI"/>
        <scheme val="none"/>
      </font>
    </dxf>
    <dxf>
      <font>
        <b val="0"/>
        <i val="0"/>
        <strike val="0"/>
        <condense val="0"/>
        <extend val="0"/>
        <outline val="0"/>
        <shadow val="0"/>
        <u val="none"/>
        <vertAlign val="baseline"/>
        <sz val="11"/>
        <color theme="1" tint="0.24994659260841701"/>
        <name val="Segoe UI"/>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numFmt numFmtId="165" formatCode="[&lt;=9999999]###\-####;\(###\)\ ###\-####"/>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Segoe UI"/>
        <scheme val="none"/>
      </font>
      <numFmt numFmtId="166" formatCode="#,##0.00\ &quot;€&quo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0"/>
        <color theme="1" tint="0.24994659260841701"/>
        <name val="Segoe UI"/>
        <scheme val="none"/>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style="thin">
          <color theme="3" tint="0.39994506668294322"/>
        </right>
        <top/>
        <bottom/>
      </border>
    </dxf>
    <dxf>
      <font>
        <strike val="0"/>
        <outline val="0"/>
        <shadow val="0"/>
        <u val="none"/>
        <vertAlign val="baseline"/>
        <sz val="10"/>
        <color theme="1" tint="0.24994659260841701"/>
        <name val="Segoe UI"/>
        <scheme val="none"/>
      </font>
      <numFmt numFmtId="166" formatCode="#,##0.00\ &quot;€&quot;"/>
      <alignment horizontal="right" vertical="center" textRotation="0" wrapText="0" relative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0"/>
        <color theme="1" tint="0.24994659260841701"/>
        <name val="Segoe UI"/>
        <scheme val="none"/>
      </font>
      <numFmt numFmtId="164" formatCode="&quot;$&quot;#,##0.00"/>
      <fill>
        <patternFill patternType="none">
          <fgColor indexed="64"/>
          <bgColor indexed="65"/>
        </patternFill>
      </fill>
      <alignment horizontal="right" vertical="center" textRotation="0" wrapText="0" indent="3" justifyLastLine="0" shrinkToFit="0" readingOrder="0"/>
      <border diagonalUp="0" diagonalDown="0" outline="0">
        <left style="thin">
          <color theme="3" tint="0.39994506668294322"/>
        </left>
        <right/>
        <top/>
        <bottom/>
      </border>
    </dxf>
    <dxf>
      <font>
        <strike val="0"/>
        <outline val="0"/>
        <shadow val="0"/>
        <u val="none"/>
        <vertAlign val="baseline"/>
        <sz val="10"/>
        <color theme="1" tint="0.24994659260841701"/>
        <name val="Segoe UI"/>
        <scheme val="none"/>
      </font>
      <numFmt numFmtId="166" formatCode="#,##0.00\ &quot;€&quot;"/>
      <alignment horizontal="right" vertical="center" textRotation="0" wrapText="0" relativeIndent="1" justifyLastLine="0" shrinkToFit="0" readingOrder="0"/>
      <border diagonalUp="0" diagonalDown="0" outline="0">
        <left style="thin">
          <color theme="3" tint="0.39994506668294322"/>
        </left>
        <right/>
        <top/>
        <bottom/>
      </border>
    </dxf>
    <dxf>
      <font>
        <b val="0"/>
        <i val="0"/>
        <strike val="0"/>
        <condense val="0"/>
        <extend val="0"/>
        <outline val="0"/>
        <shadow val="0"/>
        <u val="none"/>
        <vertAlign val="baseline"/>
        <sz val="10"/>
        <color theme="1" tint="0.24994659260841701"/>
        <name val="Segoe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3" tint="0.39994506668294322"/>
        </right>
        <top/>
        <bottom/>
      </border>
    </dxf>
    <dxf>
      <font>
        <strike val="0"/>
        <outline val="0"/>
        <shadow val="0"/>
        <u val="none"/>
        <vertAlign val="baseline"/>
        <sz val="10"/>
        <color theme="1" tint="0.24994659260841701"/>
        <name val="Segoe UI"/>
        <scheme val="none"/>
      </font>
      <alignment vertical="center" textRotation="0" wrapText="0" indent="0" justifyLastLine="0" shrinkToFit="0" readingOrder="0"/>
    </dxf>
    <dxf>
      <font>
        <b val="0"/>
        <i val="0"/>
        <strike val="0"/>
        <condense val="0"/>
        <extend val="0"/>
        <outline val="0"/>
        <shadow val="0"/>
        <u val="none"/>
        <vertAlign val="baseline"/>
        <sz val="10"/>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tint="0.24994659260841701"/>
        <name val="Segoe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tint="0.24994659260841701"/>
        <name val="Segoe UI"/>
        <scheme val="none"/>
      </font>
    </dxf>
    <dxf>
      <font>
        <strike val="0"/>
        <outline val="0"/>
        <shadow val="0"/>
        <u val="none"/>
        <vertAlign val="baseline"/>
        <sz val="10"/>
        <color theme="1" tint="0.24994659260841701"/>
        <name val="Segoe UI"/>
        <scheme val="none"/>
      </font>
    </dxf>
    <dxf>
      <font>
        <strike val="0"/>
        <outline val="0"/>
        <shadow val="0"/>
        <u val="none"/>
        <vertAlign val="baseline"/>
        <sz val="10"/>
        <color theme="1" tint="0.24994659260841701"/>
        <name val="Segoe UI"/>
        <scheme val="none"/>
      </font>
      <alignment vertical="center" textRotation="0" wrapText="1" indent="0" justifyLastLine="0" shrinkToFit="0" readingOrder="0"/>
    </dxf>
    <dxf>
      <font>
        <b val="0"/>
        <i val="0"/>
        <strike val="0"/>
        <condense val="0"/>
        <extend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dxf>
    <dxf>
      <font>
        <strike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strike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strike val="0"/>
        <outline val="0"/>
        <shadow val="0"/>
        <u val="none"/>
        <vertAlign val="baseline"/>
        <sz val="10"/>
        <color theme="1" tint="0.24994659260841701"/>
        <name val="Segoe UI"/>
        <scheme val="none"/>
      </font>
      <numFmt numFmtId="166"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0"/>
        <color theme="1" tint="0.24994659260841701"/>
        <name val="Segoe UI"/>
        <scheme val="none"/>
      </font>
      <alignment horizontal="right" vertical="center" textRotation="0" wrapText="0" indent="1" justifyLastLine="0" shrinkToFit="0" readingOrder="0"/>
      <border diagonalUp="0" diagonalDown="0" outline="0">
        <left/>
        <right style="thin">
          <color theme="3" tint="0.39994506668294322"/>
        </right>
        <top/>
        <bottom/>
      </border>
    </dxf>
    <dxf>
      <font>
        <strike val="0"/>
        <outline val="0"/>
        <shadow val="0"/>
        <u val="none"/>
        <vertAlign val="baseline"/>
        <sz val="10"/>
        <color theme="1" tint="0.24994659260841701"/>
        <name val="Segoe UI"/>
        <scheme val="none"/>
      </font>
      <numFmt numFmtId="0" formatCode="General"/>
      <alignment horizontal="right" vertical="center" textRotation="0" wrapText="0" 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0"/>
        <color theme="1" tint="0.24994659260841701"/>
        <name val="Segoe UI"/>
        <scheme val="none"/>
      </font>
      <alignment horizontal="left" vertical="center" textRotation="0" wrapText="0" indent="1" justifyLastLine="0" shrinkToFit="0" readingOrder="0"/>
    </dxf>
    <dxf>
      <font>
        <strike val="0"/>
        <outline val="0"/>
        <shadow val="0"/>
        <u val="none"/>
        <vertAlign val="baseline"/>
        <sz val="10"/>
        <color theme="1" tint="0.24994659260841701"/>
        <name val="Segoe UI"/>
        <scheme val="none"/>
      </font>
      <alignment horizontal="left" vertical="center" textRotation="0" wrapText="0" indent="1" justifyLastLine="0" shrinkToFit="0" readingOrder="0"/>
    </dxf>
    <dxf>
      <font>
        <strike val="0"/>
        <outline val="0"/>
        <shadow val="0"/>
        <u val="none"/>
        <vertAlign val="baseline"/>
        <sz val="10"/>
        <color theme="1" tint="0.24994659260841701"/>
        <name val="Segoe UI"/>
        <scheme val="none"/>
      </font>
    </dxf>
    <dxf>
      <font>
        <strike val="0"/>
        <outline val="0"/>
        <shadow val="0"/>
        <u val="none"/>
        <vertAlign val="baseline"/>
        <sz val="10"/>
        <color theme="1" tint="0.24994659260841701"/>
        <name val="Segoe UI"/>
        <scheme val="none"/>
      </font>
    </dxf>
    <dxf>
      <font>
        <strike val="0"/>
        <outline val="0"/>
        <shadow val="0"/>
        <u val="none"/>
        <vertAlign val="baseline"/>
        <sz val="10"/>
        <color theme="1" tint="0.24994659260841701"/>
        <name val="Segoe UI"/>
        <scheme val="none"/>
      </font>
    </dxf>
    <dxf>
      <font>
        <b/>
        <i val="0"/>
        <color rgb="FFFF0000"/>
      </font>
    </dxf>
    <dxf>
      <font>
        <b/>
        <i val="0"/>
        <color theme="1" tint="0.24994659260841701"/>
      </font>
      <border>
        <top style="double">
          <color theme="1" tint="0.24994659260841701"/>
        </top>
      </border>
    </dxf>
    <dxf>
      <font>
        <b/>
        <i val="0"/>
        <color theme="0"/>
      </font>
      <fill>
        <patternFill patternType="solid">
          <fgColor theme="4"/>
          <bgColor theme="4"/>
        </patternFill>
      </fill>
      <border diagonalUp="0" diagonalDown="0">
        <left/>
        <right/>
        <top/>
        <bottom style="thin">
          <color theme="1" tint="0.24994659260841701"/>
        </bottom>
        <vertical/>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i val="0"/>
        <color theme="1" tint="0.24994659260841701"/>
      </font>
      <border>
        <top style="double">
          <color theme="1" tint="0.24994659260841701"/>
        </top>
      </border>
    </dxf>
    <dxf>
      <font>
        <b/>
        <i val="0"/>
        <color theme="3"/>
      </font>
      <fill>
        <patternFill patternType="solid">
          <fgColor theme="4"/>
          <bgColor theme="0" tint="-0.14996795556505021"/>
        </patternFill>
      </fill>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style="thin">
          <color theme="3" tint="0.39994506668294322"/>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s>
  <tableStyles count="2" defaultTableStyle="TableStyleMedium2" defaultPivotStyle="PivotStyleLight16">
    <tableStyle name="Party Planner" pivot="0" count="3">
      <tableStyleElement type="wholeTable" dxfId="98"/>
      <tableStyleElement type="headerRow" dxfId="97"/>
      <tableStyleElement type="totalRow" dxfId="96"/>
    </tableStyle>
    <tableStyle name="Party Planner 2" pivot="0" count="3">
      <tableStyleElement type="wholeTable" dxfId="95"/>
      <tableStyleElement type="headerRow" dxfId="94"/>
      <tableStyleElement type="totalRow" dxfId="9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923;&#943;&#963;&#964;&#945; &#954;&#945;&#955;&#949;&#963;&#956;&#941;&#957;&#969;&#957;'!A1"/><Relationship Id="rId2" Type="http://schemas.openxmlformats.org/officeDocument/2006/relationships/hyperlink" Target="#'&#902;&#955;&#955;&#945; &#945;&#960;&#945;&#961;&#945;&#943;&#964;&#951;&#964;&#945;'!A1"/><Relationship Id="rId1" Type="http://schemas.openxmlformats.org/officeDocument/2006/relationships/hyperlink" Target="#'&#934;&#945;&#947;&#951;&#964;&#972; &#954;&#945;&#953; &#945;&#957;&#945;&#968;&#965;&#954;&#964;&#953;&#954;&#940;'!A1"/></Relationships>
</file>

<file path=xl/drawings/_rels/drawing2.xml.rels><?xml version="1.0" encoding="UTF-8" standalone="yes"?>
<Relationships xmlns="http://schemas.openxmlformats.org/package/2006/relationships"><Relationship Id="rId1" Type="http://schemas.openxmlformats.org/officeDocument/2006/relationships/hyperlink" Target="#'&#917;&#960;&#953;&#963;&#954;&#972;&#960;&#951;&#963;&#951; &#960;&#940;&#961;&#964;&#953;'!A1"/></Relationships>
</file>

<file path=xl/drawings/_rels/drawing3.xml.rels><?xml version="1.0" encoding="UTF-8" standalone="yes"?>
<Relationships xmlns="http://schemas.openxmlformats.org/package/2006/relationships"><Relationship Id="rId2" Type="http://schemas.openxmlformats.org/officeDocument/2006/relationships/hyperlink" Target="#'&#917;&#960;&#953;&#963;&#954;&#972;&#960;&#951;&#963;&#951; &#960;&#940;&#961;&#964;&#953;'!A1"/><Relationship Id="rId1" Type="http://schemas.openxmlformats.org/officeDocument/2006/relationships/hyperlink" Target="#'&#902;&#955;&#955;&#945; &#945;&#960;&#945;&#961;&#945;&#943;&#964;&#951;&#964;&#945;'!A1"/></Relationships>
</file>

<file path=xl/drawings/_rels/drawing4.xml.rels><?xml version="1.0" encoding="UTF-8" standalone="yes"?>
<Relationships xmlns="http://schemas.openxmlformats.org/package/2006/relationships"><Relationship Id="rId2" Type="http://schemas.openxmlformats.org/officeDocument/2006/relationships/hyperlink" Target="#'&#923;&#943;&#963;&#964;&#945; &#954;&#945;&#955;&#949;&#963;&#956;&#941;&#957;&#969;&#957;'!A1"/><Relationship Id="rId1" Type="http://schemas.openxmlformats.org/officeDocument/2006/relationships/hyperlink" Target="#'&#917;&#960;&#953;&#963;&#954;&#972;&#960;&#951;&#963;&#951; &#960;&#940;&#961;&#964;&#953;'!A1"/></Relationships>
</file>

<file path=xl/drawings/drawing1.xml><?xml version="1.0" encoding="utf-8"?>
<xdr:wsDr xmlns:xdr="http://schemas.openxmlformats.org/drawingml/2006/spreadsheetDrawing" xmlns:a="http://schemas.openxmlformats.org/drawingml/2006/main">
  <xdr:twoCellAnchor>
    <xdr:from>
      <xdr:col>5</xdr:col>
      <xdr:colOff>1133475</xdr:colOff>
      <xdr:row>2</xdr:row>
      <xdr:rowOff>200025</xdr:rowOff>
    </xdr:from>
    <xdr:to>
      <xdr:col>6</xdr:col>
      <xdr:colOff>1475422</xdr:colOff>
      <xdr:row>2</xdr:row>
      <xdr:rowOff>474345</xdr:rowOff>
    </xdr:to>
    <xdr:sp macro="" textlink="">
      <xdr:nvSpPr>
        <xdr:cNvPr id="3" name="Φαγητό και αναψυκτικά" descr="&quot;&quot;" title="Φαγητό και αναψυκτικά (κουμπί περιήγησης)">
          <a:hlinkClick xmlns:r="http://schemas.openxmlformats.org/officeDocument/2006/relationships" r:id="rId1" tooltip="Κάντε κλικ για να δείτε τις λεπτομέρειες για το φαγητό και τα αναψυκτικά"/>
        </xdr:cNvPr>
        <xdr:cNvSpPr/>
      </xdr:nvSpPr>
      <xdr:spPr>
        <a:xfrm>
          <a:off x="7839075" y="695325"/>
          <a:ext cx="2104072"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ΦΑΓΗΤΟ ΚΑΙ ΑΝΑΨΥΚΤΙΚΑ</a:t>
          </a:r>
        </a:p>
      </xdr:txBody>
    </xdr:sp>
    <xdr:clientData fPrintsWithSheet="0"/>
  </xdr:twoCellAnchor>
  <xdr:twoCellAnchor>
    <xdr:from>
      <xdr:col>7</xdr:col>
      <xdr:colOff>85724</xdr:colOff>
      <xdr:row>2</xdr:row>
      <xdr:rowOff>200025</xdr:rowOff>
    </xdr:from>
    <xdr:to>
      <xdr:col>8</xdr:col>
      <xdr:colOff>165734</xdr:colOff>
      <xdr:row>2</xdr:row>
      <xdr:rowOff>474345</xdr:rowOff>
    </xdr:to>
    <xdr:sp macro="" textlink="">
      <xdr:nvSpPr>
        <xdr:cNvPr id="4" name="Άλλα απαραίτητα" descr="&quot;&quot;" title="Άλλα απαραίτητα (κουμπί περιήγησης)">
          <a:hlinkClick xmlns:r="http://schemas.openxmlformats.org/officeDocument/2006/relationships" r:id="rId2" tooltip="Κάντε κλικ για να δείτε τις λεπτομέρειες για τα άλλα απαραίτητα"/>
        </xdr:cNvPr>
        <xdr:cNvSpPr/>
      </xdr:nvSpPr>
      <xdr:spPr>
        <a:xfrm>
          <a:off x="9715499" y="695325"/>
          <a:ext cx="1880235"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ΑΛΛΑ ΑΠΑΡΑΙΤΗΤΑ</a:t>
          </a:r>
        </a:p>
      </xdr:txBody>
    </xdr:sp>
    <xdr:clientData fPrintsWithSheet="0"/>
  </xdr:twoCellAnchor>
  <xdr:twoCellAnchor>
    <xdr:from>
      <xdr:col>4</xdr:col>
      <xdr:colOff>457198</xdr:colOff>
      <xdr:row>2</xdr:row>
      <xdr:rowOff>200025</xdr:rowOff>
    </xdr:from>
    <xdr:to>
      <xdr:col>5</xdr:col>
      <xdr:colOff>946783</xdr:colOff>
      <xdr:row>2</xdr:row>
      <xdr:rowOff>474345</xdr:rowOff>
    </xdr:to>
    <xdr:sp macro="" textlink="">
      <xdr:nvSpPr>
        <xdr:cNvPr id="6" name="Λίστα καλεσμένων" descr="&quot;&quot;" title="Λίστα καλεσμένων (κουμπί περιήγησης)">
          <a:hlinkClick xmlns:r="http://schemas.openxmlformats.org/officeDocument/2006/relationships" r:id="rId3" tooltip="Κάντε κλικ για να δείτε τη λίστα καλεσμένων"/>
        </xdr:cNvPr>
        <xdr:cNvSpPr/>
      </xdr:nvSpPr>
      <xdr:spPr>
        <a:xfrm>
          <a:off x="5915023"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ΛΙΣΤΑ ΚΑΛΕΣΜΕΝΩΝ</a:t>
          </a:r>
        </a:p>
      </xdr:txBody>
    </xdr:sp>
    <xdr:clientData fPrintsWithSheet="0"/>
  </xdr:twoCellAnchor>
  <xdr:twoCellAnchor>
    <xdr:from>
      <xdr:col>5</xdr:col>
      <xdr:colOff>895350</xdr:colOff>
      <xdr:row>13</xdr:row>
      <xdr:rowOff>47626</xdr:rowOff>
    </xdr:from>
    <xdr:to>
      <xdr:col>7</xdr:col>
      <xdr:colOff>1381125</xdr:colOff>
      <xdr:row>14</xdr:row>
      <xdr:rowOff>209550</xdr:rowOff>
    </xdr:to>
    <xdr:sp macro="" textlink="">
      <xdr:nvSpPr>
        <xdr:cNvPr id="1224" name="Συμβουλή" descr="Πληκτρολογήστε επιμέρους στοιχεία στα φύλλα &quot;Φαγητό και αναψυκτικά&quot; και &quot;Άλλα απαραίτητα&quot; για να υπολογίσετε αυτόματα το Συνολικό κόστος." title="Συμβουλή καταχώρησης δεδομένων"/>
        <xdr:cNvSpPr txBox="1"/>
      </xdr:nvSpPr>
      <xdr:spPr>
        <a:xfrm>
          <a:off x="7600950" y="4143376"/>
          <a:ext cx="37814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l-GR" sz="100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Πληκτρολογήστε μεμονωμένα στοιχεία στα φύλλα Φαγητό και αναψυκτικά και Άλλα απαραίτητα ώστε να υπολογιστεί αυτόματα το Συνολικό κόστος.</a:t>
          </a:r>
          <a:endParaRPr lang="en-US" sz="100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0</xdr:colOff>
      <xdr:row>0</xdr:row>
      <xdr:rowOff>0</xdr:rowOff>
    </xdr:from>
    <xdr:to>
      <xdr:col>9</xdr:col>
      <xdr:colOff>8465</xdr:colOff>
      <xdr:row>0</xdr:row>
      <xdr:rowOff>409575</xdr:rowOff>
    </xdr:to>
    <xdr:grpSp>
      <xdr:nvGrpSpPr>
        <xdr:cNvPr id="1512" name="Περίγραμμα τίτλου" descr="Μοτίβο άνθησης" title="Περίγραμμα τίτλου"/>
        <xdr:cNvGrpSpPr/>
      </xdr:nvGrpSpPr>
      <xdr:grpSpPr>
        <a:xfrm>
          <a:off x="0" y="0"/>
          <a:ext cx="12095690" cy="409575"/>
          <a:chOff x="0" y="0"/>
          <a:chExt cx="11267015" cy="409575"/>
        </a:xfrm>
        <a:solidFill>
          <a:schemeClr val="tx1">
            <a:lumMod val="75000"/>
            <a:lumOff val="25000"/>
          </a:schemeClr>
        </a:solidFill>
      </xdr:grpSpPr>
      <xdr:grpSp>
        <xdr:nvGrpSpPr>
          <xdr:cNvPr id="1225" name="Ομάδα 3"/>
          <xdr:cNvGrpSpPr>
            <a:grpSpLocks noChangeAspect="1"/>
          </xdr:cNvGrpSpPr>
        </xdr:nvGrpSpPr>
        <xdr:grpSpPr bwMode="auto">
          <a:xfrm>
            <a:off x="0" y="0"/>
            <a:ext cx="10058400" cy="409575"/>
            <a:chOff x="60" y="110"/>
            <a:chExt cx="1056" cy="43"/>
          </a:xfrm>
          <a:grpFill/>
        </xdr:grpSpPr>
        <xdr:grpSp>
          <xdr:nvGrpSpPr>
            <xdr:cNvPr id="1226" name="Ομάδα 204"/>
            <xdr:cNvGrpSpPr>
              <a:grpSpLocks/>
            </xdr:cNvGrpSpPr>
          </xdr:nvGrpSpPr>
          <xdr:grpSpPr bwMode="auto">
            <a:xfrm>
              <a:off x="60" y="110"/>
              <a:ext cx="1056" cy="43"/>
              <a:chOff x="60" y="110"/>
              <a:chExt cx="1056" cy="43"/>
            </a:xfrm>
            <a:grpFill/>
          </xdr:grpSpPr>
          <xdr:sp macro="" textlink="">
            <xdr:nvSpPr>
              <xdr:cNvPr id="1283" name="Ελεύθερη σχεδίαση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284" name="Ελεύθερη σχεδίαση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285" name="Ελεύθερη σχεδίαση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286" name="Ελεύθερη σχεδίαση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287" name="Ελεύθερη σχεδίαση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288" name="Ελεύθερη σχεδίαση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289" name="Ελεύθερη σχεδίαση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290" name="Ελεύθερη σχεδίαση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291" name="Ελεύθερη σχεδίαση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292" name="Ελεύθερη σχεδίαση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293" name="Ελεύθερη σχεδίαση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294" name="Ελεύθερη σχεδίαση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295" name="Ελεύθερη σχεδίαση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296" name="Ελεύθερη σχεδίαση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297" name="Ελεύθερη σχεδίαση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298" name="Ελεύθερη σχεδίαση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299" name="Ελεύθερη σχεδίαση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00" name="Ελεύθερη σχεδίαση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301" name="Ελεύθερη σχεδίαση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02" name="Ελεύθερη σχεδίαση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03" name="Ελεύθερη σχεδίαση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304" name="Ελεύθερη σχεδίαση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305" name="Ελεύθερη σχεδίαση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306" name="Ελεύθερη σχεδίαση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307" name="Ελεύθερη σχεδίαση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08" name="Ελεύθερη σχεδίαση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09" name="Ελεύθερη σχεδίαση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310" name="Ελεύθερη σχεδίαση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311" name="Ελεύθερη σχεδίαση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312" name="Ελεύθερη σχεδίαση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313" name="Ελεύθερη σχεδίαση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14" name="Ελεύθερη σχεδίαση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315" name="Ελεύθερη σχεδίαση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316" name="Ελεύθερη σχεδίαση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317" name="Ελεύθερη σχεδίαση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18" name="Ελεύθερη σχεδίαση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319" name="Ελεύθερη σχεδίαση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320" name="Ελεύθερη σχεδίαση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321" name="Ελεύθερη σχεδίαση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322" name="Ελεύθερη σχεδίαση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23" name="Ελεύθερη σχεδίαση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24" name="Ελεύθερη σχεδίαση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325" name="Ελεύθερη σχεδίαση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326" name="Ελεύθερη σχεδίαση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27" name="Ελεύθερη σχεδίαση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328" name="Ελεύθερη σχεδίαση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329" name="Ελεύθερη σχεδίαση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330" name="Ελεύθερη σχεδίαση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331" name="Ελεύθερη σχεδίαση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332" name="Ελεύθερη σχεδίαση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333" name="Ελεύθερη σχεδίαση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34" name="Ελεύθερη σχεδίαση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335" name="Ελεύθερη σχεδίαση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336" name="Ελεύθερη σχεδίαση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337" name="Ελεύθερη σχεδίαση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38" name="Ελεύθερη σχεδίαση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39" name="Ελεύθερη σχεδίαση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340" name="Ελεύθερη σχεδίαση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341" name="Ελεύθερη σχεδίαση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42" name="Ελεύθερη σχεδίαση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343" name="Ελεύθερη σχεδίαση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344" name="Ελεύθερη σχεδίαση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5" name="Ελεύθερη σχεδίαση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346" name="Ελεύθερη σχεδίαση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347" name="Ελεύθερη σχεδίαση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8" name="Ελεύθερη σχεδίαση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349" name="Ελεύθερη σχεδίαση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350" name="Ελεύθερη σχεδίαση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351" name="Ελεύθερη σχεδίαση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352" name="Ελεύθερη σχεδίαση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353" name="Ελεύθερη σχεδίαση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354" name="Ελεύθερη σχεδίαση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355" name="Ελεύθερη σχεδίαση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356" name="Ελεύθερη σχεδίαση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57" name="Ελεύθερη σχεδίαση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358" name="Ελεύθερη σχεδίαση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359" name="Ελεύθερη σχεδίαση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360" name="Ελεύθερη σχεδίαση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361" name="Ελεύθερη σχεδίαση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362" name="Ελεύθερη σχεδίαση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363" name="Ελεύθερη σχεδίαση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364" name="Ελεύθερη σχεδίαση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65" name="Ελεύθερη σχεδίαση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366" name="Ελεύθερη σχεδίαση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367" name="Ελεύθερη σχεδίαση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368" name="Ελεύθερη σχεδίαση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69" name="Ελεύθερη σχεδίαση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70" name="Ελεύθερη σχεδίαση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371" name="Ελεύθερη σχεδίαση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2" name="Ελεύθερη σχεδίαση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373" name="Ελεύθερη σχεδίαση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374" name="Ελεύθερη σχεδίαση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5" name="Ελεύθερη σχεδίαση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6" name="Ελεύθερη σχεδίαση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377" name="Ελεύθερη σχεδίαση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378" name="Ελεύθερη σχεδίαση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379" name="Ελεύθερη σχεδίαση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380" name="Ελεύθερη σχεδίαση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381" name="Ελεύθερη σχεδίαση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82" name="Ελεύθερη σχεδίαση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383" name="Ελεύθερη σχεδίαση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384" name="Ελεύθερη σχεδίαση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385" name="Ελεύθερη σχεδίαση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86" name="Ελεύθερη σχεδίαση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87" name="Ελεύθερη σχεδίαση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388" name="Ελεύθερη σχεδίαση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89" name="Ελεύθερη σχεδίαση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90" name="Ελεύθερη σχεδίαση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391" name="Ελεύθερη σχεδίαση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92" name="Ελεύθερη σχεδίαση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3" name="Ελεύθερη σχεδίαση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94" name="Ελεύθερη σχεδίαση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95" name="Ελεύθερη σχεδίαση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6" name="Ελεύθερη σχεδίαση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97" name="Ελεύθερη σχεδίαση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398" name="Ελεύθερη σχεδίαση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399" name="Ελεύθερη σχεδίαση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400" name="Ελεύθερη σχεδίαση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01" name="Ελεύθερη σχεδίαση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02" name="Ελεύθερη σχεδίαση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403" name="Ελεύθερη σχεδίαση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404" name="Ελεύθερη σχεδίαση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5" name="Ελεύθερη σχεδίαση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6" name="Ελεύθερη σχεδίαση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407" name="Ελεύθερη σχεδίαση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408" name="Ελεύθερη σχεδίαση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09" name="Ελεύθερη σχεδίαση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410" name="Ελεύθερη σχεδίαση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411" name="Ελεύθερη σχεδίαση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412" name="Ελεύθερη σχεδίαση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413" name="Ελεύθερη σχεδίαση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414" name="Ελεύθερη σχεδίαση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5" name="Ελεύθερη σχεδίαση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416" name="Ελεύθερη σχεδίαση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17" name="Ελεύθερη σχεδίαση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8" name="Ελεύθερη σχεδίαση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419" name="Ελεύθερη σχεδίαση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20" name="Ελεύθερη σχεδίαση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421" name="Ελεύθερη σχεδίαση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422" name="Ελεύθερη σχεδίαση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423" name="Ελεύθερη σχεδίαση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424" name="Ελεύθερη σχεδίαση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425" name="Ελεύθερη σχεδίαση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26" name="Ελεύθερη σχεδίαση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27" name="Ελεύθερη σχεδίαση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428" name="Ελεύθερη σχεδίαση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429" name="Ελεύθερη σχεδίαση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30" name="Ελεύθερη σχεδίαση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31" name="Ελεύθερη σχεδίαση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432" name="Ελεύθερη σχεδίαση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33" name="Ελεύθερη σχεδίαση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434" name="Ελεύθερη σχεδίαση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435" name="Ελεύθερη σχεδίαση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436" name="Ελεύθερη σχεδίαση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437" name="Ελεύθερη σχεδίαση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438" name="Ελεύθερη σχεδίαση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39" name="Ελεύθερη σχεδίαση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440" name="Ελεύθερη σχεδίαση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441" name="Ελεύθερη σχεδίαση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2" name="Ελεύθερη σχεδίαση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43" name="Ελεύθερη σχεδίαση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444" name="Ελεύθερη σχεδίαση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45" name="Ελεύθερη σχεδίαση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6" name="Ελεύθερη σχεδίαση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447" name="Ελεύθερη σχεδίαση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48" name="Ελεύθερη σχεδίαση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449" name="Ελεύθερη σχεδίαση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50" name="Ελεύθερη σχεδίαση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451" name="Ελεύθερη σχεδίαση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452" name="Ελεύθερη σχεδίαση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453" name="Ελεύθερη σχεδίαση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454" name="Ελεύθερη σχεδίαση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455" name="Ελεύθερη σχεδίαση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456" name="Ελεύθερη σχεδίαση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457" name="Ελεύθερη σχεδίαση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458" name="Ελεύθερη σχεδίαση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459" name="Ελεύθερη σχεδίαση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460" name="Ελεύθερη σχεδίαση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461" name="Ελεύθερη σχεδίαση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462" name="Ελεύθερη σχεδίαση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463" name="Ελεύθερη σχεδίαση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464" name="Ελεύθερη σχεδίαση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465" name="Ελεύθερη σχεδίαση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66" name="Ελεύθερη σχεδίαση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467" name="Ελεύθερη σχεδίαση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468" name="Ελεύθερη σχεδίαση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469" name="Ελεύθερη σχεδίαση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470" name="Ελεύθερη σχεδίαση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1" name="Ελεύθερη σχεδίαση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472" name="Ελεύθερη σχεδίαση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473" name="Ελεύθερη σχεδίαση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474" name="Ελεύθερη σχεδίαση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475" name="Ελεύθερη σχεδίαση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476" name="Ελεύθερη σχεδίαση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7" name="Ελεύθερη σχεδίαση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78" name="Ελεύθερη σχεδίαση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479" name="Ελεύθερη σχεδίαση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480" name="Ελεύθερη σχεδίαση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481" name="Ελεύθερη σχεδίαση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227" name="Ελεύθερη σχεδίαση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228" name="Ελεύθερη σχεδίαση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229" name="Ελεύθερη σχεδίαση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230" name="Ελεύθερη σχεδίαση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231" name="Ελεύθερη σχεδίαση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232" name="Ελεύθερη σχεδίαση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233" name="Ελεύθερη σχεδίαση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34" name="Ελεύθερη σχεδίαση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235" name="Ελεύθερη σχεδίαση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236" name="Ελεύθερη σχεδίαση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237" name="Ελεύθερη σχεδίαση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238" name="Ελεύθερη σχεδίαση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239" name="Ελεύθερη σχεδίαση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240" name="Ελεύθερη σχεδίαση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241" name="Ελεύθερη σχεδίαση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242" name="Ελεύθερη σχεδίαση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43" name="Ελεύθερη σχεδίαση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244" name="Ελεύθερη σχεδίαση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245" name="Ελεύθερη σχεδίαση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246" name="Ελεύθερη σχεδίαση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247" name="Ελεύθερη σχεδίαση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248" name="Ελεύθερη σχεδίαση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49" name="Ελεύθερη σχεδίαση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0" name="Ελεύθερη σχεδίαση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251" name="Ελεύθερη σχεδίαση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252" name="Ελεύθερη σχεδίαση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3" name="Ελεύθερη σχεδίαση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254" name="Ελεύθερη σχεδίαση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255" name="Ελεύθερη σχεδίαση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56" name="Ελεύθερη σχεδίαση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257" name="Ελεύθερη σχεδίαση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258" name="Ελεύθερη σχεδίαση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259" name="Ελεύθερη σχεδίαση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260" name="Ελεύθερη σχεδίαση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261" name="Ελεύθερη σχεδίαση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262" name="Ελεύθερη σχεδίαση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63" name="Ελεύθερη σχεδίαση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264" name="Ελεύθερη σχεδίαση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265" name="Ελεύθερη σχεδίαση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66" name="Ελεύθερη σχεδίαση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267" name="Ελεύθερη σχεδίαση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268" name="Ελεύθερη σχεδίαση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269" name="Ελεύθερη σχεδίαση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70" name="Ελεύθερη σχεδίαση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271" name="Ελεύθερη σχεδίαση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272" name="Ελεύθερη σχεδίαση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273" name="Ελεύθερη σχεδίαση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274" name="Ελεύθερη σχεδίαση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75" name="Ελεύθερη σχεδίαση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276" name="Ελεύθερη σχεδίαση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277" name="Ελεύθερη σχεδίαση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78" name="Ελεύθερη σχεδίαση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279" name="Ελεύθερη σχεδίαση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80" name="Ελεύθερη σχεδίαση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281" name="Ελεύθερη σχεδίαση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82" name="Ελεύθερη σχεδίαση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1482" name="Ελεύθερη σχεδίαση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483" name="Ελεύθερη σχεδίαση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484" name="Ελεύθερη σχεδίαση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485" name="Ελεύθερη σχεδίαση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486" name="Ελεύθερη σχεδίαση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487" name="Ελεύθερη σχεδίαση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488" name="Ελεύθερη σχεδίαση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89" name="Ελεύθερη σχεδίαση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90" name="Ελεύθερη σχεδίαση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491" name="Ελεύθερη σχεδίαση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492" name="Ελεύθερη σχεδίαση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493" name="Ελεύθερη σχεδίαση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494" name="Ελεύθερη σχεδίαση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495" name="Ελεύθερη σχεδίαση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496" name="Ελεύθερη σχεδίαση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497" name="Ελεύθερη σχεδίαση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498" name="Ελεύθερη σχεδίαση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499" name="Ελεύθερη σχεδίαση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500" name="Ελεύθερη σχεδίαση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501" name="Ελεύθερη σχεδίαση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502" name="Ελεύθερη σχεδίαση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503" name="Ελεύθερη σχεδίαση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04" name="Ελεύθερη σχεδίαση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505" name="Ελεύθερη σχεδίαση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506" name="Ελεύθερη σχεδίαση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507" name="Ελεύθερη σχεδίαση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508" name="Ελεύθερη σχεδίαση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509" name="Ελεύθερη σχεδίαση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510" name="Ελεύθερη σχεδίαση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511" name="Ελεύθερη σχεδίαση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7421</xdr:colOff>
      <xdr:row>0</xdr:row>
      <xdr:rowOff>409575</xdr:rowOff>
    </xdr:to>
    <xdr:grpSp>
      <xdr:nvGrpSpPr>
        <xdr:cNvPr id="4" name="Περίγραμμα τίτλου" descr="Μοτίβο άνθησης" title="Περίγραμμα τίτλου"/>
        <xdr:cNvGrpSpPr/>
      </xdr:nvGrpSpPr>
      <xdr:grpSpPr>
        <a:xfrm>
          <a:off x="0" y="0"/>
          <a:ext cx="13732946" cy="409575"/>
          <a:chOff x="0" y="0"/>
          <a:chExt cx="13732946" cy="409575"/>
        </a:xfrm>
        <a:solidFill>
          <a:schemeClr val="tx1">
            <a:lumMod val="75000"/>
            <a:lumOff val="25000"/>
          </a:schemeClr>
        </a:solidFill>
      </xdr:grpSpPr>
      <xdr:grpSp>
        <xdr:nvGrpSpPr>
          <xdr:cNvPr id="2428" name="Ομάδα 2427"/>
          <xdr:cNvGrpSpPr/>
        </xdr:nvGrpSpPr>
        <xdr:grpSpPr>
          <a:xfrm>
            <a:off x="0" y="0"/>
            <a:ext cx="11314099" cy="409575"/>
            <a:chOff x="0" y="0"/>
            <a:chExt cx="11267015" cy="409575"/>
          </a:xfrm>
          <a:grpFill/>
        </xdr:grpSpPr>
        <xdr:grpSp>
          <xdr:nvGrpSpPr>
            <xdr:cNvPr id="2429" name="Ομάδα 3"/>
            <xdr:cNvGrpSpPr>
              <a:grpSpLocks noChangeAspect="1"/>
            </xdr:cNvGrpSpPr>
          </xdr:nvGrpSpPr>
          <xdr:grpSpPr bwMode="auto">
            <a:xfrm>
              <a:off x="0" y="0"/>
              <a:ext cx="10058400" cy="409575"/>
              <a:chOff x="60" y="110"/>
              <a:chExt cx="1056" cy="43"/>
            </a:xfrm>
            <a:grpFill/>
          </xdr:grpSpPr>
          <xdr:grpSp>
            <xdr:nvGrpSpPr>
              <xdr:cNvPr id="2460" name="Ομάδα 204"/>
              <xdr:cNvGrpSpPr>
                <a:grpSpLocks/>
              </xdr:cNvGrpSpPr>
            </xdr:nvGrpSpPr>
            <xdr:grpSpPr bwMode="auto">
              <a:xfrm>
                <a:off x="60" y="110"/>
                <a:ext cx="1056" cy="43"/>
                <a:chOff x="60" y="110"/>
                <a:chExt cx="1056" cy="43"/>
              </a:xfrm>
              <a:grpFill/>
            </xdr:grpSpPr>
            <xdr:sp macro="" textlink="">
              <xdr:nvSpPr>
                <xdr:cNvPr id="2517" name="Ελεύθερη σχεδίαση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518" name="Ελεύθερη σχεδίαση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519" name="Ελεύθερη σχεδίαση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520" name="Ελεύθερη σχεδίαση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521" name="Ελεύθερη σχεδίαση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22" name="Ελεύθερη σχεδίαση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523" name="Ελεύθερη σχεδίαση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24" name="Ελεύθερη σχεδίαση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25" name="Ελεύθερη σχεδίαση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26" name="Ελεύθερη σχεδίαση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27" name="Ελεύθερη σχεδίαση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28" name="Ελεύθερη σχεδίαση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529" name="Ελεύθερη σχεδίαση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530" name="Ελεύθερη σχεδίαση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531" name="Ελεύθερη σχεδίαση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32" name="Ελεύθερη σχεδίαση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533" name="Ελεύθερη σχεδίαση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34" name="Ελεύθερη σχεδίαση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35" name="Ελεύθερη σχεδίαση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36" name="Ελεύθερη σχεδίαση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37" name="Ελεύθερη σχεδίαση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38" name="Ελεύθερη σχεδίαση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539" name="Ελεύθερη σχεδίαση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40" name="Ελεύθερη σχεδίαση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541" name="Ελεύθερη σχεδίαση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42" name="Ελεύθερη σχεδίαση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43" name="Ελεύθερη σχεδίαση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44" name="Ελεύθερη σχεδίαση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545" name="Ελεύθερη σχεδίαση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546" name="Ελεύθερη σχεδίαση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47" name="Ελεύθερη σχεδίαση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48" name="Ελεύθερη σχεδίαση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549" name="Ελεύθερη σχεδίαση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550" name="Ελεύθερη σχεδίαση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551" name="Ελεύθερη σχεδίαση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52" name="Ελεύθερη σχεδίαση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553" name="Ελεύθερη σχεδίαση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554" name="Ελεύθερη σχεδίαση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555" name="Ελεύθερη σχεδίαση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556" name="Ελεύθερη σχεδίαση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57" name="Ελεύθερη σχεδίαση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58" name="Ελεύθερη σχεδίαση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59" name="Ελεύθερη σχεδίαση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60" name="Ελεύθερη σχεδίαση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61" name="Ελεύθερη σχεδίαση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562" name="Ελεύθερη σχεδίαση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563" name="Ελεύθερη σχεδίαση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64" name="Ελεύθερη σχεδίαση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565" name="Ελεύθερη σχεδίαση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566" name="Ελεύθερη σχεδίαση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567" name="Ελεύθερη σχεδίαση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68" name="Ελεύθερη σχεδίαση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569" name="Ελεύθερη σχεδίαση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570" name="Ελεύθερη σχεδίαση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571" name="Ελεύθερη σχεδίαση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72" name="Ελεύθερη σχεδίαση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73" name="Ελεύθερη σχεδίαση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574" name="Ελεύθερη σχεδίαση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575" name="Ελεύθερη σχεδίαση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76" name="Ελεύθερη σχεδίαση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577" name="Ελεύθερη σχεδίαση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578" name="Ελεύθερη σχεδίαση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79" name="Ελεύθερη σχεδίαση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580" name="Ελεύθερη σχεδίαση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581" name="Ελεύθερη σχεδίαση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82" name="Ελεύθερη σχεδίαση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583" name="Ελεύθερη σχεδίαση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584" name="Ελεύθερη σχεδίαση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585" name="Ελεύθερη σχεδίαση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586" name="Ελεύθερη σχεδίαση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587" name="Ελεύθερη σχεδίαση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588" name="Ελεύθερη σχεδίαση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589" name="Ελεύθερη σχεδίαση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590" name="Ελεύθερη σχεδίαση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91" name="Ελεύθερη σχεδίαση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592" name="Ελεύθερη σχεδίαση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93" name="Ελεύθερη σχεδίαση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594" name="Ελεύθερη σχεδίαση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595" name="Ελεύθερη σχεδίαση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596" name="Ελεύθερη σχεδίαση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597" name="Ελεύθερη σχεδίαση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598" name="Ελεύθερη σχεδίαση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99" name="Ελεύθερη σχεδίαση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600" name="Ελεύθερη σχεδίαση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601" name="Ελεύθερη σχεδίαση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602" name="Ελεύθερη σχεδίαση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3" name="Ελεύθερη σχεδίαση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4" name="Ελεύθερη σχεδίαση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605" name="Ελεύθερη σχεδίαση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6" name="Ελεύθερη σχεδίαση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607" name="Ελεύθερη σχεδίαση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608" name="Ελεύθερη σχεδίαση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9" name="Ελεύθερη σχεδίαση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10" name="Ελεύθερη σχεδίαση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611" name="Ελεύθερη σχεδίαση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612" name="Ελεύθερη σχεδίαση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613" name="Ελεύθερη σχεδίαση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614" name="Ελεύθερη σχεδίαση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615" name="Ελεύθερη σχεδίαση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616" name="Ελεύθερη σχεδίαση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617" name="Ελεύθερη σχεδίαση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618" name="Ελεύθερη σχεδίαση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619" name="Ελεύθερη σχεδίαση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620" name="Ελεύθερη σχεδίαση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1" name="Ελεύθερη σχεδίαση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22" name="Ελεύθερη σχεδίαση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23" name="Ελεύθερη σχεδίαση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624" name="Ελεύθερη σχεδίαση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25" name="Ελεύθερη σχεδίαση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6" name="Ελεύθερη σχεδίαση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27" name="Ελεύθερη σχεδίαση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628" name="Ελεύθερη σχεδίαση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629" name="Ελεύθερη σχεδίαση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30" name="Ελεύθερη σχεδίαση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31" name="Ελεύθερη σχεδίαση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632" name="Ελεύθερη σχεδίαση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633" name="Ελεύθερη σχεδίαση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634" name="Ελεύθερη σχεδίαση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35" name="Ελεύθερη σχεδίαση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636" name="Ελεύθερη σχεδίαση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637" name="Ελεύθερη σχεδίαση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638" name="Ελεύθερη σχεδίαση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39" name="Ελεύθερη σχεδίαση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40" name="Ελεύθερη σχεδίαση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641" name="Ελεύθερη σχεδίαση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642" name="Ελεύθερη σχεδίαση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43" name="Ελεύθερη σχεδίαση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644" name="Ελεύθερη σχεδίαση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645" name="Ελεύθερη σχεδίαση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646" name="Ελεύθερη σχεδίαση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647" name="Ελεύθερη σχεδίαση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648" name="Ελεύθερη σχεδίαση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49" name="Ελεύθερη σχεδίαση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650" name="Ελεύθερη σχεδίαση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51" name="Ελεύθερη σχεδίαση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52" name="Ελεύθερη σχεδίαση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653" name="Ελεύθερη σχεδίαση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54" name="Ελεύθερη σχεδίαση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655" name="Ελεύθερη σχεδίαση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656" name="Ελεύθερη σχεδίαση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657" name="Ελεύθερη σχεδίαση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658" name="Ελεύθερη σχεδίαση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659" name="Ελεύθερη σχεδίαση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0" name="Ελεύθερη σχεδίαση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1" name="Ελεύθερη σχεδίαση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662" name="Ελεύθερη σχεδίαση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63" name="Ελεύθερη σχεδίαση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4" name="Ελεύθερη σχεδίαση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5" name="Ελεύθερη σχεδίαση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66" name="Ελεύθερη σχεδίαση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67" name="Ελεύθερη σχεδίαση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668" name="Ελεύθερη σχεδίαση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669" name="Ελεύθερη σχεδίαση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670" name="Ελεύθερη σχεδίαση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671" name="Ελεύθερη σχεδίαση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672" name="Ελεύθερη σχεδίαση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3" name="Ελεύθερη σχεδίαση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674" name="Ελεύθερη σχεδίαση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675" name="Ελεύθερη σχεδίαση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76" name="Ελεύθερη σχεδίαση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77" name="Ελεύθερη σχεδίαση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678" name="Ελεύθερη σχεδίαση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9" name="Ελεύθερη σχεδίαση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80" name="Ελεύθερη σχεδίαση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681" name="Ελεύθερη σχεδίαση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2" name="Ελεύθερη σχεδίαση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683" name="Ελεύθερη σχεδίαση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4" name="Ελεύθερη σχεδίαση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685" name="Ελεύθερη σχεδίαση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686" name="Ελεύθερη σχεδίαση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687" name="Ελεύθερη σχεδίαση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688" name="Ελεύθερη σχεδίαση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689" name="Ελεύθερη σχεδίαση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690" name="Ελεύθερη σχεδίαση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691" name="Ελεύθερη σχεδίαση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692" name="Ελεύθερη σχεδίαση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693" name="Ελεύθερη σχεδίαση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694" name="Ελεύθερη σχεδίαση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695" name="Ελεύθερη σχεδίαση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696" name="Ελεύθερη σχεδίαση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697" name="Ελεύθερη σχεδίαση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698" name="Ελεύθερη σχεδίαση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699" name="Ελεύθερη σχεδίαση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00" name="Ελεύθερη σχεδίαση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701" name="Ελεύθερη σχεδίαση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702" name="Ελεύθερη σχεδίαση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703" name="Ελεύθερη σχεδίαση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704" name="Ελεύθερη σχεδίαση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05" name="Ελεύθερη σχεδίαση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706" name="Ελεύθερη σχεδίαση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707" name="Ελεύθερη σχεδίαση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708" name="Ελεύθερη σχεδίαση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709" name="Ελεύθερη σχεδίαση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710" name="Ελεύθερη σχεδίαση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11" name="Ελεύθερη σχεδίαση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12" name="Ελεύθερη σχεδίαση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713" name="Ελεύθερη σχεδίαση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714" name="Ελεύθερη σχεδίαση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715" name="Ελεύθερη σχεδίαση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461" name="Ελεύθερη σχεδίαση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462" name="Ελεύθερη σχεδίαση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463" name="Ελεύθερη σχεδίαση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464" name="Ελεύθερη σχεδίαση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465" name="Ελεύθερη σχεδίαση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466" name="Ελεύθερη σχεδίαση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467" name="Ελεύθερη σχεδίαση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68" name="Ελεύθερη σχεδίαση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469" name="Ελεύθερη σχεδίαση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470" name="Ελεύθερη σχεδίαση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471" name="Ελεύθερη σχεδίαση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472" name="Ελεύθερη σχεδίαση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473" name="Ελεύθερη σχεδίαση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474" name="Ελεύθερη σχεδίαση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475" name="Ελεύθερη σχεδίαση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476" name="Ελεύθερη σχεδίαση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77" name="Ελεύθερη σχεδίαση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478" name="Ελεύθερη σχεδίαση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479" name="Ελεύθερη σχεδίαση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480" name="Ελεύθερη σχεδίαση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481" name="Ελεύθερη σχεδίαση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82" name="Ελεύθερη σχεδίαση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3" name="Ελεύθερη σχεδίαση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4" name="Ελεύθερη σχεδίαση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485" name="Ελεύθερη σχεδίαση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486" name="Ελεύθερη σχεδίαση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7" name="Ελεύθερη σχεδίαση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488" name="Ελεύθερη σχεδίαση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489" name="Ελεύθερη σχεδίαση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0" name="Ελεύθερη σχεδίαση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491" name="Ελεύθερη σχεδίαση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492" name="Ελεύθερη σχεδίαση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493" name="Ορθογώνιο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494" name="Ελεύθερη σχεδίαση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495" name="Ελεύθερη σχεδίαση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496" name="Ελεύθερη σχεδίαση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7" name="Ελεύθερη σχεδίαση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498" name="Ελεύθερη σχεδίαση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499" name="Ελεύθερη σχεδίαση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00" name="Ελεύθερη σχεδίαση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501" name="Ελεύθερη σχεδίαση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502" name="Ελεύθερη σχεδίαση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503" name="Ελεύθερη σχεδίαση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04" name="Ελεύθερη σχεδίαση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505" name="Ελεύθερη σχεδίαση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506" name="Ελεύθερη σχεδίαση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507" name="Ελεύθερη σχεδίαση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508" name="Ελεύθερη σχεδίαση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09" name="Ελεύθερη σχεδίαση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510" name="Ελεύθερη σχεδίαση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511" name="Ελεύθερη σχεδίαση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12" name="Ελεύθερη σχεδίαση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513" name="Ελεύθερη σχεδίαση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14" name="Ελεύθερη σχεδίαση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515" name="Ελεύθερη σχεδίαση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16" name="Ελεύθερη σχεδίαση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430" name="Ελεύθερη σχεδίαση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1" name="Ελεύθερη σχεδίαση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2" name="Ελεύθερη σχεδίαση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33" name="Ελεύθερη σχεδίαση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34" name="Ελεύθερη σχεδίαση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35" name="Ελεύθερη σχεδίαση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36" name="Ελεύθερη σχεδίαση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7" name="Ελεύθερη σχεδίαση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8" name="Ελεύθερη σχεδίαση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39" name="Ελεύθερη σχεδίαση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40" name="Ελεύθερη σχεδίαση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41" name="Ελεύθερη σχεδίαση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42" name="Ελεύθερη σχεδίαση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43" name="Ελεύθερη σχεδίαση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44" name="Ελεύθερη σχεδίαση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45" name="Ελεύθερη σχεδίαση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46" name="Ελεύθερη σχεδίαση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47" name="Ελεύθερη σχεδίαση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48" name="Ελεύθερη σχεδίαση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49" name="Ελεύθερη σχεδίαση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50" name="Ελεύθερη σχεδίαση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51" name="Ελεύθερη σχεδίαση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52" name="Ελεύθερη σχεδίαση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53" name="Ελεύθερη σχεδίαση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54" name="Ελεύθερη σχεδίαση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55" name="Ελεύθερη σχεδίαση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56" name="Ελεύθερη σχεδίαση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57" name="Ελεύθερη σχεδίαση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58" name="Ελεύθερη σχεδίαση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59" name="Ελεύθερη σχεδίαση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716" name="Ελεύθερη σχεδίαση 20"/>
          <xdr:cNvSpPr>
            <a:spLocks/>
          </xdr:cNvSpPr>
        </xdr:nvSpPr>
        <xdr:spPr bwMode="auto">
          <a:xfrm>
            <a:off x="11974552" y="360576"/>
            <a:ext cx="38226"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717" name="Ελεύθερη σχεδίαση 21"/>
          <xdr:cNvSpPr>
            <a:spLocks/>
          </xdr:cNvSpPr>
        </xdr:nvSpPr>
        <xdr:spPr bwMode="auto">
          <a:xfrm>
            <a:off x="12022335" y="351087"/>
            <a:ext cx="38226"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718" name="Ελεύθερη σχεδίαση 22"/>
          <xdr:cNvSpPr>
            <a:spLocks/>
          </xdr:cNvSpPr>
        </xdr:nvSpPr>
        <xdr:spPr bwMode="auto">
          <a:xfrm>
            <a:off x="11926771" y="341598"/>
            <a:ext cx="38226"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719" name="Ελεύθερη σχεδίαση 23"/>
          <xdr:cNvSpPr>
            <a:spLocks/>
          </xdr:cNvSpPr>
        </xdr:nvSpPr>
        <xdr:spPr bwMode="auto">
          <a:xfrm>
            <a:off x="12232577" y="341598"/>
            <a:ext cx="38226"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720" name="Ελεύθερη σχεδίαση 24"/>
          <xdr:cNvSpPr>
            <a:spLocks/>
          </xdr:cNvSpPr>
        </xdr:nvSpPr>
        <xdr:spPr bwMode="auto">
          <a:xfrm>
            <a:off x="12137012"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21" name="Ελεύθερη σχεδίαση 25"/>
          <xdr:cNvSpPr>
            <a:spLocks/>
          </xdr:cNvSpPr>
        </xdr:nvSpPr>
        <xdr:spPr bwMode="auto">
          <a:xfrm>
            <a:off x="12184795" y="360576"/>
            <a:ext cx="28669"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722" name="Ελεύθερη σχεδίαση 29"/>
          <xdr:cNvSpPr>
            <a:spLocks/>
          </xdr:cNvSpPr>
        </xdr:nvSpPr>
        <xdr:spPr bwMode="auto">
          <a:xfrm>
            <a:off x="13685163" y="75911"/>
            <a:ext cx="28669"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23" name="Ελεύθερη σχεδίαση 30"/>
          <xdr:cNvSpPr>
            <a:spLocks/>
          </xdr:cNvSpPr>
        </xdr:nvSpPr>
        <xdr:spPr bwMode="auto">
          <a:xfrm>
            <a:off x="12471489"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24" name="Ελεύθερη σχεδίαση 31"/>
          <xdr:cNvSpPr>
            <a:spLocks/>
          </xdr:cNvSpPr>
        </xdr:nvSpPr>
        <xdr:spPr bwMode="auto">
          <a:xfrm>
            <a:off x="11687858" y="75911"/>
            <a:ext cx="28669"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725" name="Ελεύθερη σχεδίαση 32"/>
          <xdr:cNvSpPr>
            <a:spLocks/>
          </xdr:cNvSpPr>
        </xdr:nvSpPr>
        <xdr:spPr bwMode="auto">
          <a:xfrm>
            <a:off x="12461934" y="113866"/>
            <a:ext cx="38226"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726" name="Ελεύθερη σχεδίαση 33"/>
          <xdr:cNvSpPr>
            <a:spLocks/>
          </xdr:cNvSpPr>
        </xdr:nvSpPr>
        <xdr:spPr bwMode="auto">
          <a:xfrm>
            <a:off x="12433264" y="170799"/>
            <a:ext cx="47783"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727" name="Ελεύθερη σχεδίαση 34"/>
          <xdr:cNvSpPr>
            <a:spLocks/>
          </xdr:cNvSpPr>
        </xdr:nvSpPr>
        <xdr:spPr bwMode="auto">
          <a:xfrm>
            <a:off x="11697414" y="28467"/>
            <a:ext cx="28669"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728" name="Ελεύθερη σχεδίαση 35"/>
          <xdr:cNvSpPr>
            <a:spLocks/>
          </xdr:cNvSpPr>
        </xdr:nvSpPr>
        <xdr:spPr bwMode="auto">
          <a:xfrm>
            <a:off x="11716528"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29" name="Ελεύθερη σχεδίαση 37"/>
          <xdr:cNvSpPr>
            <a:spLocks/>
          </xdr:cNvSpPr>
        </xdr:nvSpPr>
        <xdr:spPr bwMode="auto">
          <a:xfrm>
            <a:off x="11697414" y="113866"/>
            <a:ext cx="38226"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730" name="Ελεύθερη σχεδίαση 38"/>
          <xdr:cNvSpPr>
            <a:spLocks/>
          </xdr:cNvSpPr>
        </xdr:nvSpPr>
        <xdr:spPr bwMode="auto">
          <a:xfrm>
            <a:off x="12901532" y="28467"/>
            <a:ext cx="28669"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731" name="Ελεύθερη σχεδίαση 39"/>
          <xdr:cNvSpPr>
            <a:spLocks/>
          </xdr:cNvSpPr>
        </xdr:nvSpPr>
        <xdr:spPr bwMode="auto">
          <a:xfrm>
            <a:off x="12471489" y="75911"/>
            <a:ext cx="38226"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32" name="Ελεύθερη σχεδίαση 40"/>
          <xdr:cNvSpPr>
            <a:spLocks/>
          </xdr:cNvSpPr>
        </xdr:nvSpPr>
        <xdr:spPr bwMode="auto">
          <a:xfrm>
            <a:off x="13637381" y="170799"/>
            <a:ext cx="57339"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733" name="Ελεύθερη σχεδίαση 41"/>
          <xdr:cNvSpPr>
            <a:spLocks/>
          </xdr:cNvSpPr>
        </xdr:nvSpPr>
        <xdr:spPr bwMode="auto">
          <a:xfrm>
            <a:off x="12901532" y="75911"/>
            <a:ext cx="28669"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734" name="Ελεύθερη σχεδίαση 42"/>
          <xdr:cNvSpPr>
            <a:spLocks/>
          </xdr:cNvSpPr>
        </xdr:nvSpPr>
        <xdr:spPr bwMode="auto">
          <a:xfrm>
            <a:off x="13675607" y="113866"/>
            <a:ext cx="38226"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735" name="Ελεύθερη σχεδίαση 43"/>
          <xdr:cNvSpPr>
            <a:spLocks/>
          </xdr:cNvSpPr>
        </xdr:nvSpPr>
        <xdr:spPr bwMode="auto">
          <a:xfrm>
            <a:off x="12901532" y="113866"/>
            <a:ext cx="38226"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736" name="Ελεύθερη σχεδίαση 44"/>
          <xdr:cNvSpPr>
            <a:spLocks/>
          </xdr:cNvSpPr>
        </xdr:nvSpPr>
        <xdr:spPr bwMode="auto">
          <a:xfrm>
            <a:off x="13685163"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37" name="Ελεύθερη σχεδίαση 45"/>
          <xdr:cNvSpPr>
            <a:spLocks/>
          </xdr:cNvSpPr>
        </xdr:nvSpPr>
        <xdr:spPr bwMode="auto">
          <a:xfrm>
            <a:off x="12930201"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38" name="Ελεύθερη σχεδίαση 48"/>
          <xdr:cNvSpPr>
            <a:spLocks/>
          </xdr:cNvSpPr>
        </xdr:nvSpPr>
        <xdr:spPr bwMode="auto">
          <a:xfrm>
            <a:off x="11859874" y="313132"/>
            <a:ext cx="57339"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739" name="Ελεύθερη σχεδίαση 49"/>
          <xdr:cNvSpPr>
            <a:spLocks/>
          </xdr:cNvSpPr>
        </xdr:nvSpPr>
        <xdr:spPr bwMode="auto">
          <a:xfrm>
            <a:off x="13188226" y="360576"/>
            <a:ext cx="28669"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740" name="Ελεύθερη σχεδίαση 50"/>
          <xdr:cNvSpPr>
            <a:spLocks/>
          </xdr:cNvSpPr>
        </xdr:nvSpPr>
        <xdr:spPr bwMode="auto">
          <a:xfrm>
            <a:off x="13130888" y="341598"/>
            <a:ext cx="38226"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741" name="Ελεύθερη σχεδίαση 52"/>
          <xdr:cNvSpPr>
            <a:spLocks/>
          </xdr:cNvSpPr>
        </xdr:nvSpPr>
        <xdr:spPr bwMode="auto">
          <a:xfrm>
            <a:off x="12280360" y="313132"/>
            <a:ext cx="47783"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742" name="Ελεύθερη σχεδίαση 55"/>
          <xdr:cNvSpPr>
            <a:spLocks/>
          </xdr:cNvSpPr>
        </xdr:nvSpPr>
        <xdr:spPr bwMode="auto">
          <a:xfrm>
            <a:off x="13494034" y="313132"/>
            <a:ext cx="47783"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743" name="Ελεύθερη σχεδίαση 56"/>
          <xdr:cNvSpPr>
            <a:spLocks/>
          </xdr:cNvSpPr>
        </xdr:nvSpPr>
        <xdr:spPr bwMode="auto">
          <a:xfrm>
            <a:off x="13073549" y="313132"/>
            <a:ext cx="47783"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744" name="Ελεύθερη σχεδίαση 57"/>
          <xdr:cNvSpPr>
            <a:spLocks/>
          </xdr:cNvSpPr>
        </xdr:nvSpPr>
        <xdr:spPr bwMode="auto">
          <a:xfrm>
            <a:off x="13398469" y="360576"/>
            <a:ext cx="28669"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745" name="Ελεύθερη σχεδίαση 58"/>
          <xdr:cNvSpPr>
            <a:spLocks/>
          </xdr:cNvSpPr>
        </xdr:nvSpPr>
        <xdr:spPr bwMode="auto">
          <a:xfrm>
            <a:off x="13446251" y="341598"/>
            <a:ext cx="38226"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746" name="Ελεύθερη σχεδίαση 59"/>
          <xdr:cNvSpPr>
            <a:spLocks/>
          </xdr:cNvSpPr>
        </xdr:nvSpPr>
        <xdr:spPr bwMode="auto">
          <a:xfrm>
            <a:off x="13350686"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47" name="Ελεύθερη σχεδίαση 60"/>
          <xdr:cNvSpPr>
            <a:spLocks/>
          </xdr:cNvSpPr>
        </xdr:nvSpPr>
        <xdr:spPr bwMode="auto">
          <a:xfrm>
            <a:off x="13236009" y="351087"/>
            <a:ext cx="28669"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748" name="Ελεύθερη σχεδίαση 61"/>
          <xdr:cNvSpPr>
            <a:spLocks/>
          </xdr:cNvSpPr>
        </xdr:nvSpPr>
        <xdr:spPr bwMode="auto">
          <a:xfrm>
            <a:off x="13723389" y="94888"/>
            <a:ext cx="955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749" name="Ελεύθερη σχεδίαση 62"/>
          <xdr:cNvSpPr>
            <a:spLocks/>
          </xdr:cNvSpPr>
        </xdr:nvSpPr>
        <xdr:spPr bwMode="auto">
          <a:xfrm>
            <a:off x="11305599" y="0"/>
            <a:ext cx="382260"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750" name="Ελεύθερη σχεδίαση 63"/>
          <xdr:cNvSpPr>
            <a:spLocks/>
          </xdr:cNvSpPr>
        </xdr:nvSpPr>
        <xdr:spPr bwMode="auto">
          <a:xfrm>
            <a:off x="11468059" y="161310"/>
            <a:ext cx="38226"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751" name="Ελεύθερη σχεδίαση 64"/>
          <xdr:cNvSpPr>
            <a:spLocks/>
          </xdr:cNvSpPr>
        </xdr:nvSpPr>
        <xdr:spPr bwMode="auto">
          <a:xfrm>
            <a:off x="11372494" y="0"/>
            <a:ext cx="38226"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752" name="Ελεύθερη σχεδίαση 65"/>
          <xdr:cNvSpPr>
            <a:spLocks/>
          </xdr:cNvSpPr>
        </xdr:nvSpPr>
        <xdr:spPr bwMode="auto">
          <a:xfrm>
            <a:off x="11554068" y="0"/>
            <a:ext cx="57339"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753" name="Ελεύθερη σχεδίαση 66"/>
          <xdr:cNvSpPr>
            <a:spLocks/>
          </xdr:cNvSpPr>
        </xdr:nvSpPr>
        <xdr:spPr bwMode="auto">
          <a:xfrm>
            <a:off x="11936326" y="113866"/>
            <a:ext cx="28669"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4" name="Ελεύθερη σχεδίαση 73"/>
          <xdr:cNvSpPr>
            <a:spLocks/>
          </xdr:cNvSpPr>
        </xdr:nvSpPr>
        <xdr:spPr bwMode="auto">
          <a:xfrm>
            <a:off x="13388912" y="0"/>
            <a:ext cx="1911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755" name="Ελεύθερη σχεδίαση 74"/>
          <xdr:cNvSpPr>
            <a:spLocks noEditPoints="1"/>
          </xdr:cNvSpPr>
        </xdr:nvSpPr>
        <xdr:spPr bwMode="auto">
          <a:xfrm>
            <a:off x="13188226" y="0"/>
            <a:ext cx="200686"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756" name="Ελεύθερη σχεδίαση 75"/>
          <xdr:cNvSpPr>
            <a:spLocks/>
          </xdr:cNvSpPr>
        </xdr:nvSpPr>
        <xdr:spPr bwMode="auto">
          <a:xfrm>
            <a:off x="13188226"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757" name="Ελεύθερη σχεδίαση 76"/>
          <xdr:cNvSpPr>
            <a:spLocks/>
          </xdr:cNvSpPr>
        </xdr:nvSpPr>
        <xdr:spPr bwMode="auto">
          <a:xfrm>
            <a:off x="13446251" y="113866"/>
            <a:ext cx="1911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758" name="Ελεύθερη σχεδίαση 78"/>
          <xdr:cNvSpPr>
            <a:spLocks/>
          </xdr:cNvSpPr>
        </xdr:nvSpPr>
        <xdr:spPr bwMode="auto">
          <a:xfrm>
            <a:off x="13150000" y="113866"/>
            <a:ext cx="1911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9" name="Ελεύθερη σχεδίαση 79"/>
          <xdr:cNvSpPr>
            <a:spLocks/>
          </xdr:cNvSpPr>
        </xdr:nvSpPr>
        <xdr:spPr bwMode="auto">
          <a:xfrm>
            <a:off x="12672176" y="161310"/>
            <a:ext cx="38226"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760" name="Ελεύθερη σχεδίαση 80"/>
          <xdr:cNvSpPr>
            <a:spLocks/>
          </xdr:cNvSpPr>
        </xdr:nvSpPr>
        <xdr:spPr bwMode="auto">
          <a:xfrm>
            <a:off x="12232577" y="113866"/>
            <a:ext cx="1911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761" name="Ελεύθερη σχεδίαση 81"/>
          <xdr:cNvSpPr>
            <a:spLocks/>
          </xdr:cNvSpPr>
        </xdr:nvSpPr>
        <xdr:spPr bwMode="auto">
          <a:xfrm>
            <a:off x="12509715" y="0"/>
            <a:ext cx="382260"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762" name="Ελεύθερη σχεδίαση 82"/>
          <xdr:cNvSpPr>
            <a:spLocks noEditPoints="1"/>
          </xdr:cNvSpPr>
        </xdr:nvSpPr>
        <xdr:spPr bwMode="auto">
          <a:xfrm>
            <a:off x="11984109" y="0"/>
            <a:ext cx="229355"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763" name="Ελεύθερη σχεδίαση 83"/>
          <xdr:cNvSpPr>
            <a:spLocks/>
          </xdr:cNvSpPr>
        </xdr:nvSpPr>
        <xdr:spPr bwMode="auto">
          <a:xfrm>
            <a:off x="12576611" y="0"/>
            <a:ext cx="47783"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764" name="Ελεύθερη σχεδίαση 84"/>
          <xdr:cNvSpPr>
            <a:spLocks/>
          </xdr:cNvSpPr>
        </xdr:nvSpPr>
        <xdr:spPr bwMode="auto">
          <a:xfrm>
            <a:off x="12777297" y="0"/>
            <a:ext cx="38226"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765" name="Ελεύθερη σχεδίαση 90"/>
          <xdr:cNvSpPr>
            <a:spLocks/>
          </xdr:cNvSpPr>
        </xdr:nvSpPr>
        <xdr:spPr bwMode="auto">
          <a:xfrm>
            <a:off x="11477615"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6" name="Ελεύθερη σχεδίαση 91"/>
          <xdr:cNvSpPr>
            <a:spLocks/>
          </xdr:cNvSpPr>
        </xdr:nvSpPr>
        <xdr:spPr bwMode="auto">
          <a:xfrm>
            <a:off x="12691289"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7" name="Ελεύθερη σχεδίαση 94"/>
          <xdr:cNvSpPr>
            <a:spLocks/>
          </xdr:cNvSpPr>
        </xdr:nvSpPr>
        <xdr:spPr bwMode="auto">
          <a:xfrm>
            <a:off x="11315155" y="227732"/>
            <a:ext cx="353590"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768" name="Ελεύθερη σχεδίαση 95"/>
          <xdr:cNvSpPr>
            <a:spLocks/>
          </xdr:cNvSpPr>
        </xdr:nvSpPr>
        <xdr:spPr bwMode="auto">
          <a:xfrm>
            <a:off x="12528829" y="227732"/>
            <a:ext cx="344034"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769" name="Ελεύθερη σχεδίαση 96"/>
          <xdr:cNvSpPr>
            <a:spLocks noEditPoints="1"/>
          </xdr:cNvSpPr>
        </xdr:nvSpPr>
        <xdr:spPr bwMode="auto">
          <a:xfrm>
            <a:off x="12844192" y="0"/>
            <a:ext cx="888754"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0" name="Ελεύθερη σχεδίαση 97"/>
          <xdr:cNvSpPr>
            <a:spLocks noEditPoints="1"/>
          </xdr:cNvSpPr>
        </xdr:nvSpPr>
        <xdr:spPr bwMode="auto">
          <a:xfrm>
            <a:off x="11630519" y="0"/>
            <a:ext cx="898309"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1" name="Ελεύθερη σχεδίαση 98"/>
          <xdr:cNvSpPr>
            <a:spLocks/>
          </xdr:cNvSpPr>
        </xdr:nvSpPr>
        <xdr:spPr bwMode="auto">
          <a:xfrm>
            <a:off x="13083105" y="0"/>
            <a:ext cx="449155"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772" name="Ελεύθερη σχεδίαση 99"/>
          <xdr:cNvSpPr>
            <a:spLocks/>
          </xdr:cNvSpPr>
        </xdr:nvSpPr>
        <xdr:spPr bwMode="auto">
          <a:xfrm>
            <a:off x="11878988" y="0"/>
            <a:ext cx="439598"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10</xdr:col>
      <xdr:colOff>171452</xdr:colOff>
      <xdr:row>2</xdr:row>
      <xdr:rowOff>200025</xdr:rowOff>
    </xdr:from>
    <xdr:to>
      <xdr:col>12</xdr:col>
      <xdr:colOff>13337</xdr:colOff>
      <xdr:row>2</xdr:row>
      <xdr:rowOff>474345</xdr:rowOff>
    </xdr:to>
    <xdr:sp macro="" textlink="">
      <xdr:nvSpPr>
        <xdr:cNvPr id="2777" name="Επισκόπηση πάρτι" descr="&quot;&quot;" title="Επισκόπηση (κουμπί περιήγησης)">
          <a:hlinkClick xmlns:r="http://schemas.openxmlformats.org/officeDocument/2006/relationships" r:id="rId1" tooltip="Κάντε κλικ για να δείτε την επισκόπηση του πάρτι"/>
        </xdr:cNvPr>
        <xdr:cNvSpPr/>
      </xdr:nvSpPr>
      <xdr:spPr>
        <a:xfrm>
          <a:off x="11715752"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ΕΠΙΣΚΟΠΗΣΗ ΠΑΡΤΙ</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7421</xdr:colOff>
      <xdr:row>0</xdr:row>
      <xdr:rowOff>409575</xdr:rowOff>
    </xdr:to>
    <xdr:grpSp>
      <xdr:nvGrpSpPr>
        <xdr:cNvPr id="2258" name="Ομάδα 2257" descr="Flourish pattern" title="Title Border"/>
        <xdr:cNvGrpSpPr/>
      </xdr:nvGrpSpPr>
      <xdr:grpSpPr>
        <a:xfrm>
          <a:off x="0" y="0"/>
          <a:ext cx="14209196" cy="409575"/>
          <a:chOff x="0" y="0"/>
          <a:chExt cx="13675796" cy="409575"/>
        </a:xfrm>
        <a:solidFill>
          <a:schemeClr val="tx1">
            <a:lumMod val="75000"/>
            <a:lumOff val="25000"/>
          </a:schemeClr>
        </a:solidFill>
      </xdr:grpSpPr>
      <xdr:grpSp>
        <xdr:nvGrpSpPr>
          <xdr:cNvPr id="2259" name="Ομάδα 2258"/>
          <xdr:cNvGrpSpPr/>
        </xdr:nvGrpSpPr>
        <xdr:grpSpPr>
          <a:xfrm>
            <a:off x="0" y="0"/>
            <a:ext cx="11267015" cy="409575"/>
            <a:chOff x="0" y="0"/>
            <a:chExt cx="11267015" cy="409575"/>
          </a:xfrm>
          <a:grpFill/>
        </xdr:grpSpPr>
        <xdr:grpSp>
          <xdr:nvGrpSpPr>
            <xdr:cNvPr id="2317" name="Ομάδα 3"/>
            <xdr:cNvGrpSpPr>
              <a:grpSpLocks noChangeAspect="1"/>
            </xdr:cNvGrpSpPr>
          </xdr:nvGrpSpPr>
          <xdr:grpSpPr bwMode="auto">
            <a:xfrm>
              <a:off x="0" y="0"/>
              <a:ext cx="10058400" cy="409575"/>
              <a:chOff x="60" y="110"/>
              <a:chExt cx="1056" cy="43"/>
            </a:xfrm>
            <a:grpFill/>
          </xdr:grpSpPr>
          <xdr:grpSp>
            <xdr:nvGrpSpPr>
              <xdr:cNvPr id="2348" name="Ομάδα 204"/>
              <xdr:cNvGrpSpPr>
                <a:grpSpLocks/>
              </xdr:cNvGrpSpPr>
            </xdr:nvGrpSpPr>
            <xdr:grpSpPr bwMode="auto">
              <a:xfrm>
                <a:off x="60" y="110"/>
                <a:ext cx="1056" cy="43"/>
                <a:chOff x="60" y="110"/>
                <a:chExt cx="1056" cy="43"/>
              </a:xfrm>
              <a:grpFill/>
            </xdr:grpSpPr>
            <xdr:sp macro="" textlink="">
              <xdr:nvSpPr>
                <xdr:cNvPr id="2405" name="Ελεύθερη σχεδίαση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406" name="Ελεύθερη σχεδίαση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407" name="Ελεύθερη σχεδίαση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408" name="Ελεύθερη σχεδίαση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409" name="Ελεύθερη σχεδίαση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10" name="Ελεύθερη σχεδίαση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411" name="Ελεύθερη σχεδίαση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12" name="Ελεύθερη σχεδίαση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13" name="Ελεύθερη σχεδίαση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414" name="Ελεύθερη σχεδίαση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15" name="Ελεύθερη σχεδίαση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16" name="Ελεύθερη σχεδίαση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417" name="Ελεύθερη σχεδίαση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418" name="Ελεύθερη σχεδίαση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419" name="Ελεύθερη σχεδίαση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420" name="Ελεύθερη σχεδίαση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421" name="Ελεύθερη σχεδίαση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422" name="Ελεύθερη σχεδίαση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23" name="Ελεύθερη σχεδίαση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424" name="Ελεύθερη σχεδίαση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25" name="Ελεύθερη σχεδίαση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26" name="Ελεύθερη σχεδίαση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427" name="Ελεύθερη σχεδίαση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28" name="Ελεύθερη σχεδίαση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429" name="Ελεύθερη σχεδίαση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0" name="Ελεύθερη σχεδίαση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1" name="Ελεύθερη σχεδίαση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32" name="Ελεύθερη σχεδίαση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433" name="Ελεύθερη σχεδίαση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434" name="Ελεύθερη σχεδίαση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435" name="Ελεύθερη σχεδίαση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6" name="Ελεύθερη σχεδίαση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437" name="Ελεύθερη σχεδίαση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438" name="Ελεύθερη σχεδίαση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9" name="Ελεύθερη σχεδίαση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40" name="Ελεύθερη σχεδίαση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41" name="Ελεύθερη σχεδίαση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42" name="Ελεύθερη σχεδίαση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43" name="Ελεύθερη σχεδίαση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44" name="Ελεύθερη σχεδίαση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45" name="Ελεύθερη σχεδίαση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46" name="Ελεύθερη σχεδίαση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447" name="Ελεύθερη σχεδίαση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48" name="Ελεύθερη σχεδίαση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449" name="Ελεύθερη σχεδίαση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50" name="Ελεύθερη σχεδίαση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51" name="Ελεύθερη σχεδίαση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452" name="Ελεύθερη σχεδίαση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453" name="Ελεύθερη σχεδίαση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454" name="Ελεύθερη σχεδίαση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455" name="Ελεύθερη σχεδίαση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56" name="Ελεύθερη σχεδίαση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57" name="Ελεύθερη σχεδίαση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58" name="Ελεύθερη σχεδίαση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59" name="Ελεύθερη σχεδίαση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60" name="Ελεύθερη σχεδίαση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61" name="Ελεύθερη σχεδίαση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62" name="Ελεύθερη σχεδίαση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463" name="Ελεύθερη σχεδίαση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64" name="Ελεύθερη σχεδίαση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465" name="Ελεύθερη σχεδίαση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466" name="Ελεύθερη σχεδίαση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67" name="Ελεύθερη σχεδίαση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468" name="Ελεύθερη σχεδίαση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469" name="Ελεύθερη σχεδίαση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0" name="Ελεύθερη σχεδίαση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471" name="Ελεύθερη σχεδίαση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472" name="Ελεύθερη σχεδίαση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473" name="Ελεύθερη σχεδίαση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74" name="Ελεύθερη σχεδίαση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75" name="Ελεύθερη σχεδίαση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76" name="Ελεύθερη σχεδίαση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77" name="Ελεύθερη σχεδίαση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478" name="Ελεύθερη σχεδίαση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9" name="Ελεύθερη σχεδίαση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80" name="Ελεύθερη σχεδίαση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481" name="Ελεύθερη σχεδίαση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82" name="Ελεύθερη σχεδίαση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483" name="Ελεύθερη σχεδίαση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84" name="Ελεύθερη σχεδίαση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85" name="Ελεύθερη σχεδίαση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486" name="Ελεύθερη σχεδίαση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87" name="Ελεύθερη σχεδίαση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488" name="Ελεύθερη σχεδίαση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489" name="Ελεύθερη σχεδίαση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490" name="Ελεύθερη σχεδίαση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1" name="Ελεύθερη σχεδίαση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2" name="Ελεύθερη σχεδίαση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493" name="Ελεύθερη σχεδίαση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4" name="Ελεύθερη σχεδίαση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495" name="Ελεύθερη σχεδίαση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96" name="Ελεύθερη σχεδίαση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7" name="Ελεύθερη σχεδίαση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8" name="Ελεύθερη σχεδίαση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499" name="Ελεύθερη σχεδίαση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500" name="Ελεύθερη σχεδίαση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501" name="Ελεύθερη σχεδίαση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502" name="Ελεύθερη σχεδίαση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503" name="Ελεύθερη σχεδίαση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04" name="Ελεύθερη σχεδίαση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505" name="Ελεύθερη σχεδίαση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506" name="Ελεύθερη σχεδίαση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507" name="Ελεύθερη σχεδίαση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08" name="Ελεύθερη σχεδίαση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09" name="Ελεύθερη σχεδίαση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10" name="Ελεύθερη σχεδίαση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1" name="Ελεύθερη σχεδίαση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12" name="Ελεύθερη σχεδίαση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13" name="Ελεύθερη σχεδίαση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14" name="Ελεύθερη σχεδίαση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5" name="Ελεύθερη σχεδίαση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16" name="Ελεύθερη σχεδίαση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17" name="Ελεύθερη σχεδίαση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8" name="Ελεύθερη σχεδίαση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9" name="Ελεύθερη σχεδίαση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520" name="Ελεύθερη σχεδίαση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521" name="Ελεύθερη σχεδίαση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522" name="Ελεύθερη σχεδίαση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23" name="Ελεύθερη σχεδίαση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24" name="Ελεύθερη σχεδίαση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525" name="Ελεύθερη σχεδίαση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526" name="Ελεύθερη σχεδίαση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7" name="Ελεύθερη σχεδίαση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8" name="Ελεύθερη σχεδίαση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529" name="Ελεύθερη σχεδίαση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530" name="Ελεύθερη σχεδίαση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1" name="Ελεύθερη σχεδίαση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532" name="Ελεύθερη σχεδίαση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533" name="Ελεύθερη σχεδίαση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534" name="Ελεύθερη σχεδίαση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535" name="Ελεύθερη σχεδίαση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36" name="Ελεύθερη σχεδίαση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37" name="Ελεύθερη σχεδίαση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538" name="Ελεύθερη σχεδίαση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9" name="Ελεύθερη σχεδίαση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40" name="Ελεύθερη σχεδίαση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541" name="Ελεύθερη σχεδίαση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42" name="Ελεύθερη σχεδίαση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543" name="Ελεύθερη σχεδίαση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544" name="Ελεύθερη σχεδίαση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545" name="Ελεύθερη σχεδίαση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546" name="Ελεύθερη σχεδίαση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47" name="Ελεύθερη σχεδίαση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48" name="Ελεύθερη σχεδίαση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49" name="Ελεύθερη σχεδίαση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550" name="Ελεύθερη σχεδίαση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51" name="Ελεύθερη σχεδίαση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52" name="Ελεύθερη σχεδίαση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53" name="Ελεύθερη σχεδίαση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54" name="Ελεύθερη σχεδίαση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55" name="Ελεύθερη σχεδίαση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556" name="Ελεύθερη σχεδίαση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557" name="Ελεύθερη σχεδίαση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558" name="Ελεύθερη σχεδίαση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559" name="Ελεύθερη σχεδίαση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560" name="Ελεύθερη σχεδίαση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1" name="Ελεύθερη σχεδίαση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62" name="Ελεύθερη σχεδίαση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63" name="Ελεύθερη σχεδίαση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4" name="Ελεύθερη σχεδίαση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65" name="Ελεύθερη σχεδίαση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566" name="Ελεύθερη σχεδίαση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7" name="Ελεύθερη σχεδίαση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8" name="Ελεύθερη σχεδίαση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569" name="Ελεύθερη σχεδίαση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0" name="Ελεύθερη σχεδίαση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571" name="Ελεύθερη σχεδίαση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2" name="Ελεύθερη σχεδίαση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573" name="Ελεύθερη σχεδίαση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574" name="Ελεύθερη σχεδίαση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575" name="Ελεύθερη σχεδίαση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576" name="Ελεύθερη σχεδίαση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577" name="Ελεύθερη σχεδίαση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578" name="Ελεύθερη σχεδίαση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79" name="Ελεύθερη σχεδίαση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580" name="Ελεύθερη σχεδίαση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581" name="Ελεύθερη σχεδίαση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582" name="Ελεύθερη σχεδίαση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583" name="Ελεύθερη σχεδίαση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84" name="Ελεύθερη σχεδίαση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585" name="Ελεύθερη σχεδίαση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586" name="Ελεύθερη σχεδίαση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587" name="Ελεύθερη σχεδίαση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88" name="Ελεύθερη σχεδίαση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589" name="Ελεύθερη σχεδίαση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590" name="Ελεύθερη σχεδίαση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591" name="Ελεύθερη σχεδίαση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592" name="Ελεύθερη σχεδίαση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3" name="Ελεύθερη σχεδίαση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594" name="Ελεύθερη σχεδίαση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595" name="Ελεύθερη σχεδίαση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596" name="Ελεύθερη σχεδίαση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597" name="Ελεύθερη σχεδίαση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598" name="Ελεύθερη σχεδίαση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9" name="Ελεύθερη σχεδίαση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600" name="Ελεύθερη σχεδίαση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601" name="Ελεύθερη σχεδίαση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602" name="Ελεύθερη σχεδίαση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603" name="Ελεύθερη σχεδίαση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349" name="Ελεύθερη σχεδίαση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350" name="Ελεύθερη σχεδίαση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351" name="Ελεύθερη σχεδίαση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352" name="Ελεύθερη σχεδίαση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353" name="Ελεύθερη σχεδίαση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354" name="Ελεύθερη σχεδίαση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355" name="Ελεύθερη σχεδίαση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56" name="Ελεύθερη σχεδίαση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357" name="Ελεύθερη σχεδίαση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358" name="Ελεύθερη σχεδίαση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359" name="Ελεύθερη σχεδίαση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360" name="Ελεύθερη σχεδίαση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361" name="Ελεύθερη σχεδίαση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362" name="Ελεύθερη σχεδίαση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363" name="Ελεύθερη σχεδίαση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364" name="Ελεύθερη σχεδίαση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65" name="Ελεύθερη σχεδίαση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366" name="Ελεύθερη σχεδίαση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367" name="Ελεύθερη σχεδίαση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368" name="Ελεύθερη σχεδίαση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369" name="Ελεύθερη σχεδίαση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70" name="Ελεύθερη σχεδίαση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1" name="Ελεύθερη σχεδίαση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2" name="Ελεύθερη σχεδίαση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373" name="Ελεύθερη σχεδίαση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374" name="Ελεύθερη σχεδίαση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5" name="Ελεύθερη σχεδίαση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376" name="Ελεύθερη σχεδίαση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377" name="Ελεύθερη σχεδίαση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78" name="Ελεύθερη σχεδίαση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379" name="Ελεύθερη σχεδίαση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380" name="Ελεύθερη σχεδίαση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381" name="Ορθογώνιο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382" name="Ελεύθερη σχεδίαση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383" name="Ελεύθερη σχεδίαση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384" name="Ελεύθερη σχεδίαση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85" name="Ελεύθερη σχεδίαση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386" name="Ελεύθερη σχεδίαση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387" name="Ελεύθερη σχεδίαση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388" name="Ελεύθερη σχεδίαση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89" name="Ελεύθερη σχεδίαση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390" name="Ελεύθερη σχεδίαση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391" name="Ελεύθερη σχεδίαση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392" name="Ελεύθερη σχεδίαση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393" name="Ελεύθερη σχεδίαση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394" name="Ελεύθερη σχεδίαση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395" name="Ελεύθερη σχεδίαση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396" name="Ελεύθερη σχεδίαση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397" name="Ελεύθερη σχεδίαση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398" name="Ελεύθερη σχεδίαση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399" name="Ελεύθερη σχεδίαση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400" name="Ελεύθερη σχεδίαση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401" name="Ελεύθερη σχεδίαση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402" name="Ελεύθερη σχεδίαση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403" name="Ελεύθερη σχεδίαση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404" name="Ελεύθερη σχεδίαση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318" name="Ελεύθερη σχεδίαση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319" name="Ελεύθερη σχεδίαση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320" name="Ελεύθερη σχεδίαση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321" name="Ελεύθερη σχεδίαση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322" name="Ελεύθερη σχεδίαση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323" name="Ελεύθερη σχεδίαση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324" name="Ελεύθερη σχεδίαση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325" name="Ελεύθερη σχεδίαση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326" name="Ελεύθερη σχεδίαση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327" name="Ελεύθερη σχεδίαση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328" name="Ελεύθερη σχεδίαση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329" name="Ελεύθερη σχεδίαση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330" name="Ελεύθερη σχεδίαση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331" name="Ελεύθερη σχεδίαση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332" name="Ελεύθερη σχεδίαση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333" name="Ελεύθερη σχεδίαση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334" name="Ελεύθερη σχεδίαση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335" name="Ελεύθερη σχεδίαση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336" name="Ελεύθερη σχεδίαση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37" name="Ελεύθερη σχεδίαση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38" name="Ελεύθερη σχεδίαση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39" name="Ελεύθερη σχεδίαση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40" name="Ελεύθερη σχεδίαση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41" name="Ελεύθερη σχεδίαση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42" name="Ελεύθερη σχεδίαση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43" name="Ελεύθερη σχεδίαση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44" name="Ελεύθερη σχεδίαση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45" name="Ελεύθερη σχεδίαση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46" name="Ελεύθερη σχεδίαση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47" name="Ελεύθερη σχεδίαση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260" name="Ελεύθερη σχεδίαση 20"/>
          <xdr:cNvSpPr>
            <a:spLocks/>
          </xdr:cNvSpPr>
        </xdr:nvSpPr>
        <xdr:spPr bwMode="auto">
          <a:xfrm>
            <a:off x="11924720" y="360576"/>
            <a:ext cx="38067"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261" name="Ελεύθερη σχεδίαση 21"/>
          <xdr:cNvSpPr>
            <a:spLocks/>
          </xdr:cNvSpPr>
        </xdr:nvSpPr>
        <xdr:spPr bwMode="auto">
          <a:xfrm>
            <a:off x="11972304" y="351087"/>
            <a:ext cx="38067"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262" name="Ελεύθερη σχεδίαση 22"/>
          <xdr:cNvSpPr>
            <a:spLocks/>
          </xdr:cNvSpPr>
        </xdr:nvSpPr>
        <xdr:spPr bwMode="auto">
          <a:xfrm>
            <a:off x="11877137" y="341598"/>
            <a:ext cx="38067"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263" name="Ελεύθερη σχεδίαση 23"/>
          <xdr:cNvSpPr>
            <a:spLocks/>
          </xdr:cNvSpPr>
        </xdr:nvSpPr>
        <xdr:spPr bwMode="auto">
          <a:xfrm>
            <a:off x="12181671" y="341598"/>
            <a:ext cx="38067"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264" name="Ελεύθερη σχεδίαση 24"/>
          <xdr:cNvSpPr>
            <a:spLocks/>
          </xdr:cNvSpPr>
        </xdr:nvSpPr>
        <xdr:spPr bwMode="auto">
          <a:xfrm>
            <a:off x="12086504"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65" name="Ελεύθερη σχεδίαση 25"/>
          <xdr:cNvSpPr>
            <a:spLocks/>
          </xdr:cNvSpPr>
        </xdr:nvSpPr>
        <xdr:spPr bwMode="auto">
          <a:xfrm>
            <a:off x="12134088" y="360576"/>
            <a:ext cx="28550"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266" name="Ελεύθερη σχεδίαση 29"/>
          <xdr:cNvSpPr>
            <a:spLocks/>
          </xdr:cNvSpPr>
        </xdr:nvSpPr>
        <xdr:spPr bwMode="auto">
          <a:xfrm>
            <a:off x="13628212"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67" name="Ελεύθερη σχεδίαση 30"/>
          <xdr:cNvSpPr>
            <a:spLocks/>
          </xdr:cNvSpPr>
        </xdr:nvSpPr>
        <xdr:spPr bwMode="auto">
          <a:xfrm>
            <a:off x="12419589"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68" name="Ελεύθερη σχεδίαση 31"/>
          <xdr:cNvSpPr>
            <a:spLocks/>
          </xdr:cNvSpPr>
        </xdr:nvSpPr>
        <xdr:spPr bwMode="auto">
          <a:xfrm>
            <a:off x="11639219" y="75911"/>
            <a:ext cx="28550"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269" name="Ελεύθερη σχεδίαση 32"/>
          <xdr:cNvSpPr>
            <a:spLocks/>
          </xdr:cNvSpPr>
        </xdr:nvSpPr>
        <xdr:spPr bwMode="auto">
          <a:xfrm>
            <a:off x="12410073" y="113866"/>
            <a:ext cx="38067"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270" name="Ελεύθερη σχεδίαση 33"/>
          <xdr:cNvSpPr>
            <a:spLocks/>
          </xdr:cNvSpPr>
        </xdr:nvSpPr>
        <xdr:spPr bwMode="auto">
          <a:xfrm>
            <a:off x="12381523" y="170799"/>
            <a:ext cx="47584"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271" name="Ελεύθερη σχεδίαση 34"/>
          <xdr:cNvSpPr>
            <a:spLocks/>
          </xdr:cNvSpPr>
        </xdr:nvSpPr>
        <xdr:spPr bwMode="auto">
          <a:xfrm>
            <a:off x="11648735" y="28467"/>
            <a:ext cx="28550"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272" name="Ελεύθερη σχεδίαση 35"/>
          <xdr:cNvSpPr>
            <a:spLocks/>
          </xdr:cNvSpPr>
        </xdr:nvSpPr>
        <xdr:spPr bwMode="auto">
          <a:xfrm>
            <a:off x="11667769"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73" name="Ελεύθερη σχεδίαση 37"/>
          <xdr:cNvSpPr>
            <a:spLocks/>
          </xdr:cNvSpPr>
        </xdr:nvSpPr>
        <xdr:spPr bwMode="auto">
          <a:xfrm>
            <a:off x="11648735" y="113866"/>
            <a:ext cx="38067"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274" name="Ελεύθερη σχεδίαση 38"/>
          <xdr:cNvSpPr>
            <a:spLocks/>
          </xdr:cNvSpPr>
        </xdr:nvSpPr>
        <xdr:spPr bwMode="auto">
          <a:xfrm>
            <a:off x="12847842"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275" name="Ελεύθερη σχεδίαση 39"/>
          <xdr:cNvSpPr>
            <a:spLocks/>
          </xdr:cNvSpPr>
        </xdr:nvSpPr>
        <xdr:spPr bwMode="auto">
          <a:xfrm>
            <a:off x="12419589" y="75911"/>
            <a:ext cx="38067"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76" name="Ελεύθερη σχεδίαση 40"/>
          <xdr:cNvSpPr>
            <a:spLocks/>
          </xdr:cNvSpPr>
        </xdr:nvSpPr>
        <xdr:spPr bwMode="auto">
          <a:xfrm>
            <a:off x="13580629"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277" name="Ελεύθερη σχεδίαση 41"/>
          <xdr:cNvSpPr>
            <a:spLocks/>
          </xdr:cNvSpPr>
        </xdr:nvSpPr>
        <xdr:spPr bwMode="auto">
          <a:xfrm>
            <a:off x="12847842"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278" name="Ελεύθερη σχεδίαση 42"/>
          <xdr:cNvSpPr>
            <a:spLocks/>
          </xdr:cNvSpPr>
        </xdr:nvSpPr>
        <xdr:spPr bwMode="auto">
          <a:xfrm>
            <a:off x="13618696"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279" name="Ελεύθερη σχεδίαση 43"/>
          <xdr:cNvSpPr>
            <a:spLocks/>
          </xdr:cNvSpPr>
        </xdr:nvSpPr>
        <xdr:spPr bwMode="auto">
          <a:xfrm>
            <a:off x="12847842"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280" name="Ελεύθερη σχεδίαση 44"/>
          <xdr:cNvSpPr>
            <a:spLocks/>
          </xdr:cNvSpPr>
        </xdr:nvSpPr>
        <xdr:spPr bwMode="auto">
          <a:xfrm>
            <a:off x="13628212"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81" name="Ελεύθερη σχεδίαση 45"/>
          <xdr:cNvSpPr>
            <a:spLocks/>
          </xdr:cNvSpPr>
        </xdr:nvSpPr>
        <xdr:spPr bwMode="auto">
          <a:xfrm>
            <a:off x="12876392"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82" name="Ελεύθερη σχεδίαση 48"/>
          <xdr:cNvSpPr>
            <a:spLocks/>
          </xdr:cNvSpPr>
        </xdr:nvSpPr>
        <xdr:spPr bwMode="auto">
          <a:xfrm>
            <a:off x="11810519" y="313132"/>
            <a:ext cx="57100"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283" name="Ελεύθερη σχεδίαση 49"/>
          <xdr:cNvSpPr>
            <a:spLocks/>
          </xdr:cNvSpPr>
        </xdr:nvSpPr>
        <xdr:spPr bwMode="auto">
          <a:xfrm>
            <a:off x="13133343"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284" name="Ελεύθερη σχεδίαση 50"/>
          <xdr:cNvSpPr>
            <a:spLocks/>
          </xdr:cNvSpPr>
        </xdr:nvSpPr>
        <xdr:spPr bwMode="auto">
          <a:xfrm>
            <a:off x="13076243"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285" name="Ελεύθερη σχεδίαση 52"/>
          <xdr:cNvSpPr>
            <a:spLocks/>
          </xdr:cNvSpPr>
        </xdr:nvSpPr>
        <xdr:spPr bwMode="auto">
          <a:xfrm>
            <a:off x="12229255" y="313132"/>
            <a:ext cx="47584"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286" name="Ελεύθερη σχεδίαση 55"/>
          <xdr:cNvSpPr>
            <a:spLocks/>
          </xdr:cNvSpPr>
        </xdr:nvSpPr>
        <xdr:spPr bwMode="auto">
          <a:xfrm>
            <a:off x="13437878"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287" name="Ελεύθερη σχεδίαση 56"/>
          <xdr:cNvSpPr>
            <a:spLocks/>
          </xdr:cNvSpPr>
        </xdr:nvSpPr>
        <xdr:spPr bwMode="auto">
          <a:xfrm>
            <a:off x="13019143"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288" name="Ελεύθερη σχεδίαση 57"/>
          <xdr:cNvSpPr>
            <a:spLocks/>
          </xdr:cNvSpPr>
        </xdr:nvSpPr>
        <xdr:spPr bwMode="auto">
          <a:xfrm>
            <a:off x="13342711"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289" name="Ελεύθερη σχεδίαση 58"/>
          <xdr:cNvSpPr>
            <a:spLocks/>
          </xdr:cNvSpPr>
        </xdr:nvSpPr>
        <xdr:spPr bwMode="auto">
          <a:xfrm>
            <a:off x="13390294"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290" name="Ελεύθερη σχεδίαση 59"/>
          <xdr:cNvSpPr>
            <a:spLocks/>
          </xdr:cNvSpPr>
        </xdr:nvSpPr>
        <xdr:spPr bwMode="auto">
          <a:xfrm>
            <a:off x="13295127"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91" name="Ελεύθερη σχεδίαση 60"/>
          <xdr:cNvSpPr>
            <a:spLocks/>
          </xdr:cNvSpPr>
        </xdr:nvSpPr>
        <xdr:spPr bwMode="auto">
          <a:xfrm>
            <a:off x="13180927"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292" name="Ελεύθερη σχεδίαση 61"/>
          <xdr:cNvSpPr>
            <a:spLocks/>
          </xdr:cNvSpPr>
        </xdr:nvSpPr>
        <xdr:spPr bwMode="auto">
          <a:xfrm>
            <a:off x="13666279"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293" name="Ελεύθερη σχεδίαση 62"/>
          <xdr:cNvSpPr>
            <a:spLocks/>
          </xdr:cNvSpPr>
        </xdr:nvSpPr>
        <xdr:spPr bwMode="auto">
          <a:xfrm>
            <a:off x="11258550" y="0"/>
            <a:ext cx="380669"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294" name="Ελεύθερη σχεδίαση 63"/>
          <xdr:cNvSpPr>
            <a:spLocks/>
          </xdr:cNvSpPr>
        </xdr:nvSpPr>
        <xdr:spPr bwMode="auto">
          <a:xfrm>
            <a:off x="11420334" y="161310"/>
            <a:ext cx="38067"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295" name="Ελεύθερη σχεδίαση 64"/>
          <xdr:cNvSpPr>
            <a:spLocks/>
          </xdr:cNvSpPr>
        </xdr:nvSpPr>
        <xdr:spPr bwMode="auto">
          <a:xfrm>
            <a:off x="11325167" y="0"/>
            <a:ext cx="38067"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296" name="Ελεύθερη σχεδίαση 65"/>
          <xdr:cNvSpPr>
            <a:spLocks/>
          </xdr:cNvSpPr>
        </xdr:nvSpPr>
        <xdr:spPr bwMode="auto">
          <a:xfrm>
            <a:off x="11505985" y="0"/>
            <a:ext cx="57100"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297" name="Ελεύθερη σχεδίαση 66"/>
          <xdr:cNvSpPr>
            <a:spLocks/>
          </xdr:cNvSpPr>
        </xdr:nvSpPr>
        <xdr:spPr bwMode="auto">
          <a:xfrm>
            <a:off x="11886653" y="113866"/>
            <a:ext cx="28550"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298" name="Ελεύθερη σχεδίαση 73"/>
          <xdr:cNvSpPr>
            <a:spLocks/>
          </xdr:cNvSpPr>
        </xdr:nvSpPr>
        <xdr:spPr bwMode="auto">
          <a:xfrm>
            <a:off x="13333194"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299" name="Ελεύθερη σχεδίαση 74"/>
          <xdr:cNvSpPr>
            <a:spLocks noEditPoints="1"/>
          </xdr:cNvSpPr>
        </xdr:nvSpPr>
        <xdr:spPr bwMode="auto">
          <a:xfrm>
            <a:off x="13133343"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00" name="Ελεύθερη σχεδίαση 75"/>
          <xdr:cNvSpPr>
            <a:spLocks/>
          </xdr:cNvSpPr>
        </xdr:nvSpPr>
        <xdr:spPr bwMode="auto">
          <a:xfrm>
            <a:off x="13133343"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01" name="Ελεύθερη σχεδίαση 76"/>
          <xdr:cNvSpPr>
            <a:spLocks/>
          </xdr:cNvSpPr>
        </xdr:nvSpPr>
        <xdr:spPr bwMode="auto">
          <a:xfrm>
            <a:off x="13390294"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02" name="Ελεύθερη σχεδίαση 78"/>
          <xdr:cNvSpPr>
            <a:spLocks/>
          </xdr:cNvSpPr>
        </xdr:nvSpPr>
        <xdr:spPr bwMode="auto">
          <a:xfrm>
            <a:off x="13095276"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03" name="Ελεύθερη σχεδίαση 79"/>
          <xdr:cNvSpPr>
            <a:spLocks/>
          </xdr:cNvSpPr>
        </xdr:nvSpPr>
        <xdr:spPr bwMode="auto">
          <a:xfrm>
            <a:off x="12619440"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04" name="Ελεύθερη σχεδίαση 80"/>
          <xdr:cNvSpPr>
            <a:spLocks/>
          </xdr:cNvSpPr>
        </xdr:nvSpPr>
        <xdr:spPr bwMode="auto">
          <a:xfrm>
            <a:off x="12181671" y="113866"/>
            <a:ext cx="1903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305" name="Ελεύθερη σχεδίαση 81"/>
          <xdr:cNvSpPr>
            <a:spLocks/>
          </xdr:cNvSpPr>
        </xdr:nvSpPr>
        <xdr:spPr bwMode="auto">
          <a:xfrm>
            <a:off x="12457656"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06" name="Ελεύθερη σχεδίαση 82"/>
          <xdr:cNvSpPr>
            <a:spLocks noEditPoints="1"/>
          </xdr:cNvSpPr>
        </xdr:nvSpPr>
        <xdr:spPr bwMode="auto">
          <a:xfrm>
            <a:off x="11934237" y="0"/>
            <a:ext cx="228401"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307" name="Ελεύθερη σχεδίαση 83"/>
          <xdr:cNvSpPr>
            <a:spLocks/>
          </xdr:cNvSpPr>
        </xdr:nvSpPr>
        <xdr:spPr bwMode="auto">
          <a:xfrm>
            <a:off x="12524273"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08" name="Ελεύθερη σχεδίαση 84"/>
          <xdr:cNvSpPr>
            <a:spLocks/>
          </xdr:cNvSpPr>
        </xdr:nvSpPr>
        <xdr:spPr bwMode="auto">
          <a:xfrm>
            <a:off x="12724124"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09" name="Ελεύθερη σχεδίαση 90"/>
          <xdr:cNvSpPr>
            <a:spLocks/>
          </xdr:cNvSpPr>
        </xdr:nvSpPr>
        <xdr:spPr bwMode="auto">
          <a:xfrm>
            <a:off x="11429851"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0" name="Ελεύθερη σχεδίαση 91"/>
          <xdr:cNvSpPr>
            <a:spLocks/>
          </xdr:cNvSpPr>
        </xdr:nvSpPr>
        <xdr:spPr bwMode="auto">
          <a:xfrm>
            <a:off x="12638474"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1" name="Ελεύθερη σχεδίαση 94"/>
          <xdr:cNvSpPr>
            <a:spLocks/>
          </xdr:cNvSpPr>
        </xdr:nvSpPr>
        <xdr:spPr bwMode="auto">
          <a:xfrm>
            <a:off x="11268067" y="227732"/>
            <a:ext cx="352119"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312" name="Ελεύθερη σχεδίαση 95"/>
          <xdr:cNvSpPr>
            <a:spLocks/>
          </xdr:cNvSpPr>
        </xdr:nvSpPr>
        <xdr:spPr bwMode="auto">
          <a:xfrm>
            <a:off x="12476690"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13" name="Ελεύθερη σχεδίαση 96"/>
          <xdr:cNvSpPr>
            <a:spLocks noEditPoints="1"/>
          </xdr:cNvSpPr>
        </xdr:nvSpPr>
        <xdr:spPr bwMode="auto">
          <a:xfrm>
            <a:off x="12790741"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4" name="Ελεύθερη σχεδίαση 97"/>
          <xdr:cNvSpPr>
            <a:spLocks noEditPoints="1"/>
          </xdr:cNvSpPr>
        </xdr:nvSpPr>
        <xdr:spPr bwMode="auto">
          <a:xfrm>
            <a:off x="11582118" y="0"/>
            <a:ext cx="894571"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5" name="Ελεύθερη σχεδίαση 98"/>
          <xdr:cNvSpPr>
            <a:spLocks/>
          </xdr:cNvSpPr>
        </xdr:nvSpPr>
        <xdr:spPr bwMode="auto">
          <a:xfrm>
            <a:off x="13028659"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316" name="Ελεύθερη σχεδίαση 99"/>
          <xdr:cNvSpPr>
            <a:spLocks/>
          </xdr:cNvSpPr>
        </xdr:nvSpPr>
        <xdr:spPr bwMode="auto">
          <a:xfrm>
            <a:off x="11829553" y="0"/>
            <a:ext cx="437769"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9</xdr:col>
      <xdr:colOff>1228725</xdr:colOff>
      <xdr:row>2</xdr:row>
      <xdr:rowOff>200025</xdr:rowOff>
    </xdr:from>
    <xdr:to>
      <xdr:col>9</xdr:col>
      <xdr:colOff>2966085</xdr:colOff>
      <xdr:row>2</xdr:row>
      <xdr:rowOff>474345</xdr:rowOff>
    </xdr:to>
    <xdr:sp macro="" textlink="">
      <xdr:nvSpPr>
        <xdr:cNvPr id="2605" name="Άλλα απαραίτητα" descr="&quot;&quot;" title="Άλλα απαραίτητα (κουμπί περιήγησης)">
          <a:hlinkClick xmlns:r="http://schemas.openxmlformats.org/officeDocument/2006/relationships" r:id="rId1" tooltip="Κάντε κλικ για να δείτε τις λεπτομέρειες για τα άλλα απαραίτητα"/>
        </xdr:cNvPr>
        <xdr:cNvSpPr/>
      </xdr:nvSpPr>
      <xdr:spPr>
        <a:xfrm>
          <a:off x="10277475"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ΑΛΛΑ ΑΠΑΡΑΙΤΗΤΑ</a:t>
          </a:r>
        </a:p>
      </xdr:txBody>
    </xdr:sp>
    <xdr:clientData fPrintsWithSheet="0"/>
  </xdr:twoCellAnchor>
  <xdr:twoCellAnchor>
    <xdr:from>
      <xdr:col>9</xdr:col>
      <xdr:colOff>3105150</xdr:colOff>
      <xdr:row>2</xdr:row>
      <xdr:rowOff>200025</xdr:rowOff>
    </xdr:from>
    <xdr:to>
      <xdr:col>9</xdr:col>
      <xdr:colOff>4781550</xdr:colOff>
      <xdr:row>2</xdr:row>
      <xdr:rowOff>474345</xdr:rowOff>
    </xdr:to>
    <xdr:sp macro="" textlink="">
      <xdr:nvSpPr>
        <xdr:cNvPr id="2606" name="Επισκόπηση πάρτι" descr="&quot;&quot;" title="Επισκόπηση (κουμπί περιήγησης)">
          <a:hlinkClick xmlns:r="http://schemas.openxmlformats.org/officeDocument/2006/relationships" r:id="rId2" tooltip="Κάντε κλικ για να δείτε την επισκόπηση του πάρτι"/>
        </xdr:cNvPr>
        <xdr:cNvSpPr/>
      </xdr:nvSpPr>
      <xdr:spPr>
        <a:xfrm>
          <a:off x="12153900" y="695325"/>
          <a:ext cx="167640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ΕΠΙΣΚΟΠΗΣΗ ΠΑΡΤΙ</a:t>
          </a:r>
        </a:p>
      </xdr:txBody>
    </xdr:sp>
    <xdr:clientData fPrintsWithSheet="0"/>
  </xdr:twoCellAnchor>
  <xdr:twoCellAnchor editAs="oneCell">
    <xdr:from>
      <xdr:col>0</xdr:col>
      <xdr:colOff>0</xdr:colOff>
      <xdr:row>0</xdr:row>
      <xdr:rowOff>0</xdr:rowOff>
    </xdr:from>
    <xdr:to>
      <xdr:col>9</xdr:col>
      <xdr:colOff>1009650</xdr:colOff>
      <xdr:row>0</xdr:row>
      <xdr:rowOff>409575</xdr:rowOff>
    </xdr:to>
    <xdr:sp macro="" textlink="">
      <xdr:nvSpPr>
        <xdr:cNvPr id="3073" name="Αυτόματο σχήμα 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1009650</xdr:colOff>
      <xdr:row>0</xdr:row>
      <xdr:rowOff>409575</xdr:rowOff>
    </xdr:to>
    <xdr:sp macro="" textlink="">
      <xdr:nvSpPr>
        <xdr:cNvPr id="3333" name="Αυτόματο σχήμα 26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1009650</xdr:colOff>
      <xdr:row>0</xdr:row>
      <xdr:rowOff>409575</xdr:rowOff>
    </xdr:to>
    <xdr:sp macro="" textlink="">
      <xdr:nvSpPr>
        <xdr:cNvPr id="3853" name="Αυτόματο σχήμα 78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778</xdr:colOff>
      <xdr:row>0</xdr:row>
      <xdr:rowOff>408020</xdr:rowOff>
    </xdr:to>
    <xdr:grpSp>
      <xdr:nvGrpSpPr>
        <xdr:cNvPr id="1563" name="Περίγραμμα τίτλου" descr="Μοτίβο άνθησης" title="Περίγραμμα τίτλου"/>
        <xdr:cNvGrpSpPr>
          <a:grpSpLocks noChangeAspect="1"/>
        </xdr:cNvGrpSpPr>
      </xdr:nvGrpSpPr>
      <xdr:grpSpPr bwMode="auto">
        <a:xfrm>
          <a:off x="0" y="0"/>
          <a:ext cx="10049653" cy="408020"/>
          <a:chOff x="60" y="110"/>
          <a:chExt cx="1056" cy="43"/>
        </a:xfrm>
        <a:solidFill>
          <a:schemeClr val="tx1">
            <a:lumMod val="75000"/>
            <a:lumOff val="25000"/>
          </a:schemeClr>
        </a:solidFill>
      </xdr:grpSpPr>
      <xdr:grpSp>
        <xdr:nvGrpSpPr>
          <xdr:cNvPr id="1564" name="Ομάδα 204"/>
          <xdr:cNvGrpSpPr>
            <a:grpSpLocks/>
          </xdr:cNvGrpSpPr>
        </xdr:nvGrpSpPr>
        <xdr:grpSpPr bwMode="auto">
          <a:xfrm>
            <a:off x="60" y="110"/>
            <a:ext cx="1056" cy="43"/>
            <a:chOff x="60" y="110"/>
            <a:chExt cx="1056" cy="43"/>
          </a:xfrm>
          <a:grpFill/>
        </xdr:grpSpPr>
        <xdr:sp macro="" textlink="">
          <xdr:nvSpPr>
            <xdr:cNvPr id="1621" name="Ελεύθερη σχεδίαση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622" name="Ελεύθερη σχεδίαση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623" name="Ελεύθερη σχεδίαση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624" name="Ελεύθερη σχεδίαση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625" name="Ελεύθερη σχεδίαση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26" name="Ελεύθερη σχεδίαση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627" name="Ελεύθερη σχεδίαση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28" name="Ελεύθερη σχεδίαση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29" name="Ελεύθερη σχεδίαση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630" name="Ελεύθερη σχεδίαση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31" name="Ελεύθερη σχεδίαση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32" name="Ελεύθερη σχεδίαση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633" name="Ελεύθερη σχεδίαση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634" name="Ελεύθερη σχεδίαση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635" name="Ελεύθερη σχεδίαση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636" name="Ελεύθερη σχεδίαση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637" name="Ελεύθερη σχεδίαση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638" name="Ελεύθερη σχεδίαση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39" name="Ελεύθερη σχεδίαση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640" name="Ελεύθερη σχεδίαση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41" name="Ελεύθερη σχεδίαση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42" name="Ελεύθερη σχεδίαση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643" name="Ελεύθερη σχεδίαση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44" name="Ελεύθερη σχεδίαση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645" name="Ελεύθερη σχεδίαση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46" name="Ελεύθερη σχεδίαση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47" name="Ελεύθερη σχεδίαση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48" name="Ελεύθερη σχεδίαση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649" name="Ελεύθερη σχεδίαση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650" name="Ελεύθερη σχεδίαση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651" name="Ελεύθερη σχεδίαση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52" name="Ελεύθερη σχεδίαση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653" name="Ελεύθερη σχεδίαση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654" name="Ελεύθερη σχεδίαση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655" name="Ελεύθερη σχεδίαση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56" name="Ελεύθερη σχεδίαση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657" name="Ελεύθερη σχεδίαση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658" name="Ελεύθερη σχεδίαση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659" name="Ελεύθερη σχεδίαση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660" name="Ελεύθερη σχεδίαση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61" name="Ελεύθερη σχεδίαση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62" name="Ελεύθερη σχεδίαση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663" name="Ελεύθερη σχεδίαση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64" name="Ελεύθερη σχεδίαση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665" name="Ελεύθερη σχεδίαση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666" name="Ελεύθερη σχεδίαση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667" name="Ελεύθερη σχεδίαση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668" name="Ελεύθερη σχεδίαση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669" name="Ελεύθερη σχεδίαση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670" name="Ελεύθερη σχεδίαση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671" name="Ελεύθερη σχεδίαση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672" name="Ελεύθερη σχεδίαση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673" name="Ελεύθερη σχεδίαση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674" name="Ελεύθερη σχεδίαση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675" name="Ελεύθερη σχεδίαση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76" name="Ελεύθερη σχεδίαση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677" name="Ελεύθερη σχεδίαση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678" name="Ελεύθερη σχεδίαση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679" name="Ελεύθερη σχεδίαση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680" name="Ελεύθερη σχεδίαση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681" name="Ελεύθερη σχεδίαση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682" name="Ελεύθερη σχεδίαση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3" name="Ελεύθερη σχεδίαση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684" name="Ελεύθερη σχεδίαση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685" name="Ελεύθερη σχεδίαση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6" name="Ελεύθερη σχεδίαση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687" name="Ελεύθερη σχεδίαση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688" name="Ελεύθερη σχεδίαση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689" name="Ελεύθερη σχεδίαση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690" name="Ελεύθερη σχεδίαση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691" name="Ελεύθερη σχεδίαση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692" name="Ελεύθερη σχεδίαση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693" name="Ελεύθερη σχεδίαση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694" name="Ελεύθερη σχεδίαση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95" name="Ελεύθερη σχεδίαση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696" name="Ελεύθερη σχεδίαση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697" name="Ελεύθερη σχεδίαση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698" name="Ελεύθερη σχεδίαση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699" name="Ελεύθερη σχεδίαση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700" name="Ελεύθερη σχεδίαση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701" name="Ελεύθερη σχεδίαση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702" name="Ελεύθερη σχεδίαση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703" name="Ελεύθερη σχεδίαση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704" name="Ελεύθερη σχεδίαση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705" name="Ελεύθερη σχεδίαση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706" name="Ελεύθερη σχεδίαση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7" name="Ελεύθερη σχεδίαση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8" name="Ελεύθερη σχεδίαση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709" name="Ελεύθερη σχεδίαση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0" name="Ελεύθερη σχεδίαση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711" name="Ελεύθερη σχεδίαση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712" name="Ελεύθερη σχεδίαση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3" name="Ελεύθερη σχεδίαση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4" name="Ελεύθερη σχεδίαση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715" name="Ελεύθερη σχεδίαση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716" name="Ελεύθερη σχεδίαση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717" name="Ελεύθερη σχεδίαση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718" name="Ελεύθερη σχεδίαση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719" name="Ελεύθερη σχεδίαση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720" name="Ελεύθερη σχεδίαση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721" name="Ελεύθερη σχεδίαση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722" name="Ελεύθερη σχεδίαση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723" name="Ελεύθερη σχεδίαση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724" name="Ελεύθερη σχεδίαση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25" name="Ελεύθερη σχεδίαση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26" name="Ελεύθερη σχεδίαση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27" name="Ελεύθερη σχεδίαση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728" name="Ελεύθερη σχεδίαση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29" name="Ελεύθερη σχεδίαση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30" name="Ελεύθερη σχεδίαση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1" name="Ελεύθερη σχεδίαση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732" name="Ελεύθερη σχεδίαση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733" name="Ελεύθερη σχεδίαση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4" name="Ελεύθερη σχεδίαση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35" name="Ελεύθερη σχεδίαση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736" name="Ελεύθερη σχεδίαση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737" name="Ελεύθερη σχεδίαση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738" name="Ελεύθερη σχεδίαση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39" name="Ελεύθερη σχεδίαση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740" name="Ελεύθερη σχεδίαση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741" name="Ελεύθερη σχεδίαση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742" name="Ελεύθερη σχεδίαση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3" name="Ελεύθερη σχεδίαση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4" name="Ελεύθερη σχεδίαση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745" name="Ελεύθερη σχεδίαση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746" name="Ελεύθερη σχεδίαση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47" name="Ελεύθερη σχεδίαση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748" name="Ελεύθερη σχεδίαση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749" name="Ελεύθερη σχεδίαση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750" name="Ελεύθερη σχεδίαση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751" name="Ελεύθερη σχεδίαση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752" name="Ελεύθερη σχεδίαση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3" name="Ελεύθερη σχεδίαση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754" name="Ελεύθερη σχεδίαση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55" name="Ελεύθερη σχεδίαση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6" name="Ελεύθερη σχεδίαση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757" name="Ελεύθερη σχεδίαση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58" name="Ελεύθερη σχεδίαση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759" name="Ελεύθερη σχεδίαση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760" name="Ελεύθερη σχεδίαση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761" name="Ελεύθερη σχεδίαση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762" name="Ελεύθερη σχεδίαση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763" name="Ελεύθερη σχεδίαση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4" name="Ελεύθερη σχεδίαση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5" name="Ελεύθερη σχεδίαση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766" name="Ελεύθερη σχεδίαση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67" name="Ελεύθερη σχεδίαση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8" name="Ελεύθερη σχεδίαση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9" name="Ελεύθερη σχεδίαση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70" name="Ελεύθερη σχεδίαση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71" name="Ελεύθερη σχεδίαση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772" name="Ελεύθερη σχεδίαση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773" name="Ελεύθερη σχεδίαση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774" name="Ελεύθερη σχεδίαση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775" name="Ελεύθερη σχεδίαση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776" name="Ελεύθερη σχεδίαση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77" name="Ελεύθερη σχεδίαση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778" name="Ελεύθερη σχεδίαση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779" name="Ελεύθερη σχεδίαση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0" name="Ελεύθερη σχεδίαση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81" name="Ελεύθερη σχεδίαση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782" name="Ελεύθερη σχεδίαση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83" name="Ελεύθερη σχεδίαση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4" name="Ελεύθερη σχεδίαση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785" name="Ελεύθερη σχεδίαση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6" name="Ελεύθερη σχεδίαση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787" name="Ελεύθερη σχεδίαση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8" name="Ελεύθερη σχεδίαση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789" name="Ελεύθερη σχεδίαση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790" name="Ελεύθερη σχεδίαση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791" name="Ελεύθερη σχεδίαση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792" name="Ελεύθερη σχεδίαση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793" name="Ελεύθερη σχεδίαση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794" name="Ελεύθερη σχεδίαση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795" name="Ελεύθερη σχεδίαση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796" name="Ελεύθερη σχεδίαση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797" name="Ελεύθερη σχεδίαση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798" name="Ελεύθερη σχεδίαση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799" name="Ελεύθερη σχεδίαση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800" name="Ελεύθερη σχεδίαση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801" name="Ελεύθερη σχεδίαση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802" name="Ελεύθερη σχεδίαση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803" name="Ελεύθερη σχεδίαση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04" name="Ελεύθερη σχεδίαση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805" name="Ελεύθερη σχεδίαση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806" name="Ελεύθερη σχεδίαση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807" name="Ελεύθερη σχεδίαση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808" name="Ελεύθερη σχεδίαση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09" name="Ελεύθερη σχεδίαση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810" name="Ελεύθερη σχεδίαση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811" name="Ελεύθερη σχεδίαση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812" name="Ελεύθερη σχεδίαση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813" name="Ελεύθερη σχεδίαση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814" name="Ελεύθερη σχεδίαση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15" name="Ελεύθερη σχεδίαση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16" name="Ελεύθερη σχεδίαση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817" name="Ελεύθερη σχεδίαση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818" name="Ελεύθερη σχεδίαση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819" name="Ελεύθερη σχεδίαση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565" name="Ελεύθερη σχεδίαση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566" name="Ελεύθερη σχεδίαση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567" name="Ελεύθερη σχεδίαση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568" name="Ελεύθερη σχεδίαση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569" name="Ελεύθερη σχεδίαση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570" name="Ελεύθερη σχεδίαση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571" name="Ελεύθερη σχεδίαση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72" name="Ελεύθερη σχεδίαση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573" name="Ελεύθερη σχεδίαση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574" name="Ελεύθερη σχεδίαση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575" name="Ελεύθερη σχεδίαση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576" name="Ελεύθερη σχεδίαση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577" name="Ελεύθερη σχεδίαση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578" name="Ελεύθερη σχεδίαση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579" name="Ελεύθερη σχεδίαση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580" name="Ελεύθερη σχεδίαση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81" name="Ελεύθερη σχεδίαση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582" name="Ελεύθερη σχεδίαση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583" name="Ελεύθερη σχεδίαση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584" name="Ελεύθερη σχεδίαση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585" name="Ελεύθερη σχεδίαση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86" name="Ελεύθερη σχεδίαση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7" name="Ελεύθερη σχεδίαση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8" name="Ελεύθερη σχεδίαση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589" name="Ελεύθερη σχεδίαση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590" name="Ελεύθερη σχεδίαση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91" name="Ελεύθερη σχεδίαση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592" name="Ελεύθερη σχεδίαση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593" name="Ελεύθερη σχεδίαση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594" name="Ελεύθερη σχεδίαση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595" name="Ελεύθερη σχεδίαση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596" name="Ελεύθερη σχεδίαση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597" name="Ορθογώνιο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598" name="Ελεύθερη σχεδίαση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599" name="Ελεύθερη σχεδίαση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600" name="Ελεύθερη σχεδίαση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601" name="Ελεύθερη σχεδίαση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602" name="Ελεύθερη σχεδίαση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603" name="Ελεύθερη σχεδίαση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04" name="Ελεύθερη σχεδίαση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605" name="Ελεύθερη σχεδίαση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606" name="Ελεύθερη σχεδίαση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607" name="Ελεύθερη σχεδίαση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08" name="Ελεύθερη σχεδίαση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609" name="Ελεύθερη σχεδίαση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610" name="Ελεύθερη σχεδίαση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611" name="Ελεύθερη σχεδίαση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612" name="Ελεύθερη σχεδίαση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13" name="Ελεύθερη σχεδίαση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614" name="Ελεύθερη σχεδίαση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615" name="Ελεύθερη σχεδίαση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16" name="Ελεύθερη σχεδίαση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617" name="Ελεύθερη σχεδίαση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18" name="Ελεύθερη σχεδίαση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619" name="Ελεύθερη σχεδίαση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20" name="Ελεύθερη σχεδίαση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clientData/>
  </xdr:twoCellAnchor>
  <xdr:twoCellAnchor>
    <xdr:from>
      <xdr:col>4</xdr:col>
      <xdr:colOff>2219325</xdr:colOff>
      <xdr:row>2</xdr:row>
      <xdr:rowOff>209550</xdr:rowOff>
    </xdr:from>
    <xdr:to>
      <xdr:col>5</xdr:col>
      <xdr:colOff>13335</xdr:colOff>
      <xdr:row>2</xdr:row>
      <xdr:rowOff>483870</xdr:rowOff>
    </xdr:to>
    <xdr:sp macro="" textlink="">
      <xdr:nvSpPr>
        <xdr:cNvPr id="1820" name="Επισκόπηση πάρτι" descr="&quot;&quot;" title="Επισκόπηση (κουμπί περιήγησης)">
          <a:hlinkClick xmlns:r="http://schemas.openxmlformats.org/officeDocument/2006/relationships" r:id="rId1" tooltip="Κάντε κλικ για να δείτε την επισκόπηση του πάρτι"/>
        </xdr:cNvPr>
        <xdr:cNvSpPr/>
      </xdr:nvSpPr>
      <xdr:spPr>
        <a:xfrm>
          <a:off x="78200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ΕΠΙΣΚΟΠΗΣΗ ΠΑΡΤΙ</a:t>
          </a:r>
        </a:p>
      </xdr:txBody>
    </xdr:sp>
    <xdr:clientData fPrintsWithSheet="0"/>
  </xdr:twoCellAnchor>
  <xdr:twoCellAnchor>
    <xdr:from>
      <xdr:col>4</xdr:col>
      <xdr:colOff>38100</xdr:colOff>
      <xdr:row>2</xdr:row>
      <xdr:rowOff>209550</xdr:rowOff>
    </xdr:from>
    <xdr:to>
      <xdr:col>4</xdr:col>
      <xdr:colOff>2089785</xdr:colOff>
      <xdr:row>2</xdr:row>
      <xdr:rowOff>483870</xdr:rowOff>
    </xdr:to>
    <xdr:sp macro="" textlink="">
      <xdr:nvSpPr>
        <xdr:cNvPr id="1821" name="Φαγητό και αναψυκτικά" descr="&quot;&quot;" title="Φαγητό και αναψυκτικά (κουμπί περιήγησης)">
          <a:hlinkClick xmlns:r="http://schemas.openxmlformats.org/officeDocument/2006/relationships" r:id="rId2" tooltip="Κάντε κλικ για να δείτε τις λεπτομέρειες για το φαγητό και τα αναψυκτικά"/>
        </xdr:cNvPr>
        <xdr:cNvSpPr/>
      </xdr:nvSpPr>
      <xdr:spPr>
        <a:xfrm>
          <a:off x="5724525" y="704850"/>
          <a:ext cx="2051685"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el-GR" sz="1100" b="1">
              <a:solidFill>
                <a:schemeClr val="bg1"/>
              </a:solidFill>
              <a:latin typeface="Segoe UI" panose="020B0502040204020203" pitchFamily="34" charset="0"/>
              <a:ea typeface="Segoe UI" panose="020B0502040204020203" pitchFamily="34" charset="0"/>
              <a:cs typeface="Segoe UI" panose="020B0502040204020203" pitchFamily="34" charset="0"/>
            </a:rPr>
            <a:t>ΦΑΓΗΤΟ ΚΑΙ ΑΝΑΨΥΚΤΙΚΑ</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21</xdr:col>
      <xdr:colOff>114300</xdr:colOff>
      <xdr:row>0</xdr:row>
      <xdr:rowOff>238125</xdr:rowOff>
    </xdr:from>
    <xdr:to>
      <xdr:col>34</xdr:col>
      <xdr:colOff>28576</xdr:colOff>
      <xdr:row>0</xdr:row>
      <xdr:rowOff>561975</xdr:rowOff>
    </xdr:to>
    <xdr:sp macro="" textlink="">
      <xdr:nvSpPr>
        <xdr:cNvPr id="6" name="Συμβουλή" descr="Εκτυπώστε αυτό το φύλλο και χρησιμοποιήστε το για να σχεδιάσετε τη διάταξη των καθισμάτων!" title="Συμβουλή"/>
        <xdr:cNvSpPr txBox="1"/>
      </xdr:nvSpPr>
      <xdr:spPr>
        <a:xfrm>
          <a:off x="4514850" y="238125"/>
          <a:ext cx="263842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l-GR" sz="900">
              <a:solidFill>
                <a:schemeClr val="dk1"/>
              </a:solidFill>
              <a:effectLst/>
              <a:latin typeface="Segoe UI" panose="020B0502040204020203" pitchFamily="34" charset="0"/>
              <a:ea typeface="Segoe UI" panose="020B0502040204020203" pitchFamily="34" charset="0"/>
              <a:cs typeface="Segoe UI" panose="020B0502040204020203" pitchFamily="34" charset="0"/>
            </a:rPr>
            <a:t>Εκτυπώστε αυτό το φύλλο και χρησιμοποιήστε το για να σχεδιάσετε τη διάταξη των καθισμάτων!</a:t>
          </a:r>
        </a:p>
      </xdr:txBody>
    </xdr:sp>
    <xdr:clientData fPrintsWithSheet="0"/>
  </xdr:twoCellAnchor>
</xdr:wsDr>
</file>

<file path=xl/tables/table1.xml><?xml version="1.0" encoding="utf-8"?>
<table xmlns="http://schemas.openxmlformats.org/spreadsheetml/2006/main" id="10" name="BudgetOverview" displayName="BudgetOverview" ref="D16:H21" totalsRowCount="1" headerRowDxfId="91" dataDxfId="90" totalsRowDxfId="89">
  <tableColumns count="5">
    <tableColumn id="1" name="ΣΤΟΙΧΕΙΟ" totalsRowLabel="Σύνολο" dataDxfId="88" totalsRowDxfId="87"/>
    <tableColumn id="5" name="ΠΛΗΘΟΣ" totalsRowFunction="sum" dataDxfId="86" totalsRowDxfId="85"/>
    <tableColumn id="2" name="ΠΟΣΟ ΠΡΟΫΠΟΛΟΓΙΣΜΟΥ" totalsRowFunction="sum" dataDxfId="84" totalsRowDxfId="83"/>
    <tableColumn id="3" name="ΣΥΝΟΛΙΚΟ ΚΟΣΤΟΣ" totalsRowFunction="sum" dataDxfId="82" totalsRowDxfId="81"/>
    <tableColumn id="4" name="ΔΙΑΦΟΡΑ" totalsRowFunction="custom" dataDxfId="80" totalsRowDxfId="79">
      <calculatedColumnFormula>BudgetOverview[[#This Row],[ΠΟΣΟ ΠΡΟΫΠΟΛΟΓΙΣΜΟΥ]]-BudgetOverview[[#This Row],[ΣΥΝΟΛΙΚΟ ΚΟΣΤΟΣ]]</calculatedColumnFormula>
      <totalsRowFormula>BudgetOverview[[#Totals],[ΠΟΣΟ ΠΡΟΫΠΟΛΟΓΙΣΜΟΥ]]-BudgetOverview[[#Totals],[ΣΥΝΟΛΙΚΟ ΚΟΣΤΟΣ]]</totalsRowFormula>
    </tableColumn>
  </tableColumns>
  <tableStyleInfo name="Party Planner 2" showFirstColumn="0" showLastColumn="0" showRowStripes="1" showColumnStripes="0"/>
  <extLst>
    <ext xmlns:x14="http://schemas.microsoft.com/office/spreadsheetml/2009/9/main" uri="{504A1905-F514-4f6f-8877-14C23A59335A}">
      <x14:table altText="Σύνοψη προϋπολογισμού" altTextSummary="Πλήθος στοιχείων προϋπολογισμού, Ποσό προϋπολογισμού, Συνολικό κόστος και Διαφορά προϋπολογισμού"/>
    </ext>
  </extLst>
</table>
</file>

<file path=xl/tables/table2.xml><?xml version="1.0" encoding="utf-8"?>
<table xmlns="http://schemas.openxmlformats.org/spreadsheetml/2006/main" id="11" name="AttendeeSummary" displayName="AttendeeSummary" ref="D8:H11" totalsRowCount="1" headerRowDxfId="78" dataDxfId="77" totalsRowDxfId="76">
  <tableColumns count="5">
    <tableColumn id="1" name="Καλεσμένοι που επιβεβαίωσαν" totalsRowLabel="Σύνολο" dataDxfId="75" totalsRowDxfId="74"/>
    <tableColumn id="2" name="Σύνολο επιβεβαιώσεων" totalsRowFunction="sum" dataDxfId="73" totalsRowDxfId="72"/>
    <tableColumn id="4" name="Φαγητό" totalsRowFunction="custom" dataDxfId="71" totalsRowDxfId="70">
      <totalsRowFormula>"Avg.  "&amp;TEXT(SUBTOTAL(101,AttendeeSummary[Φαγητό]),"#,##0.00 €")</totalsRowFormula>
    </tableColumn>
    <tableColumn id="3" name="Άλλο" totalsRowFunction="custom" dataDxfId="69" totalsRowDxfId="68">
      <calculatedColumnFormula>EssentialCostPerGuest</calculatedColumnFormula>
      <totalsRowFormula>"Avg.  "&amp;TEXT(SUBTOTAL(101,AttendeeSummary[Άλλο]),"#,##0.00 €")</totalsRowFormula>
    </tableColumn>
    <tableColumn id="5" name="Σύνολο" totalsRowFunction="sum" dataDxfId="67" totalsRowDxfId="66"/>
  </tableColumns>
  <tableStyleInfo name="Party Planner" showFirstColumn="0" showLastColumn="0" showRowStripes="1" showColumnStripes="0"/>
  <extLst>
    <ext xmlns:x14="http://schemas.microsoft.com/office/spreadsheetml/2009/9/main" uri="{504A1905-F514-4f6f-8877-14C23A59335A}">
      <x14:table altText="Σύνοψη καλεσμένων" altTextSummary="Λίστα Επιβεβαιώσεων, Κόστος ανά καλεσμένο και Ποσό προϋπολογισμού."/>
    </ext>
  </extLst>
</table>
</file>

<file path=xl/tables/table3.xml><?xml version="1.0" encoding="utf-8"?>
<table xmlns="http://schemas.openxmlformats.org/spreadsheetml/2006/main" id="1" name="GuestTable" displayName="GuestTable" ref="B7:L22" totalsRowShown="0" headerRowDxfId="65">
  <autoFilter ref="B7:L22"/>
  <tableColumns count="11">
    <tableColumn id="1" name="ΟΝΟΜΑ" dataDxfId="64"/>
    <tableColumn id="2" name="ΔΙΕΥΘΥΝΣΗ" dataDxfId="63"/>
    <tableColumn id="3" name="ΠΟΛΗ" dataDxfId="62"/>
    <tableColumn id="4" name="ΝΟΜΟΣ" dataDxfId="61"/>
    <tableColumn id="5" name="ΤΚ" dataDxfId="60"/>
    <tableColumn id="6" name="ΤΗΛΕΦΩΝΟ" dataDxfId="59"/>
    <tableColumn id="11" name="ΗΛ. ΤΑΧΥΔΡΟΜΕΙΟ" dataDxfId="58"/>
    <tableColumn id="7" name="ΘΑ ΠΑΡΕΥΡΕΘΕΙ;" dataDxfId="57"/>
    <tableColumn id="8" name="ΠΑΙΔΙΑ" dataDxfId="56"/>
    <tableColumn id="9" name="ΕΝΗΛΙΚΕΣ" dataDxfId="55"/>
    <tableColumn id="10" name="ΣΥΝΟΛΟ" dataDxfId="54">
      <calculatedColumnFormula>SUM(GuestTable[[#This Row],[ΠΑΙΔΙΑ]:[ΕΝΗΛΙΚΕΣ]])</calculatedColumnFormula>
    </tableColumn>
  </tableColumns>
  <tableStyleInfo name="Party Planner 2" showFirstColumn="0" showLastColumn="0" showRowStripes="1" showColumnStripes="1"/>
  <extLst>
    <ext xmlns:x14="http://schemas.microsoft.com/office/spreadsheetml/2009/9/main" uri="{504A1905-F514-4f6f-8877-14C23A59335A}">
      <x14:table altText="Καλεσμένοι" altTextSummary="Λίστα με τα ονόματα των καλεσμένων και λεπτομέρειες όπως η διεύθυνση, η διεύθυνση email, η συμμετοχή (ναι/όχι), ο αριθμός των παιδιών και των ενηλίκων που θα παρευρεθούν και το υπολογιζόμενο σύνολο συμμετοχής."/>
    </ext>
  </extLst>
</table>
</file>

<file path=xl/tables/table4.xml><?xml version="1.0" encoding="utf-8"?>
<table xmlns="http://schemas.openxmlformats.org/spreadsheetml/2006/main" id="2" name="FoodTable" displayName="FoodTable" ref="B6:J25" totalsRowCount="1" headerRowDxfId="53" dataDxfId="52" totalsRowDxfId="51">
  <tableColumns count="9">
    <tableColumn id="1" name="ΣΤΟΙΧΕΙΟ ΦΑΓΗΤΟΥ Ή ΑΝΑΨΥΚΤΙΚΟΥ" totalsRowLabel="Σύνολο" dataDxfId="50" totalsRowDxfId="49"/>
    <tableColumn id="6" name="ΣΥΝΟΛΙΚΟ ΚΟΣΤΟΣ" totalsRowFunction="sum" dataDxfId="48" totalsRowDxfId="47"/>
    <tableColumn id="2" name="ΜΕΡΙΔΑ ΑΝΑ ΠΑΙΔΙ" totalsRowFunction="sum" dataDxfId="46" totalsRowDxfId="45"/>
    <tableColumn id="3" name="ΜΕΡΙΔΑ ΑΝΑ ΕΝΗΛΙΚΑ" totalsRowFunction="sum" dataDxfId="44" totalsRowDxfId="43"/>
    <tableColumn id="4" name="ΣΥΝΟΛΙΚΕΣ ΜΕΡΙΔΕΣ" totalsRowFunction="sum" dataDxfId="42" totalsRowDxfId="41">
      <calculatedColumnFormula>(FoodTable[[#This Row],[ΜΕΡΙΔΑ ΑΝΑ ΠΑΙΔΙ]]*ChildrenTotal)+(FoodTable[[#This Row],[ΜΕΡΙΔΑ ΑΝΑ ΕΝΗΛΙΚΑ]]*AdultTotal)</calculatedColumnFormula>
    </tableColumn>
    <tableColumn id="7" name="ΚΟΣΤΟΣ ΑΝΑ ΜΕΡΙΔΑ" totalsRowFunction="sum" dataDxfId="40" totalsRowDxfId="39">
      <calculatedColumnFormula>IFERROR(FoodTable[[#This Row],[ΣΥΝΟΛΙΚΟ ΚΟΣΤΟΣ]]/FoodTable[[#This Row],[ΣΥΝΟΛΙΚΕΣ ΜΕΡΙΔΕΣ]],"")</calculatedColumnFormula>
    </tableColumn>
    <tableColumn id="10" name="ΚΟΣΤΟΣ ΑΝΑ ΠΑΙΔΙ" totalsRowFunction="sum" dataDxfId="38" totalsRowDxfId="37">
      <calculatedColumnFormula>IFERROR(FoodTable[[#This Row],[ΚΟΣΤΟΣ ΑΝΑ ΜΕΡΙΔΑ]]*FoodTable[[#This Row],[ΜΕΡΙΔΑ ΑΝΑ ΠΑΙΔΙ]],"")</calculatedColumnFormula>
    </tableColumn>
    <tableColumn id="9" name="ΚΟΣΤΟΣ ΑΝΑ ΕΝΗΛΙΚΑ" totalsRowFunction="sum" dataDxfId="36" totalsRowDxfId="35">
      <calculatedColumnFormula>IFERROR(FoodTable[[#This Row],[ΚΟΣΤΟΣ ΑΝΑ ΜΕΡΙΔΑ]]*FoodTable[[#This Row],[ΜΕΡΙΔΑ ΑΝΑ ΕΝΗΛΙΚΑ]],"")</calculatedColumnFormula>
    </tableColumn>
    <tableColumn id="5" name="ΣΗΜΕΙΩΣΕΙΣ" dataDxfId="34" totalsRowDxfId="33"/>
  </tableColumns>
  <tableStyleInfo name="Party Planner 2" showFirstColumn="0" showLastColumn="0" showRowStripes="1" showColumnStripes="1"/>
  <extLst>
    <ext xmlns:x14="http://schemas.microsoft.com/office/spreadsheetml/2009/9/main" uri="{504A1905-F514-4f6f-8877-14C23A59335A}">
      <x14:table altText="Φαγητό και αναψυκτικά" altTextSummary="Λίστα με τα στοιχεία φαγητού και αναψυκτικών μαζί με το συνολικό κόστος, το μέγεθος της μερίδας για τα παιδιά και τους ενήλικες και τα υπολογιζόμενα σύνολα για τις μερίδες, το κόστος ανά μερίδα, το κόστος ανά παιδί και ενήλικα καθώς και χώρο για σημειώσεις."/>
    </ext>
  </extLst>
</table>
</file>

<file path=xl/tables/table5.xml><?xml version="1.0" encoding="utf-8"?>
<table xmlns="http://schemas.openxmlformats.org/spreadsheetml/2006/main" id="6" name="Table2Budget" displayName="Table2Budget" ref="B17:E22" totalsRowCount="1" headerRowDxfId="32" dataDxfId="31" totalsRowDxfId="30">
  <autoFilter ref="B17:E21"/>
  <tableColumns count="4">
    <tableColumn id="1" name="Διακοσμητικά" totalsRowLabel="Σύνολο" dataDxfId="29" totalsRowDxfId="28"/>
    <tableColumn id="3" name="Κόστος" totalsRowFunction="sum" dataDxfId="27" totalsRowDxfId="26"/>
    <tableColumn id="5" name="Αγοράστηκε" dataDxfId="25" totalsRowDxfId="24"/>
    <tableColumn id="6" name="Σημειώσεις" dataDxfId="23" totalsRowDxfId="22"/>
  </tableColumns>
  <tableStyleInfo name="Party Planner 2" showFirstColumn="0" showLastColumn="0" showRowStripes="1" showColumnStripes="0"/>
</table>
</file>

<file path=xl/tables/table6.xml><?xml version="1.0" encoding="utf-8"?>
<table xmlns="http://schemas.openxmlformats.org/spreadsheetml/2006/main" id="7" name="Table1Budget" displayName="Table1Budget" ref="B6:E14" totalsRowCount="1" headerRowDxfId="21" dataDxfId="20" totalsRowDxfId="19">
  <autoFilter ref="B6:E13"/>
  <tableColumns count="4">
    <tableColumn id="1" name="Εξοπλισμός και προμήθειες" totalsRowLabel="Σύνολο" dataDxfId="18" totalsRowDxfId="17"/>
    <tableColumn id="3" name="Κόστος" totalsRowFunction="sum" dataDxfId="16" totalsRowDxfId="15"/>
    <tableColumn id="5" name="Αγοράστηκε" dataDxfId="14" totalsRowDxfId="13"/>
    <tableColumn id="6" name="Σημειώσεις" dataDxfId="12" totalsRowDxfId="11"/>
  </tableColumns>
  <tableStyleInfo name="Party Planner 2" showFirstColumn="0" showLastColumn="0" showRowStripes="1" showColumnStripes="1"/>
  <extLst>
    <ext xmlns:x14="http://schemas.microsoft.com/office/spreadsheetml/2009/9/main" uri="{504A1905-F514-4f6f-8877-14C23A59335A}">
      <x14:table altText="Άλλα απαραίτητα" altTextSummary="Λίστα άλλων στοιχείων όπως ο εξοπλισμός και οι προμήθειες, το κόστος, το αν αγοράστηκε (ναι/όχι) και σημειώσεις."/>
    </ext>
  </extLst>
</table>
</file>

<file path=xl/tables/table7.xml><?xml version="1.0" encoding="utf-8"?>
<table xmlns="http://schemas.openxmlformats.org/spreadsheetml/2006/main" id="8" name="Table3Budget" displayName="Table3Budget" ref="B25:E30" totalsRowCount="1" headerRowDxfId="10" dataDxfId="9" totalsRowDxfId="8">
  <autoFilter ref="B25:E29"/>
  <tableColumns count="4">
    <tableColumn id="1" name="Άλλο" totalsRowLabel="Σύνολο" dataDxfId="7" totalsRowDxfId="6"/>
    <tableColumn id="2" name="Κόστος" totalsRowFunction="sum" dataDxfId="5" totalsRowDxfId="4"/>
    <tableColumn id="3" name="Αγοράστηκε" dataDxfId="3" totalsRowDxfId="2"/>
    <tableColumn id="4" name="Σημειώσεις" dataDxfId="1" totalsRowDxfId="0"/>
  </tableColumns>
  <tableStyleInfo name="Party Planner 2" showFirstColumn="0" showLastColumn="0" showRowStripes="1" showColumnStripes="0"/>
</table>
</file>

<file path=xl/theme/theme1.xml><?xml version="1.0" encoding="utf-8"?>
<a:theme xmlns:a="http://schemas.openxmlformats.org/drawingml/2006/main" name="(71)PartyPlannerTheme">
  <a:themeElements>
    <a:clrScheme name="Custom 7">
      <a:dk1>
        <a:sysClr val="windowText" lastClr="000000"/>
      </a:dk1>
      <a:lt1>
        <a:sysClr val="window" lastClr="FFFFFF"/>
      </a:lt1>
      <a:dk2>
        <a:srgbClr val="3F3F3F"/>
      </a:dk2>
      <a:lt2>
        <a:srgbClr val="E7E6E6"/>
      </a:lt2>
      <a:accent1>
        <a:srgbClr val="7DB3BE"/>
      </a:accent1>
      <a:accent2>
        <a:srgbClr val="E8581D"/>
      </a:accent2>
      <a:accent3>
        <a:srgbClr val="C3CE00"/>
      </a:accent3>
      <a:accent4>
        <a:srgbClr val="007F7B"/>
      </a:accent4>
      <a:accent5>
        <a:srgbClr val="524E88"/>
      </a:accent5>
      <a:accent6>
        <a:srgbClr val="BEB675"/>
      </a:accent6>
      <a:hlink>
        <a:srgbClr val="0563C1"/>
      </a:hlink>
      <a:folHlink>
        <a:srgbClr val="954F72"/>
      </a:folHlink>
    </a:clrScheme>
    <a:fontScheme name="Party Planner">
      <a:majorFont>
        <a:latin typeface="Garamon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71)PartyPlannerTheme" id="{B5AD53F2-01B2-4AE1-A16D-16272093A9A8}" vid="{9E86D3EB-4C46-474C-B5AA-EC81FD0012F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23"/>
  <sheetViews>
    <sheetView showGridLines="0" tabSelected="1" workbookViewId="0"/>
  </sheetViews>
  <sheetFormatPr defaultRowHeight="17.25" x14ac:dyDescent="0.25"/>
  <cols>
    <col min="1" max="1" width="3.75" style="14" customWidth="1"/>
    <col min="2" max="2" width="26.375" style="14" customWidth="1"/>
    <col min="3" max="3" width="17.875" style="14" customWidth="1"/>
    <col min="4" max="4" width="23.625" style="14" customWidth="1"/>
    <col min="5" max="5" width="16.375" style="14" customWidth="1"/>
    <col min="6" max="6" width="23.125" style="14" customWidth="1"/>
    <col min="7" max="7" width="20.125" style="14" customWidth="1"/>
    <col min="8" max="8" width="23.625" style="14" customWidth="1"/>
    <col min="9" max="9" width="3.75" style="14" customWidth="1"/>
    <col min="10" max="10" width="0.75" style="14" customWidth="1"/>
    <col min="11" max="16384" width="9" style="14"/>
  </cols>
  <sheetData>
    <row r="1" spans="1:9" ht="33" customHeight="1" x14ac:dyDescent="0.25"/>
    <row r="2" spans="1:9" ht="6" customHeight="1" x14ac:dyDescent="0.25">
      <c r="A2" s="40"/>
      <c r="B2" s="40"/>
      <c r="C2" s="40"/>
      <c r="D2" s="40"/>
      <c r="E2" s="40"/>
      <c r="F2" s="40"/>
      <c r="G2" s="40"/>
      <c r="H2" s="40"/>
      <c r="I2" s="40"/>
    </row>
    <row r="3" spans="1:9" ht="53.25" customHeight="1" x14ac:dyDescent="0.3">
      <c r="A3" s="41"/>
      <c r="B3" s="59" t="s">
        <v>15</v>
      </c>
      <c r="C3" s="41"/>
      <c r="D3" s="52"/>
      <c r="E3" s="41"/>
      <c r="F3" s="41"/>
      <c r="G3" s="41"/>
      <c r="H3" s="41"/>
      <c r="I3" s="41"/>
    </row>
    <row r="4" spans="1:9" ht="14.25" customHeight="1" x14ac:dyDescent="0.3">
      <c r="A4" s="40"/>
      <c r="B4" s="53"/>
      <c r="C4" s="40"/>
      <c r="D4" s="54"/>
      <c r="E4" s="40"/>
      <c r="F4" s="40"/>
      <c r="G4" s="40"/>
      <c r="H4" s="40"/>
      <c r="I4" s="40"/>
    </row>
    <row r="5" spans="1:9" ht="32.25" customHeight="1" x14ac:dyDescent="0.25"/>
    <row r="6" spans="1:9" ht="21.75" customHeight="1" x14ac:dyDescent="0.25">
      <c r="B6" s="60" t="s">
        <v>16</v>
      </c>
      <c r="C6" s="61"/>
      <c r="D6" s="64" t="s">
        <v>23</v>
      </c>
      <c r="H6" s="65" t="str">
        <f>"ΕΠΙΒΕΒΑΙΩΣΕΙΣ ΣΕ ΕΚΚΡΕΜΟΤΗΤΑ:  "&amp;OutstandingRSVPs</f>
        <v>ΕΠΙΒΕΒΑΙΩΣΕΙΣ ΣΕ ΕΚΚΡΕΜΟΤΗΤΑ:  2</v>
      </c>
    </row>
    <row r="7" spans="1:9" ht="21.75" customHeight="1" x14ac:dyDescent="0.35">
      <c r="B7" s="62" t="s">
        <v>17</v>
      </c>
      <c r="C7" s="61"/>
      <c r="D7" s="95" t="s">
        <v>214</v>
      </c>
      <c r="E7" s="96"/>
      <c r="F7" s="97" t="s">
        <v>24</v>
      </c>
      <c r="G7" s="96"/>
      <c r="H7" s="66" t="s">
        <v>25</v>
      </c>
    </row>
    <row r="8" spans="1:9" ht="31.5" customHeight="1" x14ac:dyDescent="0.35">
      <c r="B8" s="63"/>
      <c r="C8" s="61"/>
      <c r="D8" s="67" t="s">
        <v>26</v>
      </c>
      <c r="E8" s="68" t="s">
        <v>27</v>
      </c>
      <c r="F8" s="69" t="s">
        <v>28</v>
      </c>
      <c r="G8" s="70" t="s">
        <v>29</v>
      </c>
      <c r="H8" s="71" t="s">
        <v>30</v>
      </c>
    </row>
    <row r="9" spans="1:9" ht="21.75" customHeight="1" x14ac:dyDescent="0.25">
      <c r="A9" s="23"/>
      <c r="B9" s="60" t="s">
        <v>18</v>
      </c>
      <c r="C9" s="61"/>
      <c r="D9" s="72" t="s">
        <v>31</v>
      </c>
      <c r="E9" s="73">
        <f>SUMIF(GuestTable[ΘΑ ΠΑΡΕΥΡΕΘΕΙ;],"=Ναι",GuestTable[ΕΝΗΛΙΚΕΣ])</f>
        <v>26</v>
      </c>
      <c r="F9" s="74">
        <f>FoodTable[[#Totals],[ΚΟΣΤΟΣ ΑΝΑ ΕΝΗΛΙΚΑ]]</f>
        <v>12.690089084110037</v>
      </c>
      <c r="G9" s="75">
        <f>EssentialCostPerGuest</f>
        <v>18.695652173913043</v>
      </c>
      <c r="H9" s="76">
        <f>(AttendeeSummary[[#This Row],[Φαγητό]]+AttendeeSummary[[#This Row],[Άλλο]])*AdultTotal</f>
        <v>816.02927270860016</v>
      </c>
    </row>
    <row r="10" spans="1:9" s="23" customFormat="1" ht="21.75" customHeight="1" x14ac:dyDescent="0.35">
      <c r="B10" s="106">
        <v>40708</v>
      </c>
      <c r="C10" s="106"/>
      <c r="D10" s="72" t="s">
        <v>32</v>
      </c>
      <c r="E10" s="73">
        <f>SUMIF(GuestTable[ΘΑ ΠΑΡΕΥΡΕΘΕΙ;],"=Ναι",GuestTable[ΠΑΙΔΙΑ])</f>
        <v>20</v>
      </c>
      <c r="F10" s="74">
        <f>FoodTable[[#Totals],[ΚΟΣΤΟΣ ΑΝΑ ΠΑΙΔΙ]]</f>
        <v>7.2528841906569532</v>
      </c>
      <c r="G10" s="75">
        <f>EssentialCostPerGuest</f>
        <v>18.695652173913043</v>
      </c>
      <c r="H10" s="76">
        <f>(AttendeeSummary[[#This Row],[Φαγητό]]+AttendeeSummary[[#This Row],[Άλλο]])*ChildrenTotal</f>
        <v>518.97072729139995</v>
      </c>
    </row>
    <row r="11" spans="1:9" ht="21.75" customHeight="1" x14ac:dyDescent="0.25">
      <c r="B11" s="61"/>
      <c r="C11" s="61"/>
      <c r="D11" s="72" t="s">
        <v>30</v>
      </c>
      <c r="E11" s="73">
        <f>SUBTOTAL(109,AttendeeSummary[Σύνολο επιβεβαιώσεων])</f>
        <v>46</v>
      </c>
      <c r="F11" s="77" t="str">
        <f>"Avg.  "&amp;TEXT(SUBTOTAL(101,AttendeeSummary[Φαγητό]),"#,##0.00 €")</f>
        <v>Avg.  9,97149 €</v>
      </c>
      <c r="G11" s="78" t="str">
        <f>"Avg.  "&amp;TEXT(SUBTOTAL(101,AttendeeSummary[Άλλο]),"#,##0.00 €")</f>
        <v>Avg.  18,69565 €</v>
      </c>
      <c r="H11" s="76">
        <f>SUBTOTAL(109,AttendeeSummary[Σύνολο])</f>
        <v>1335</v>
      </c>
    </row>
    <row r="12" spans="1:9" ht="21.75" customHeight="1" x14ac:dyDescent="0.25">
      <c r="B12" s="60" t="s">
        <v>19</v>
      </c>
      <c r="C12" s="61"/>
    </row>
    <row r="13" spans="1:9" ht="21.75" customHeight="1" x14ac:dyDescent="0.35">
      <c r="A13" s="23"/>
      <c r="B13" s="62" t="s">
        <v>20</v>
      </c>
      <c r="C13" s="61"/>
      <c r="D13" s="55"/>
      <c r="E13" s="56"/>
      <c r="F13" s="57"/>
      <c r="G13" s="57"/>
      <c r="H13" s="58"/>
    </row>
    <row r="14" spans="1:9" ht="21.75" customHeight="1" x14ac:dyDescent="0.25">
      <c r="B14" s="61"/>
      <c r="C14" s="61"/>
    </row>
    <row r="15" spans="1:9" ht="21.75" customHeight="1" x14ac:dyDescent="0.25">
      <c r="B15" s="60" t="s">
        <v>21</v>
      </c>
      <c r="C15" s="61"/>
      <c r="D15" s="64" t="s">
        <v>37</v>
      </c>
    </row>
    <row r="16" spans="1:9" ht="21.75" customHeight="1" x14ac:dyDescent="0.35">
      <c r="B16" s="62" t="s">
        <v>22</v>
      </c>
      <c r="C16" s="61"/>
      <c r="D16" s="79" t="s">
        <v>33</v>
      </c>
      <c r="E16" s="80" t="s">
        <v>34</v>
      </c>
      <c r="F16" s="81" t="s">
        <v>25</v>
      </c>
      <c r="G16" s="81" t="s">
        <v>35</v>
      </c>
      <c r="H16" s="82" t="s">
        <v>36</v>
      </c>
    </row>
    <row r="17" spans="4:8" ht="21.75" customHeight="1" x14ac:dyDescent="0.25">
      <c r="D17" s="83" t="s">
        <v>38</v>
      </c>
      <c r="E17" s="84">
        <f>COUNTA(FoodTable[ΣΤΟΙΧΕΙΟ ΦΑΓΗΤΟΥ Ή ΑΝΑΨΥΚΤΙΚΟΥ])</f>
        <v>18</v>
      </c>
      <c r="F17" s="85">
        <v>500</v>
      </c>
      <c r="G17" s="85">
        <f>FoodTable[[#Totals],[ΣΥΝΟΛΙΚΟ ΚΟΣΤΟΣ]]</f>
        <v>475</v>
      </c>
      <c r="H17" s="86">
        <f>BudgetOverview[[#This Row],[ΠΟΣΟ ΠΡΟΫΠΟΛΟΓΙΣΜΟΥ]]-BudgetOverview[[#This Row],[ΣΥΝΟΛΙΚΟ ΚΟΣΤΟΣ]]</f>
        <v>25</v>
      </c>
    </row>
    <row r="18" spans="4:8" ht="21.75" customHeight="1" x14ac:dyDescent="0.25">
      <c r="D18" s="83" t="str">
        <f>Table1Header</f>
        <v>Εξοπλισμός και προμήθειες</v>
      </c>
      <c r="E18" s="84">
        <f>COUNTA(Table1Budget[Εξοπλισμός και προμήθειες])</f>
        <v>7</v>
      </c>
      <c r="F18" s="85">
        <v>400</v>
      </c>
      <c r="G18" s="85">
        <f>Table1Budget[[#Totals],[Κόστος]]</f>
        <v>400</v>
      </c>
      <c r="H18" s="86">
        <f>BudgetOverview[[#This Row],[ΠΟΣΟ ΠΡΟΫΠΟΛΟΓΙΣΜΟΥ]]-BudgetOverview[[#This Row],[ΣΥΝΟΛΙΚΟ ΚΟΣΤΟΣ]]</f>
        <v>0</v>
      </c>
    </row>
    <row r="19" spans="4:8" ht="21.75" customHeight="1" x14ac:dyDescent="0.25">
      <c r="D19" s="83" t="str">
        <f>Table2Header</f>
        <v>Διακοσμητικά</v>
      </c>
      <c r="E19" s="84">
        <f>COUNTA(Table2Budget[Διακοσμητικά])</f>
        <v>4</v>
      </c>
      <c r="F19" s="85">
        <v>150</v>
      </c>
      <c r="G19" s="85">
        <f>Table2Budget[[#Totals],[Κόστος]]</f>
        <v>175</v>
      </c>
      <c r="H19" s="87">
        <f>BudgetOverview[[#This Row],[ΠΟΣΟ ΠΡΟΫΠΟΛΟΓΙΣΜΟΥ]]-BudgetOverview[[#This Row],[ΣΥΝΟΛΙΚΟ ΚΟΣΤΟΣ]]</f>
        <v>-25</v>
      </c>
    </row>
    <row r="20" spans="4:8" ht="21.75" customHeight="1" x14ac:dyDescent="0.25">
      <c r="D20" s="83" t="str">
        <f>Table3Header</f>
        <v>Άλλο</v>
      </c>
      <c r="E20" s="84">
        <f>COUNTA(Table3Budget[Άλλο])</f>
        <v>4</v>
      </c>
      <c r="F20" s="85">
        <v>300</v>
      </c>
      <c r="G20" s="85">
        <f>Table3Budget[[#Totals],[Κόστος]]</f>
        <v>285</v>
      </c>
      <c r="H20" s="86">
        <f>BudgetOverview[[#This Row],[ΠΟΣΟ ΠΡΟΫΠΟΛΟΓΙΣΜΟΥ]]-BudgetOverview[[#This Row],[ΣΥΝΟΛΙΚΟ ΚΟΣΤΟΣ]]</f>
        <v>15</v>
      </c>
    </row>
    <row r="21" spans="4:8" ht="21.75" customHeight="1" x14ac:dyDescent="0.25">
      <c r="D21" s="79" t="s">
        <v>30</v>
      </c>
      <c r="E21" s="84">
        <f>SUBTOTAL(109,BudgetOverview[ΠΛΗΘΟΣ])</f>
        <v>33</v>
      </c>
      <c r="F21" s="85">
        <f>SUBTOTAL(109,BudgetOverview[ΠΟΣΟ ΠΡΟΫΠΟΛΟΓΙΣΜΟΥ])</f>
        <v>1350</v>
      </c>
      <c r="G21" s="85">
        <f>SUBTOTAL(109,BudgetOverview[ΣΥΝΟΛΙΚΟ ΚΟΣΤΟΣ])</f>
        <v>1335</v>
      </c>
      <c r="H21" s="86">
        <f>BudgetOverview[[#Totals],[ΠΟΣΟ ΠΡΟΫΠΟΛΟΓΙΣΜΟΥ]]-BudgetOverview[[#Totals],[ΣΥΝΟΛΙΚΟ ΚΟΣΤΟΣ]]</f>
        <v>15</v>
      </c>
    </row>
    <row r="22" spans="4:8" ht="18" customHeight="1" x14ac:dyDescent="0.25"/>
    <row r="23" spans="4:8" ht="18" customHeight="1" x14ac:dyDescent="0.25"/>
  </sheetData>
  <mergeCells count="3">
    <mergeCell ref="D7:E7"/>
    <mergeCell ref="F7:G7"/>
    <mergeCell ref="B10:C10"/>
  </mergeCells>
  <conditionalFormatting sqref="G17:G20">
    <cfRule type="dataBar" priority="10">
      <dataBar>
        <cfvo type="min"/>
        <cfvo type="max"/>
        <color theme="0" tint="-0.14999847407452621"/>
      </dataBar>
      <extLst>
        <ext xmlns:x14="http://schemas.microsoft.com/office/spreadsheetml/2009/9/main" uri="{B025F937-C7B1-47D3-B67F-A62EFF666E3E}">
          <x14:id>{6EE943D5-1597-45BE-B780-1C9F0AB33107}</x14:id>
        </ext>
      </extLst>
    </cfRule>
  </conditionalFormatting>
  <conditionalFormatting sqref="H6">
    <cfRule type="expression" dxfId="92" priority="2">
      <formula>OutstandingRSVPs&gt;0</formula>
    </cfRule>
  </conditionalFormatting>
  <printOptions horizontalCentered="1"/>
  <pageMargins left="0.25" right="0.25" top="0.75" bottom="0.75" header="0.3" footer="0.3"/>
  <pageSetup scale="5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EE943D5-1597-45BE-B780-1C9F0AB33107}">
            <x14:dataBar minLength="0" maxLength="100" gradient="0">
              <x14:cfvo type="autoMin"/>
              <x14:cfvo type="autoMax"/>
              <x14:negativeFillColor rgb="FFFF0000"/>
              <x14:axisColor auto="1"/>
            </x14:dataBar>
          </x14:cfRule>
          <xm:sqref>G17:G20</xm:sqref>
        </x14:conditionalFormatting>
        <x14:conditionalFormatting xmlns:xm="http://schemas.microsoft.com/office/excel/2006/main">
          <x14:cfRule type="iconSet" priority="9" id="{B163CBFA-223E-4B1D-B44B-EC7E270C65BD}">
            <x14:iconSet iconSet="3Triangles" custom="1">
              <x14:cfvo type="percent">
                <xm:f>0</xm:f>
              </x14:cfvo>
              <x14:cfvo type="num">
                <xm:f>0</xm:f>
              </x14:cfvo>
              <x14:cfvo type="num">
                <xm:f>25</xm:f>
              </x14:cfvo>
              <x14:cfIcon iconSet="3ArrowsGray" iconId="0"/>
              <x14:cfIcon iconSet="NoIcons" iconId="0"/>
              <x14:cfIcon iconSet="3ArrowsGray" iconId="2"/>
            </x14:iconSet>
          </x14:cfRule>
          <xm:sqref>H17:H20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M22"/>
  <sheetViews>
    <sheetView showGridLines="0" zoomScaleNormal="100" workbookViewId="0"/>
  </sheetViews>
  <sheetFormatPr defaultRowHeight="18" customHeight="1" x14ac:dyDescent="0.25"/>
  <cols>
    <col min="1" max="1" width="3.75" customWidth="1"/>
    <col min="2" max="2" width="22.5" customWidth="1"/>
    <col min="3" max="3" width="26.25" customWidth="1"/>
    <col min="4" max="4" width="18.75" customWidth="1"/>
    <col min="5" max="5" width="10.75" customWidth="1"/>
    <col min="6" max="6" width="11.25" customWidth="1"/>
    <col min="7" max="7" width="13.75" customWidth="1"/>
    <col min="8" max="8" width="15.75" customWidth="1"/>
    <col min="9" max="9" width="15.625" customWidth="1"/>
    <col min="10" max="10" width="13.125" customWidth="1"/>
    <col min="11" max="11" width="11.625" customWidth="1"/>
    <col min="12" max="12" width="13.25" customWidth="1"/>
    <col min="13" max="13" width="3.75" customWidth="1"/>
    <col min="14" max="14" width="0.75" customWidth="1"/>
  </cols>
  <sheetData>
    <row r="1" spans="1:13" ht="33" customHeight="1" x14ac:dyDescent="0.25"/>
    <row r="2" spans="1:13" ht="6" customHeight="1" x14ac:dyDescent="0.25">
      <c r="A2" s="9"/>
      <c r="B2" s="9"/>
      <c r="C2" s="9"/>
      <c r="D2" s="9"/>
      <c r="E2" s="9"/>
      <c r="F2" s="9"/>
      <c r="G2" s="9"/>
      <c r="H2" s="9"/>
      <c r="I2" s="9"/>
      <c r="J2" s="9"/>
      <c r="K2" s="9"/>
      <c r="L2" s="9"/>
      <c r="M2" s="9"/>
    </row>
    <row r="3" spans="1:13" ht="53.25" customHeight="1" x14ac:dyDescent="0.25">
      <c r="A3" s="6"/>
      <c r="B3" s="8" t="s">
        <v>212</v>
      </c>
      <c r="C3" s="6"/>
      <c r="D3" s="7"/>
      <c r="E3" s="6"/>
      <c r="F3" s="6"/>
      <c r="G3" s="6"/>
      <c r="H3" s="6"/>
      <c r="I3" s="6"/>
      <c r="J3" s="6"/>
      <c r="K3" s="6"/>
      <c r="L3" s="6"/>
      <c r="M3" s="6"/>
    </row>
    <row r="4" spans="1:13" s="3" customFormat="1" ht="14.25" customHeight="1" x14ac:dyDescent="0.25">
      <c r="A4" s="10"/>
      <c r="B4" s="11"/>
      <c r="C4" s="10"/>
      <c r="D4" s="12"/>
      <c r="E4" s="10"/>
      <c r="F4" s="10"/>
      <c r="G4" s="10"/>
      <c r="H4" s="10"/>
      <c r="I4" s="10"/>
      <c r="J4" s="10"/>
      <c r="K4" s="10"/>
      <c r="L4" s="10"/>
      <c r="M4" s="10"/>
    </row>
    <row r="5" spans="1:13" ht="21" customHeight="1" x14ac:dyDescent="0.25"/>
    <row r="6" spans="1:13" ht="12" customHeight="1" x14ac:dyDescent="0.25"/>
    <row r="7" spans="1:13" ht="18" customHeight="1" x14ac:dyDescent="0.25">
      <c r="B7" s="2" t="s">
        <v>201</v>
      </c>
      <c r="C7" s="2" t="s">
        <v>202</v>
      </c>
      <c r="D7" s="2" t="s">
        <v>203</v>
      </c>
      <c r="E7" s="2" t="s">
        <v>204</v>
      </c>
      <c r="F7" s="2" t="s">
        <v>205</v>
      </c>
      <c r="G7" s="2" t="s">
        <v>206</v>
      </c>
      <c r="H7" s="2" t="s">
        <v>207</v>
      </c>
      <c r="I7" s="1" t="s">
        <v>208</v>
      </c>
      <c r="J7" s="1" t="s">
        <v>209</v>
      </c>
      <c r="K7" s="1" t="s">
        <v>210</v>
      </c>
      <c r="L7" s="1" t="s">
        <v>211</v>
      </c>
    </row>
    <row r="8" spans="1:13" s="3" customFormat="1" ht="18" customHeight="1" x14ac:dyDescent="0.25">
      <c r="B8" s="2" t="s">
        <v>111</v>
      </c>
      <c r="C8" s="2" t="s">
        <v>112</v>
      </c>
      <c r="D8" s="2" t="s">
        <v>113</v>
      </c>
      <c r="E8" s="2" t="s">
        <v>114</v>
      </c>
      <c r="F8" s="2" t="s">
        <v>115</v>
      </c>
      <c r="G8" s="5" t="s">
        <v>116</v>
      </c>
      <c r="H8" s="2" t="s">
        <v>0</v>
      </c>
      <c r="I8" s="1" t="s">
        <v>213</v>
      </c>
      <c r="J8" s="1">
        <v>2</v>
      </c>
      <c r="K8" s="1">
        <v>2</v>
      </c>
      <c r="L8" s="1">
        <f>SUM(GuestTable[[#This Row],[ΠΑΙΔΙΑ]:[ΕΝΗΛΙΚΕΣ]])</f>
        <v>4</v>
      </c>
    </row>
    <row r="9" spans="1:13" s="3" customFormat="1" ht="18" customHeight="1" x14ac:dyDescent="0.25">
      <c r="B9" s="2" t="s">
        <v>117</v>
      </c>
      <c r="C9" s="2" t="s">
        <v>118</v>
      </c>
      <c r="D9" s="2" t="s">
        <v>119</v>
      </c>
      <c r="E9" s="2" t="s">
        <v>120</v>
      </c>
      <c r="F9" s="2" t="s">
        <v>121</v>
      </c>
      <c r="G9" s="5" t="s">
        <v>122</v>
      </c>
      <c r="H9" s="2" t="s">
        <v>1</v>
      </c>
      <c r="I9" s="1" t="s">
        <v>69</v>
      </c>
      <c r="J9" s="1">
        <v>1</v>
      </c>
      <c r="K9" s="1">
        <v>1</v>
      </c>
      <c r="L9" s="1">
        <f>SUM(GuestTable[[#This Row],[ΠΑΙΔΙΑ]:[ΕΝΗΛΙΚΕΣ]])</f>
        <v>2</v>
      </c>
    </row>
    <row r="10" spans="1:13" s="3" customFormat="1" ht="18" customHeight="1" x14ac:dyDescent="0.25">
      <c r="B10" s="2" t="s">
        <v>123</v>
      </c>
      <c r="C10" s="2" t="s">
        <v>124</v>
      </c>
      <c r="D10" s="2" t="s">
        <v>125</v>
      </c>
      <c r="E10" s="2" t="s">
        <v>126</v>
      </c>
      <c r="F10" s="2" t="s">
        <v>127</v>
      </c>
      <c r="G10" s="5" t="s">
        <v>128</v>
      </c>
      <c r="H10" s="2" t="s">
        <v>2</v>
      </c>
      <c r="I10" s="1" t="s">
        <v>69</v>
      </c>
      <c r="J10" s="1">
        <v>3</v>
      </c>
      <c r="K10" s="1">
        <v>3</v>
      </c>
      <c r="L10" s="1">
        <f>SUM(GuestTable[[#This Row],[ΠΑΙΔΙΑ]:[ΕΝΗΛΙΚΕΣ]])</f>
        <v>6</v>
      </c>
    </row>
    <row r="11" spans="1:13" s="3" customFormat="1" ht="18" customHeight="1" x14ac:dyDescent="0.25">
      <c r="B11" s="2" t="s">
        <v>129</v>
      </c>
      <c r="C11" s="2" t="s">
        <v>130</v>
      </c>
      <c r="D11" s="2" t="s">
        <v>131</v>
      </c>
      <c r="E11" s="2" t="s">
        <v>132</v>
      </c>
      <c r="F11" s="2" t="s">
        <v>133</v>
      </c>
      <c r="G11" s="5" t="s">
        <v>134</v>
      </c>
      <c r="H11" s="2" t="s">
        <v>3</v>
      </c>
      <c r="I11" s="1"/>
      <c r="J11" s="1"/>
      <c r="K11" s="1">
        <v>2</v>
      </c>
      <c r="L11" s="4">
        <f>SUM(GuestTable[[#This Row],[ΠΑΙΔΙΑ]:[ΕΝΗΛΙΚΕΣ]])</f>
        <v>2</v>
      </c>
    </row>
    <row r="12" spans="1:13" s="3" customFormat="1" ht="18" customHeight="1" x14ac:dyDescent="0.25">
      <c r="B12" s="2" t="s">
        <v>135</v>
      </c>
      <c r="C12" s="2" t="s">
        <v>136</v>
      </c>
      <c r="D12" s="2" t="s">
        <v>137</v>
      </c>
      <c r="E12" s="2" t="s">
        <v>138</v>
      </c>
      <c r="F12" s="2" t="s">
        <v>139</v>
      </c>
      <c r="G12" s="5" t="s">
        <v>140</v>
      </c>
      <c r="H12" s="2" t="s">
        <v>4</v>
      </c>
      <c r="I12" s="1" t="s">
        <v>69</v>
      </c>
      <c r="J12" s="1">
        <v>4</v>
      </c>
      <c r="K12" s="1">
        <v>3</v>
      </c>
      <c r="L12" s="4">
        <f>SUM(GuestTable[[#This Row],[ΠΑΙΔΙΑ]:[ΕΝΗΛΙΚΕΣ]])</f>
        <v>7</v>
      </c>
    </row>
    <row r="13" spans="1:13" s="3" customFormat="1" ht="18" customHeight="1" x14ac:dyDescent="0.25">
      <c r="B13" s="2" t="s">
        <v>141</v>
      </c>
      <c r="C13" s="2" t="s">
        <v>142</v>
      </c>
      <c r="D13" s="2" t="s">
        <v>143</v>
      </c>
      <c r="E13" s="2" t="s">
        <v>144</v>
      </c>
      <c r="F13" s="2" t="s">
        <v>145</v>
      </c>
      <c r="G13" s="5" t="s">
        <v>146</v>
      </c>
      <c r="H13" s="2" t="s">
        <v>5</v>
      </c>
      <c r="I13" s="1" t="s">
        <v>69</v>
      </c>
      <c r="J13" s="1">
        <v>2</v>
      </c>
      <c r="K13" s="1">
        <v>2</v>
      </c>
      <c r="L13" s="4">
        <f>SUM(GuestTable[[#This Row],[ΠΑΙΔΙΑ]:[ΕΝΗΛΙΚΕΣ]])</f>
        <v>4</v>
      </c>
    </row>
    <row r="14" spans="1:13" s="3" customFormat="1" ht="18" customHeight="1" x14ac:dyDescent="0.25">
      <c r="B14" s="2" t="s">
        <v>147</v>
      </c>
      <c r="C14" s="2" t="s">
        <v>148</v>
      </c>
      <c r="D14" s="2" t="s">
        <v>149</v>
      </c>
      <c r="E14" s="2" t="s">
        <v>150</v>
      </c>
      <c r="F14" s="2" t="s">
        <v>151</v>
      </c>
      <c r="G14" s="5" t="s">
        <v>152</v>
      </c>
      <c r="H14" s="2" t="s">
        <v>6</v>
      </c>
      <c r="I14" s="1" t="s">
        <v>69</v>
      </c>
      <c r="J14" s="1">
        <v>1</v>
      </c>
      <c r="K14" s="1">
        <v>4</v>
      </c>
      <c r="L14" s="4">
        <f>SUM(GuestTable[[#This Row],[ΠΑΙΔΙΑ]:[ΕΝΗΛΙΚΕΣ]])</f>
        <v>5</v>
      </c>
    </row>
    <row r="15" spans="1:13" s="3" customFormat="1" ht="18" customHeight="1" x14ac:dyDescent="0.25">
      <c r="B15" s="2" t="s">
        <v>153</v>
      </c>
      <c r="C15" s="2" t="s">
        <v>154</v>
      </c>
      <c r="D15" s="2" t="s">
        <v>155</v>
      </c>
      <c r="E15" s="2" t="s">
        <v>156</v>
      </c>
      <c r="F15" s="2" t="s">
        <v>157</v>
      </c>
      <c r="G15" s="5" t="s">
        <v>158</v>
      </c>
      <c r="H15" s="2" t="s">
        <v>7</v>
      </c>
      <c r="I15" s="1" t="s">
        <v>213</v>
      </c>
      <c r="J15" s="1">
        <v>5</v>
      </c>
      <c r="K15" s="1">
        <v>3</v>
      </c>
      <c r="L15" s="4">
        <f>SUM(GuestTable[[#This Row],[ΠΑΙΔΙΑ]:[ΕΝΗΛΙΚΕΣ]])</f>
        <v>8</v>
      </c>
    </row>
    <row r="16" spans="1:13" s="3" customFormat="1" ht="18" customHeight="1" x14ac:dyDescent="0.25">
      <c r="B16" s="2" t="s">
        <v>159</v>
      </c>
      <c r="C16" s="2" t="s">
        <v>160</v>
      </c>
      <c r="D16" s="2" t="s">
        <v>161</v>
      </c>
      <c r="E16" s="2" t="s">
        <v>162</v>
      </c>
      <c r="F16" s="2" t="s">
        <v>163</v>
      </c>
      <c r="G16" s="5" t="s">
        <v>164</v>
      </c>
      <c r="H16" s="2" t="s">
        <v>8</v>
      </c>
      <c r="I16" s="1" t="s">
        <v>69</v>
      </c>
      <c r="J16" s="1">
        <v>3</v>
      </c>
      <c r="K16" s="1">
        <v>2</v>
      </c>
      <c r="L16" s="4">
        <f>SUM(GuestTable[[#This Row],[ΠΑΙΔΙΑ]:[ΕΝΗΛΙΚΕΣ]])</f>
        <v>5</v>
      </c>
    </row>
    <row r="17" spans="2:12" s="3" customFormat="1" ht="18" customHeight="1" x14ac:dyDescent="0.25">
      <c r="B17" s="2" t="s">
        <v>165</v>
      </c>
      <c r="C17" s="2" t="s">
        <v>166</v>
      </c>
      <c r="D17" s="2" t="s">
        <v>167</v>
      </c>
      <c r="E17" s="2" t="s">
        <v>168</v>
      </c>
      <c r="F17" s="2" t="s">
        <v>169</v>
      </c>
      <c r="G17" s="5" t="s">
        <v>170</v>
      </c>
      <c r="H17" s="2" t="s">
        <v>9</v>
      </c>
      <c r="I17" s="1" t="s">
        <v>69</v>
      </c>
      <c r="J17" s="1"/>
      <c r="K17" s="1">
        <v>4</v>
      </c>
      <c r="L17" s="4">
        <f>SUM(GuestTable[[#This Row],[ΠΑΙΔΙΑ]:[ΕΝΗΛΙΚΕΣ]])</f>
        <v>4</v>
      </c>
    </row>
    <row r="18" spans="2:12" s="3" customFormat="1" ht="18" customHeight="1" x14ac:dyDescent="0.25">
      <c r="B18" s="2" t="s">
        <v>171</v>
      </c>
      <c r="C18" s="2" t="s">
        <v>172</v>
      </c>
      <c r="D18" s="2" t="s">
        <v>173</v>
      </c>
      <c r="E18" s="2" t="s">
        <v>174</v>
      </c>
      <c r="F18" s="2" t="s">
        <v>175</v>
      </c>
      <c r="G18" s="5" t="s">
        <v>176</v>
      </c>
      <c r="H18" s="2" t="s">
        <v>10</v>
      </c>
      <c r="I18" s="1" t="s">
        <v>69</v>
      </c>
      <c r="J18" s="1">
        <v>3</v>
      </c>
      <c r="K18" s="1">
        <v>5</v>
      </c>
      <c r="L18" s="4">
        <f>SUM(GuestTable[[#This Row],[ΠΑΙΔΙΑ]:[ΕΝΗΛΙΚΕΣ]])</f>
        <v>8</v>
      </c>
    </row>
    <row r="19" spans="2:12" s="3" customFormat="1" ht="18" customHeight="1" x14ac:dyDescent="0.25">
      <c r="B19" s="2" t="s">
        <v>177</v>
      </c>
      <c r="C19" s="2" t="s">
        <v>178</v>
      </c>
      <c r="D19" s="2" t="s">
        <v>179</v>
      </c>
      <c r="E19" s="2" t="s">
        <v>180</v>
      </c>
      <c r="F19" s="2" t="s">
        <v>181</v>
      </c>
      <c r="G19" s="5" t="s">
        <v>182</v>
      </c>
      <c r="H19" s="2" t="s">
        <v>11</v>
      </c>
      <c r="I19" s="1" t="s">
        <v>213</v>
      </c>
      <c r="J19" s="1">
        <v>2</v>
      </c>
      <c r="K19" s="1">
        <v>3</v>
      </c>
      <c r="L19" s="4">
        <f>SUM(GuestTable[[#This Row],[ΠΑΙΔΙΑ]:[ΕΝΗΛΙΚΕΣ]])</f>
        <v>5</v>
      </c>
    </row>
    <row r="20" spans="2:12" s="3" customFormat="1" ht="18" customHeight="1" x14ac:dyDescent="0.25">
      <c r="B20" s="2" t="s">
        <v>183</v>
      </c>
      <c r="C20" s="2" t="s">
        <v>184</v>
      </c>
      <c r="D20" s="2" t="s">
        <v>185</v>
      </c>
      <c r="E20" s="2" t="s">
        <v>186</v>
      </c>
      <c r="F20" s="2" t="s">
        <v>187</v>
      </c>
      <c r="G20" s="5" t="s">
        <v>188</v>
      </c>
      <c r="H20" s="2" t="s">
        <v>12</v>
      </c>
      <c r="I20" s="1" t="s">
        <v>69</v>
      </c>
      <c r="J20" s="1">
        <v>3</v>
      </c>
      <c r="K20" s="1">
        <v>2</v>
      </c>
      <c r="L20" s="4">
        <f>SUM(GuestTable[[#This Row],[ΠΑΙΔΙΑ]:[ΕΝΗΛΙΚΕΣ]])</f>
        <v>5</v>
      </c>
    </row>
    <row r="21" spans="2:12" s="3" customFormat="1" ht="18" customHeight="1" x14ac:dyDescent="0.25">
      <c r="B21" s="2" t="s">
        <v>189</v>
      </c>
      <c r="C21" s="2" t="s">
        <v>190</v>
      </c>
      <c r="D21" s="2" t="s">
        <v>191</v>
      </c>
      <c r="E21" s="2" t="s">
        <v>192</v>
      </c>
      <c r="F21" s="2" t="s">
        <v>193</v>
      </c>
      <c r="G21" s="5" t="s">
        <v>194</v>
      </c>
      <c r="H21" s="2" t="s">
        <v>13</v>
      </c>
      <c r="I21" s="1" t="s">
        <v>213</v>
      </c>
      <c r="J21" s="1"/>
      <c r="K21" s="1">
        <v>1</v>
      </c>
      <c r="L21" s="4">
        <f>SUM(GuestTable[[#This Row],[ΠΑΙΔΙΑ]:[ΕΝΗΛΙΚΕΣ]])</f>
        <v>1</v>
      </c>
    </row>
    <row r="22" spans="2:12" s="3" customFormat="1" ht="18" customHeight="1" x14ac:dyDescent="0.25">
      <c r="B22" s="2" t="s">
        <v>195</v>
      </c>
      <c r="C22" s="2" t="s">
        <v>196</v>
      </c>
      <c r="D22" s="2" t="s">
        <v>197</v>
      </c>
      <c r="E22" s="2" t="s">
        <v>198</v>
      </c>
      <c r="F22" s="2" t="s">
        <v>199</v>
      </c>
      <c r="G22" s="5" t="s">
        <v>200</v>
      </c>
      <c r="H22" s="2" t="s">
        <v>14</v>
      </c>
      <c r="I22" s="1"/>
      <c r="J22" s="1"/>
      <c r="K22" s="1">
        <v>2</v>
      </c>
      <c r="L22" s="4">
        <f>SUM(GuestTable[[#This Row],[ΠΑΙΔΙΑ]:[ΕΝΗΛΙΚΕΣ]])</f>
        <v>2</v>
      </c>
    </row>
  </sheetData>
  <dataValidations count="1">
    <dataValidation type="list" allowBlank="1" sqref="I8:I22">
      <formula1>" Ναι,Όχι"</formula1>
    </dataValidation>
  </dataValidations>
  <printOptions horizontalCentered="1"/>
  <pageMargins left="0.25" right="0.25" top="0.75" bottom="0.75" header="0.3" footer="0.3"/>
  <pageSetup scale="6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K25"/>
  <sheetViews>
    <sheetView showGridLines="0" zoomScaleNormal="100" workbookViewId="0"/>
  </sheetViews>
  <sheetFormatPr defaultRowHeight="18" customHeight="1" x14ac:dyDescent="0.25"/>
  <cols>
    <col min="1" max="1" width="3.75" style="14" customWidth="1"/>
    <col min="2" max="2" width="30.125" style="14" customWidth="1"/>
    <col min="3" max="9" width="12.125" style="14" customWidth="1"/>
    <col min="10" max="10" width="63.875" style="14" customWidth="1"/>
    <col min="11" max="11" width="3.75" style="14" customWidth="1"/>
    <col min="12" max="12" width="0.75" style="14" customWidth="1"/>
    <col min="13" max="16384" width="9" style="14"/>
  </cols>
  <sheetData>
    <row r="1" spans="1:11" ht="33" customHeight="1" x14ac:dyDescent="0.25"/>
    <row r="2" spans="1:11" ht="6" customHeight="1" x14ac:dyDescent="0.25">
      <c r="A2" s="40"/>
      <c r="B2" s="40"/>
      <c r="C2" s="40"/>
      <c r="D2" s="40"/>
      <c r="E2" s="40"/>
      <c r="F2" s="40"/>
      <c r="G2" s="40"/>
      <c r="H2" s="40"/>
      <c r="I2" s="40"/>
      <c r="J2" s="40"/>
      <c r="K2" s="40"/>
    </row>
    <row r="3" spans="1:11" ht="53.25" customHeight="1" x14ac:dyDescent="0.25">
      <c r="A3" s="41"/>
      <c r="B3" s="44" t="s">
        <v>38</v>
      </c>
      <c r="C3" s="41"/>
      <c r="D3" s="41"/>
      <c r="E3" s="41"/>
      <c r="F3" s="41"/>
      <c r="G3" s="41"/>
      <c r="H3" s="41"/>
      <c r="I3" s="41"/>
      <c r="J3" s="41"/>
      <c r="K3" s="41"/>
    </row>
    <row r="4" spans="1:11" ht="14.25" customHeight="1" x14ac:dyDescent="0.25">
      <c r="A4" s="40"/>
      <c r="B4" s="40"/>
      <c r="C4" s="40"/>
      <c r="D4" s="40"/>
      <c r="E4" s="40"/>
      <c r="F4" s="40"/>
      <c r="G4" s="40"/>
      <c r="H4" s="40"/>
      <c r="I4" s="40"/>
      <c r="J4" s="40"/>
      <c r="K4" s="40"/>
    </row>
    <row r="5" spans="1:11" ht="33" customHeight="1" x14ac:dyDescent="0.25">
      <c r="B5" s="42" t="s">
        <v>78</v>
      </c>
    </row>
    <row r="6" spans="1:11" s="43" customFormat="1" ht="31.5" customHeight="1" x14ac:dyDescent="0.25">
      <c r="B6" s="45" t="s">
        <v>70</v>
      </c>
      <c r="C6" s="46" t="s">
        <v>35</v>
      </c>
      <c r="D6" s="46" t="s">
        <v>71</v>
      </c>
      <c r="E6" s="46" t="s">
        <v>72</v>
      </c>
      <c r="F6" s="46" t="s">
        <v>73</v>
      </c>
      <c r="G6" s="46" t="s">
        <v>74</v>
      </c>
      <c r="H6" s="46" t="s">
        <v>75</v>
      </c>
      <c r="I6" s="46" t="s">
        <v>76</v>
      </c>
      <c r="J6" s="45" t="s">
        <v>77</v>
      </c>
    </row>
    <row r="7" spans="1:11" ht="18" customHeight="1" x14ac:dyDescent="0.25">
      <c r="B7" s="47" t="s">
        <v>79</v>
      </c>
      <c r="C7" s="48">
        <v>15</v>
      </c>
      <c r="D7" s="49">
        <v>0.5</v>
      </c>
      <c r="E7" s="49">
        <v>2</v>
      </c>
      <c r="F7" s="50">
        <f>(FoodTable[[#This Row],[ΜΕΡΙΔΑ ΑΝΑ ΠΑΙΔΙ]]*ChildrenTotal)+(FoodTable[[#This Row],[ΜΕΡΙΔΑ ΑΝΑ ΕΝΗΛΙΚΑ]]*AdultTotal)</f>
        <v>62</v>
      </c>
      <c r="G7" s="48">
        <f>IFERROR(FoodTable[[#This Row],[ΣΥΝΟΛΙΚΟ ΚΟΣΤΟΣ]]/FoodTable[[#This Row],[ΣΥΝΟΛΙΚΕΣ ΜΕΡΙΔΕΣ]],"")</f>
        <v>0.24193548387096775</v>
      </c>
      <c r="H7" s="48">
        <f>IFERROR(FoodTable[[#This Row],[ΚΟΣΤΟΣ ΑΝΑ ΜΕΡΙΔΑ]]*FoodTable[[#This Row],[ΜΕΡΙΔΑ ΑΝΑ ΠΑΙΔΙ]],"")</f>
        <v>0.12096774193548387</v>
      </c>
      <c r="I7" s="48">
        <f>IFERROR(FoodTable[[#This Row],[ΚΟΣΤΟΣ ΑΝΑ ΜΕΡΙΔΑ]]*FoodTable[[#This Row],[ΜΕΡΙΔΑ ΑΝΑ ΕΝΗΛΙΚΑ]],"")</f>
        <v>0.4838709677419355</v>
      </c>
      <c r="J7" s="45" t="s">
        <v>97</v>
      </c>
    </row>
    <row r="8" spans="1:11" ht="18" customHeight="1" x14ac:dyDescent="0.25">
      <c r="B8" s="47" t="s">
        <v>80</v>
      </c>
      <c r="C8" s="48">
        <v>15</v>
      </c>
      <c r="D8" s="49">
        <v>2</v>
      </c>
      <c r="E8" s="49">
        <v>0</v>
      </c>
      <c r="F8" s="50">
        <f>(FoodTable[[#This Row],[ΜΕΡΙΔΑ ΑΝΑ ΠΑΙΔΙ]]*ChildrenTotal)+(FoodTable[[#This Row],[ΜΕΡΙΔΑ ΑΝΑ ΕΝΗΛΙΚΑ]]*AdultTotal)</f>
        <v>40</v>
      </c>
      <c r="G8" s="48">
        <f>IFERROR(FoodTable[[#This Row],[ΣΥΝΟΛΙΚΟ ΚΟΣΤΟΣ]]/FoodTable[[#This Row],[ΣΥΝΟΛΙΚΕΣ ΜΕΡΙΔΕΣ]],"")</f>
        <v>0.375</v>
      </c>
      <c r="H8" s="48">
        <f>IFERROR(FoodTable[[#This Row],[ΚΟΣΤΟΣ ΑΝΑ ΜΕΡΙΔΑ]]*FoodTable[[#This Row],[ΜΕΡΙΔΑ ΑΝΑ ΠΑΙΔΙ]],"")</f>
        <v>0.75</v>
      </c>
      <c r="I8" s="48">
        <f>IFERROR(FoodTable[[#This Row],[ΚΟΣΤΟΣ ΑΝΑ ΜΕΡΙΔΑ]]*FoodTable[[#This Row],[ΜΕΡΙΔΑ ΑΝΑ ΕΝΗΛΙΚΑ]],"")</f>
        <v>0</v>
      </c>
      <c r="J8" s="45" t="s">
        <v>98</v>
      </c>
    </row>
    <row r="9" spans="1:11" ht="18" customHeight="1" x14ac:dyDescent="0.25">
      <c r="B9" s="47" t="s">
        <v>81</v>
      </c>
      <c r="C9" s="48">
        <v>50</v>
      </c>
      <c r="D9" s="49">
        <v>0</v>
      </c>
      <c r="E9" s="49">
        <v>2</v>
      </c>
      <c r="F9" s="50">
        <f>(FoodTable[[#This Row],[ΜΕΡΙΔΑ ΑΝΑ ΠΑΙΔΙ]]*ChildrenTotal)+(FoodTable[[#This Row],[ΜΕΡΙΔΑ ΑΝΑ ΕΝΗΛΙΚΑ]]*AdultTotal)</f>
        <v>52</v>
      </c>
      <c r="G9" s="48">
        <f>IFERROR(FoodTable[[#This Row],[ΣΥΝΟΛΙΚΟ ΚΟΣΤΟΣ]]/FoodTable[[#This Row],[ΣΥΝΟΛΙΚΕΣ ΜΕΡΙΔΕΣ]],"")</f>
        <v>0.96153846153846156</v>
      </c>
      <c r="H9" s="48">
        <f>IFERROR(FoodTable[[#This Row],[ΚΟΣΤΟΣ ΑΝΑ ΜΕΡΙΔΑ]]*FoodTable[[#This Row],[ΜΕΡΙΔΑ ΑΝΑ ΠΑΙΔΙ]],"")</f>
        <v>0</v>
      </c>
      <c r="I9" s="48">
        <f>IFERROR(FoodTable[[#This Row],[ΚΟΣΤΟΣ ΑΝΑ ΜΕΡΙΔΑ]]*FoodTable[[#This Row],[ΜΕΡΙΔΑ ΑΝΑ ΕΝΗΛΙΚΑ]],"")</f>
        <v>1.9230769230769231</v>
      </c>
      <c r="J9" s="45"/>
    </row>
    <row r="10" spans="1:11" ht="18" customHeight="1" x14ac:dyDescent="0.25">
      <c r="B10" s="47" t="s">
        <v>82</v>
      </c>
      <c r="C10" s="48">
        <v>75</v>
      </c>
      <c r="D10" s="49">
        <v>1</v>
      </c>
      <c r="E10" s="49">
        <v>1</v>
      </c>
      <c r="F10" s="50">
        <f>(FoodTable[[#This Row],[ΜΕΡΙΔΑ ΑΝΑ ΠΑΙΔΙ]]*ChildrenTotal)+(FoodTable[[#This Row],[ΜΕΡΙΔΑ ΑΝΑ ΕΝΗΛΙΚΑ]]*AdultTotal)</f>
        <v>46</v>
      </c>
      <c r="G10" s="48">
        <f>IFERROR(FoodTable[[#This Row],[ΣΥΝΟΛΙΚΟ ΚΟΣΤΟΣ]]/FoodTable[[#This Row],[ΣΥΝΟΛΙΚΕΣ ΜΕΡΙΔΕΣ]],"")</f>
        <v>1.6304347826086956</v>
      </c>
      <c r="H10" s="48">
        <f>IFERROR(FoodTable[[#This Row],[ΚΟΣΤΟΣ ΑΝΑ ΜΕΡΙΔΑ]]*FoodTable[[#This Row],[ΜΕΡΙΔΑ ΑΝΑ ΠΑΙΔΙ]],"")</f>
        <v>1.6304347826086956</v>
      </c>
      <c r="I10" s="48">
        <f>IFERROR(FoodTable[[#This Row],[ΚΟΣΤΟΣ ΑΝΑ ΜΕΡΙΔΑ]]*FoodTable[[#This Row],[ΜΕΡΙΔΑ ΑΝΑ ΕΝΗΛΙΚΑ]],"")</f>
        <v>1.6304347826086956</v>
      </c>
      <c r="J10" s="45" t="s">
        <v>99</v>
      </c>
    </row>
    <row r="11" spans="1:11" ht="18" customHeight="1" x14ac:dyDescent="0.25">
      <c r="B11" s="47" t="s">
        <v>83</v>
      </c>
      <c r="C11" s="48">
        <v>20</v>
      </c>
      <c r="D11" s="49">
        <v>1</v>
      </c>
      <c r="E11" s="49">
        <v>1.5</v>
      </c>
      <c r="F11" s="50">
        <f>(FoodTable[[#This Row],[ΜΕΡΙΔΑ ΑΝΑ ΠΑΙΔΙ]]*ChildrenTotal)+(FoodTable[[#This Row],[ΜΕΡΙΔΑ ΑΝΑ ΕΝΗΛΙΚΑ]]*AdultTotal)</f>
        <v>59</v>
      </c>
      <c r="G11" s="48">
        <f>IFERROR(FoodTable[[#This Row],[ΣΥΝΟΛΙΚΟ ΚΟΣΤΟΣ]]/FoodTable[[#This Row],[ΣΥΝΟΛΙΚΕΣ ΜΕΡΙΔΕΣ]],"")</f>
        <v>0.33898305084745761</v>
      </c>
      <c r="H11" s="48">
        <f>IFERROR(FoodTable[[#This Row],[ΚΟΣΤΟΣ ΑΝΑ ΜΕΡΙΔΑ]]*FoodTable[[#This Row],[ΜΕΡΙΔΑ ΑΝΑ ΠΑΙΔΙ]],"")</f>
        <v>0.33898305084745761</v>
      </c>
      <c r="I11" s="48">
        <f>IFERROR(FoodTable[[#This Row],[ΚΟΣΤΟΣ ΑΝΑ ΜΕΡΙΔΑ]]*FoodTable[[#This Row],[ΜΕΡΙΔΑ ΑΝΑ ΕΝΗΛΙΚΑ]],"")</f>
        <v>0.50847457627118642</v>
      </c>
      <c r="J11" s="45"/>
    </row>
    <row r="12" spans="1:11" ht="18" customHeight="1" x14ac:dyDescent="0.25">
      <c r="B12" s="47" t="s">
        <v>84</v>
      </c>
      <c r="C12" s="48">
        <v>15</v>
      </c>
      <c r="D12" s="49">
        <v>1</v>
      </c>
      <c r="E12" s="49">
        <v>0</v>
      </c>
      <c r="F12" s="50">
        <f>(FoodTable[[#This Row],[ΜΕΡΙΔΑ ΑΝΑ ΠΑΙΔΙ]]*ChildrenTotal)+(FoodTable[[#This Row],[ΜΕΡΙΔΑ ΑΝΑ ΕΝΗΛΙΚΑ]]*AdultTotal)</f>
        <v>20</v>
      </c>
      <c r="G12" s="48">
        <f>IFERROR(FoodTable[[#This Row],[ΣΥΝΟΛΙΚΟ ΚΟΣΤΟΣ]]/FoodTable[[#This Row],[ΣΥΝΟΛΙΚΕΣ ΜΕΡΙΔΕΣ]],"")</f>
        <v>0.75</v>
      </c>
      <c r="H12" s="48">
        <f>IFERROR(FoodTable[[#This Row],[ΚΟΣΤΟΣ ΑΝΑ ΜΕΡΙΔΑ]]*FoodTable[[#This Row],[ΜΕΡΙΔΑ ΑΝΑ ΠΑΙΔΙ]],"")</f>
        <v>0.75</v>
      </c>
      <c r="I12" s="48">
        <f>IFERROR(FoodTable[[#This Row],[ΚΟΣΤΟΣ ΑΝΑ ΜΕΡΙΔΑ]]*FoodTable[[#This Row],[ΜΕΡΙΔΑ ΑΝΑ ΕΝΗΛΙΚΑ]],"")</f>
        <v>0</v>
      </c>
      <c r="J12" s="45" t="s">
        <v>100</v>
      </c>
    </row>
    <row r="13" spans="1:11" ht="18" customHeight="1" x14ac:dyDescent="0.25">
      <c r="B13" s="47" t="s">
        <v>85</v>
      </c>
      <c r="C13" s="48">
        <v>32</v>
      </c>
      <c r="D13" s="49">
        <v>1</v>
      </c>
      <c r="E13" s="49">
        <v>2</v>
      </c>
      <c r="F13" s="50">
        <f>(FoodTable[[#This Row],[ΜΕΡΙΔΑ ΑΝΑ ΠΑΙΔΙ]]*ChildrenTotal)+(FoodTable[[#This Row],[ΜΕΡΙΔΑ ΑΝΑ ΕΝΗΛΙΚΑ]]*AdultTotal)</f>
        <v>72</v>
      </c>
      <c r="G13" s="48">
        <f>IFERROR(FoodTable[[#This Row],[ΣΥΝΟΛΙΚΟ ΚΟΣΤΟΣ]]/FoodTable[[#This Row],[ΣΥΝΟΛΙΚΕΣ ΜΕΡΙΔΕΣ]],"")</f>
        <v>0.44444444444444442</v>
      </c>
      <c r="H13" s="48">
        <f>IFERROR(FoodTable[[#This Row],[ΚΟΣΤΟΣ ΑΝΑ ΜΕΡΙΔΑ]]*FoodTable[[#This Row],[ΜΕΡΙΔΑ ΑΝΑ ΠΑΙΔΙ]],"")</f>
        <v>0.44444444444444442</v>
      </c>
      <c r="I13" s="48">
        <f>IFERROR(FoodTable[[#This Row],[ΚΟΣΤΟΣ ΑΝΑ ΜΕΡΙΔΑ]]*FoodTable[[#This Row],[ΜΕΡΙΔΑ ΑΝΑ ΕΝΗΛΙΚΑ]],"")</f>
        <v>0.88888888888888884</v>
      </c>
      <c r="J13" s="45" t="s">
        <v>101</v>
      </c>
    </row>
    <row r="14" spans="1:11" ht="18" customHeight="1" x14ac:dyDescent="0.25">
      <c r="B14" s="47" t="s">
        <v>86</v>
      </c>
      <c r="C14" s="48">
        <v>22</v>
      </c>
      <c r="D14" s="49">
        <v>0</v>
      </c>
      <c r="E14" s="49">
        <v>3</v>
      </c>
      <c r="F14" s="50">
        <f>(FoodTable[[#This Row],[ΜΕΡΙΔΑ ΑΝΑ ΠΑΙΔΙ]]*ChildrenTotal)+(FoodTable[[#This Row],[ΜΕΡΙΔΑ ΑΝΑ ΕΝΗΛΙΚΑ]]*AdultTotal)</f>
        <v>78</v>
      </c>
      <c r="G14" s="48">
        <f>IFERROR(FoodTable[[#This Row],[ΣΥΝΟΛΙΚΟ ΚΟΣΤΟΣ]]/FoodTable[[#This Row],[ΣΥΝΟΛΙΚΕΣ ΜΕΡΙΔΕΣ]],"")</f>
        <v>0.28205128205128205</v>
      </c>
      <c r="H14" s="48">
        <f>IFERROR(FoodTable[[#This Row],[ΚΟΣΤΟΣ ΑΝΑ ΜΕΡΙΔΑ]]*FoodTable[[#This Row],[ΜΕΡΙΔΑ ΑΝΑ ΠΑΙΔΙ]],"")</f>
        <v>0</v>
      </c>
      <c r="I14" s="48">
        <f>IFERROR(FoodTable[[#This Row],[ΚΟΣΤΟΣ ΑΝΑ ΜΕΡΙΔΑ]]*FoodTable[[#This Row],[ΜΕΡΙΔΑ ΑΝΑ ΕΝΗΛΙΚΑ]],"")</f>
        <v>0.84615384615384615</v>
      </c>
      <c r="J14" s="45" t="s">
        <v>102</v>
      </c>
    </row>
    <row r="15" spans="1:11" ht="18" customHeight="1" x14ac:dyDescent="0.25">
      <c r="B15" s="47" t="s">
        <v>87</v>
      </c>
      <c r="C15" s="48">
        <v>50</v>
      </c>
      <c r="D15" s="49">
        <v>1</v>
      </c>
      <c r="E15" s="49">
        <v>2</v>
      </c>
      <c r="F15" s="50">
        <f>(FoodTable[[#This Row],[ΜΕΡΙΔΑ ΑΝΑ ΠΑΙΔΙ]]*ChildrenTotal)+(FoodTable[[#This Row],[ΜΕΡΙΔΑ ΑΝΑ ΕΝΗΛΙΚΑ]]*AdultTotal)</f>
        <v>72</v>
      </c>
      <c r="G15" s="48">
        <f>IFERROR(FoodTable[[#This Row],[ΣΥΝΟΛΙΚΟ ΚΟΣΤΟΣ]]/FoodTable[[#This Row],[ΣΥΝΟΛΙΚΕΣ ΜΕΡΙΔΕΣ]],"")</f>
        <v>0.69444444444444442</v>
      </c>
      <c r="H15" s="48">
        <f>IFERROR(FoodTable[[#This Row],[ΚΟΣΤΟΣ ΑΝΑ ΜΕΡΙΔΑ]]*FoodTable[[#This Row],[ΜΕΡΙΔΑ ΑΝΑ ΠΑΙΔΙ]],"")</f>
        <v>0.69444444444444442</v>
      </c>
      <c r="I15" s="48">
        <f>IFERROR(FoodTable[[#This Row],[ΚΟΣΤΟΣ ΑΝΑ ΜΕΡΙΔΑ]]*FoodTable[[#This Row],[ΜΕΡΙΔΑ ΑΝΑ ΕΝΗΛΙΚΑ]],"")</f>
        <v>1.3888888888888888</v>
      </c>
      <c r="J15" s="45"/>
    </row>
    <row r="16" spans="1:11" ht="18" customHeight="1" x14ac:dyDescent="0.25">
      <c r="B16" s="47" t="s">
        <v>88</v>
      </c>
      <c r="C16" s="48">
        <v>20</v>
      </c>
      <c r="D16" s="49">
        <v>1</v>
      </c>
      <c r="E16" s="49">
        <v>2</v>
      </c>
      <c r="F16" s="50">
        <f>(FoodTable[[#This Row],[ΜΕΡΙΔΑ ΑΝΑ ΠΑΙΔΙ]]*ChildrenTotal)+(FoodTable[[#This Row],[ΜΕΡΙΔΑ ΑΝΑ ΕΝΗΛΙΚΑ]]*AdultTotal)</f>
        <v>72</v>
      </c>
      <c r="G16" s="48">
        <f>IFERROR(FoodTable[[#This Row],[ΣΥΝΟΛΙΚΟ ΚΟΣΤΟΣ]]/FoodTable[[#This Row],[ΣΥΝΟΛΙΚΕΣ ΜΕΡΙΔΕΣ]],"")</f>
        <v>0.27777777777777779</v>
      </c>
      <c r="H16" s="48">
        <f>IFERROR(FoodTable[[#This Row],[ΚΟΣΤΟΣ ΑΝΑ ΜΕΡΙΔΑ]]*FoodTable[[#This Row],[ΜΕΡΙΔΑ ΑΝΑ ΠΑΙΔΙ]],"")</f>
        <v>0.27777777777777779</v>
      </c>
      <c r="I16" s="48">
        <f>IFERROR(FoodTable[[#This Row],[ΚΟΣΤΟΣ ΑΝΑ ΜΕΡΙΔΑ]]*FoodTable[[#This Row],[ΜΕΡΙΔΑ ΑΝΑ ΕΝΗΛΙΚΑ]],"")</f>
        <v>0.55555555555555558</v>
      </c>
      <c r="J16" s="45" t="s">
        <v>103</v>
      </c>
    </row>
    <row r="17" spans="2:10" ht="18" customHeight="1" x14ac:dyDescent="0.25">
      <c r="B17" s="47" t="s">
        <v>89</v>
      </c>
      <c r="C17" s="48">
        <v>10</v>
      </c>
      <c r="D17" s="49">
        <v>1</v>
      </c>
      <c r="E17" s="49">
        <v>2</v>
      </c>
      <c r="F17" s="50">
        <f>(FoodTable[[#This Row],[ΜΕΡΙΔΑ ΑΝΑ ΠΑΙΔΙ]]*ChildrenTotal)+(FoodTable[[#This Row],[ΜΕΡΙΔΑ ΑΝΑ ΕΝΗΛΙΚΑ]]*AdultTotal)</f>
        <v>72</v>
      </c>
      <c r="G17" s="48">
        <f>IFERROR(FoodTable[[#This Row],[ΣΥΝΟΛΙΚΟ ΚΟΣΤΟΣ]]/FoodTable[[#This Row],[ΣΥΝΟΛΙΚΕΣ ΜΕΡΙΔΕΣ]],"")</f>
        <v>0.1388888888888889</v>
      </c>
      <c r="H17" s="48">
        <f>IFERROR(FoodTable[[#This Row],[ΚΟΣΤΟΣ ΑΝΑ ΜΕΡΙΔΑ]]*FoodTable[[#This Row],[ΜΕΡΙΔΑ ΑΝΑ ΠΑΙΔΙ]],"")</f>
        <v>0.1388888888888889</v>
      </c>
      <c r="I17" s="48">
        <f>IFERROR(FoodTable[[#This Row],[ΚΟΣΤΟΣ ΑΝΑ ΜΕΡΙΔΑ]]*FoodTable[[#This Row],[ΜΕΡΙΔΑ ΑΝΑ ΕΝΗΛΙΚΑ]],"")</f>
        <v>0.27777777777777779</v>
      </c>
      <c r="J17" s="45" t="s">
        <v>104</v>
      </c>
    </row>
    <row r="18" spans="2:10" ht="18" customHeight="1" x14ac:dyDescent="0.25">
      <c r="B18" s="47" t="s">
        <v>90</v>
      </c>
      <c r="C18" s="48">
        <v>12</v>
      </c>
      <c r="D18" s="49">
        <v>1</v>
      </c>
      <c r="E18" s="49">
        <v>2</v>
      </c>
      <c r="F18" s="50">
        <f>(FoodTable[[#This Row],[ΜΕΡΙΔΑ ΑΝΑ ΠΑΙΔΙ]]*ChildrenTotal)+(FoodTable[[#This Row],[ΜΕΡΙΔΑ ΑΝΑ ΕΝΗΛΙΚΑ]]*AdultTotal)</f>
        <v>72</v>
      </c>
      <c r="G18" s="48">
        <f>IFERROR(FoodTable[[#This Row],[ΣΥΝΟΛΙΚΟ ΚΟΣΤΟΣ]]/FoodTable[[#This Row],[ΣΥΝΟΛΙΚΕΣ ΜΕΡΙΔΕΣ]],"")</f>
        <v>0.16666666666666666</v>
      </c>
      <c r="H18" s="48">
        <f>IFERROR(FoodTable[[#This Row],[ΚΟΣΤΟΣ ΑΝΑ ΜΕΡΙΔΑ]]*FoodTable[[#This Row],[ΜΕΡΙΔΑ ΑΝΑ ΠΑΙΔΙ]],"")</f>
        <v>0.16666666666666666</v>
      </c>
      <c r="I18" s="48">
        <f>IFERROR(FoodTable[[#This Row],[ΚΟΣΤΟΣ ΑΝΑ ΜΕΡΙΔΑ]]*FoodTable[[#This Row],[ΜΕΡΙΔΑ ΑΝΑ ΕΝΗΛΙΚΑ]],"")</f>
        <v>0.33333333333333331</v>
      </c>
      <c r="J18" s="45" t="s">
        <v>105</v>
      </c>
    </row>
    <row r="19" spans="2:10" ht="18" customHeight="1" x14ac:dyDescent="0.25">
      <c r="B19" s="47" t="s">
        <v>91</v>
      </c>
      <c r="C19" s="48">
        <v>45</v>
      </c>
      <c r="D19" s="49">
        <v>2</v>
      </c>
      <c r="E19" s="49">
        <v>4</v>
      </c>
      <c r="F19" s="50">
        <f>(FoodTable[[#This Row],[ΜΕΡΙΔΑ ΑΝΑ ΠΑΙΔΙ]]*ChildrenTotal)+(FoodTable[[#This Row],[ΜΕΡΙΔΑ ΑΝΑ ΕΝΗΛΙΚΑ]]*AdultTotal)</f>
        <v>144</v>
      </c>
      <c r="G19" s="48">
        <f>IFERROR(FoodTable[[#This Row],[ΣΥΝΟΛΙΚΟ ΚΟΣΤΟΣ]]/FoodTable[[#This Row],[ΣΥΝΟΛΙΚΕΣ ΜΕΡΙΔΕΣ]],"")</f>
        <v>0.3125</v>
      </c>
      <c r="H19" s="48">
        <f>IFERROR(FoodTable[[#This Row],[ΚΟΣΤΟΣ ΑΝΑ ΜΕΡΙΔΑ]]*FoodTable[[#This Row],[ΜΕΡΙΔΑ ΑΝΑ ΠΑΙΔΙ]],"")</f>
        <v>0.625</v>
      </c>
      <c r="I19" s="48">
        <f>IFERROR(FoodTable[[#This Row],[ΚΟΣΤΟΣ ΑΝΑ ΜΕΡΙΔΑ]]*FoodTable[[#This Row],[ΜΕΡΙΔΑ ΑΝΑ ΕΝΗΛΙΚΑ]],"")</f>
        <v>1.25</v>
      </c>
      <c r="J19" s="45" t="s">
        <v>106</v>
      </c>
    </row>
    <row r="20" spans="2:10" ht="18" customHeight="1" x14ac:dyDescent="0.25">
      <c r="B20" s="47" t="s">
        <v>92</v>
      </c>
      <c r="C20" s="48">
        <v>10</v>
      </c>
      <c r="D20" s="49">
        <v>4</v>
      </c>
      <c r="E20" s="49">
        <v>6</v>
      </c>
      <c r="F20" s="50">
        <f>(FoodTable[[#This Row],[ΜΕΡΙΔΑ ΑΝΑ ΠΑΙΔΙ]]*ChildrenTotal)+(FoodTable[[#This Row],[ΜΕΡΙΔΑ ΑΝΑ ΕΝΗΛΙΚΑ]]*AdultTotal)</f>
        <v>236</v>
      </c>
      <c r="G20" s="48">
        <f>IFERROR(FoodTable[[#This Row],[ΣΥΝΟΛΙΚΟ ΚΟΣΤΟΣ]]/FoodTable[[#This Row],[ΣΥΝΟΛΙΚΕΣ ΜΕΡΙΔΕΣ]],"")</f>
        <v>4.2372881355932202E-2</v>
      </c>
      <c r="H20" s="48">
        <f>IFERROR(FoodTable[[#This Row],[ΚΟΣΤΟΣ ΑΝΑ ΜΕΡΙΔΑ]]*FoodTable[[#This Row],[ΜΕΡΙΔΑ ΑΝΑ ΠΑΙΔΙ]],"")</f>
        <v>0.16949152542372881</v>
      </c>
      <c r="I20" s="48">
        <f>IFERROR(FoodTable[[#This Row],[ΚΟΣΤΟΣ ΑΝΑ ΜΕΡΙΔΑ]]*FoodTable[[#This Row],[ΜΕΡΙΔΑ ΑΝΑ ΕΝΗΛΙΚΑ]],"")</f>
        <v>0.25423728813559321</v>
      </c>
      <c r="J20" s="45" t="s">
        <v>107</v>
      </c>
    </row>
    <row r="21" spans="2:10" ht="18" customHeight="1" x14ac:dyDescent="0.25">
      <c r="B21" s="47" t="s">
        <v>93</v>
      </c>
      <c r="C21" s="48">
        <v>14</v>
      </c>
      <c r="D21" s="49">
        <v>4</v>
      </c>
      <c r="E21" s="49">
        <v>6</v>
      </c>
      <c r="F21" s="50">
        <f>(FoodTable[[#This Row],[ΜΕΡΙΔΑ ΑΝΑ ΠΑΙΔΙ]]*ChildrenTotal)+(FoodTable[[#This Row],[ΜΕΡΙΔΑ ΑΝΑ ΕΝΗΛΙΚΑ]]*AdultTotal)</f>
        <v>236</v>
      </c>
      <c r="G21" s="48">
        <f>IFERROR(FoodTable[[#This Row],[ΣΥΝΟΛΙΚΟ ΚΟΣΤΟΣ]]/FoodTable[[#This Row],[ΣΥΝΟΛΙΚΕΣ ΜΕΡΙΔΕΣ]],"")</f>
        <v>5.9322033898305086E-2</v>
      </c>
      <c r="H21" s="48">
        <f>IFERROR(FoodTable[[#This Row],[ΚΟΣΤΟΣ ΑΝΑ ΜΕΡΙΔΑ]]*FoodTable[[#This Row],[ΜΕΡΙΔΑ ΑΝΑ ΠΑΙΔΙ]],"")</f>
        <v>0.23728813559322035</v>
      </c>
      <c r="I21" s="48">
        <f>IFERROR(FoodTable[[#This Row],[ΚΟΣΤΟΣ ΑΝΑ ΜΕΡΙΔΑ]]*FoodTable[[#This Row],[ΜΕΡΙΔΑ ΑΝΑ ΕΝΗΛΙΚΑ]],"")</f>
        <v>0.3559322033898305</v>
      </c>
      <c r="J21" s="45" t="s">
        <v>107</v>
      </c>
    </row>
    <row r="22" spans="2:10" ht="18" customHeight="1" x14ac:dyDescent="0.25">
      <c r="B22" s="47" t="s">
        <v>94</v>
      </c>
      <c r="C22" s="48">
        <v>30</v>
      </c>
      <c r="D22" s="49">
        <v>4</v>
      </c>
      <c r="E22" s="49">
        <v>10</v>
      </c>
      <c r="F22" s="50">
        <f>(FoodTable[[#This Row],[ΜΕΡΙΔΑ ΑΝΑ ΠΑΙΔΙ]]*ChildrenTotal)+(FoodTable[[#This Row],[ΜΕΡΙΔΑ ΑΝΑ ΕΝΗΛΙΚΑ]]*AdultTotal)</f>
        <v>340</v>
      </c>
      <c r="G22" s="48">
        <f>IFERROR(FoodTable[[#This Row],[ΣΥΝΟΛΙΚΟ ΚΟΣΤΟΣ]]/FoodTable[[#This Row],[ΣΥΝΟΛΙΚΕΣ ΜΕΡΙΔΕΣ]],"")</f>
        <v>8.8235294117647065E-2</v>
      </c>
      <c r="H22" s="48">
        <f>IFERROR(FoodTable[[#This Row],[ΚΟΣΤΟΣ ΑΝΑ ΜΕΡΙΔΑ]]*FoodTable[[#This Row],[ΜΕΡΙΔΑ ΑΝΑ ΠΑΙΔΙ]],"")</f>
        <v>0.35294117647058826</v>
      </c>
      <c r="I22" s="48">
        <f>IFERROR(FoodTable[[#This Row],[ΚΟΣΤΟΣ ΑΝΑ ΜΕΡΙΔΑ]]*FoodTable[[#This Row],[ΜΕΡΙΔΑ ΑΝΑ ΕΝΗΛΙΚΑ]],"")</f>
        <v>0.88235294117647067</v>
      </c>
      <c r="J22" s="45" t="s">
        <v>108</v>
      </c>
    </row>
    <row r="23" spans="2:10" ht="18" customHeight="1" x14ac:dyDescent="0.25">
      <c r="B23" s="47" t="s">
        <v>95</v>
      </c>
      <c r="C23" s="48">
        <v>15</v>
      </c>
      <c r="D23" s="49">
        <v>5</v>
      </c>
      <c r="E23" s="49">
        <v>10</v>
      </c>
      <c r="F23" s="50">
        <f>(FoodTable[[#This Row],[ΜΕΡΙΔΑ ΑΝΑ ΠΑΙΔΙ]]*ChildrenTotal)+(FoodTable[[#This Row],[ΜΕΡΙΔΑ ΑΝΑ ΕΝΗΛΙΚΑ]]*AdultTotal)</f>
        <v>360</v>
      </c>
      <c r="G23" s="48">
        <f>IFERROR(FoodTable[[#This Row],[ΣΥΝΟΛΙΚΟ ΚΟΣΤΟΣ]]/FoodTable[[#This Row],[ΣΥΝΟΛΙΚΕΣ ΜΕΡΙΔΕΣ]],"")</f>
        <v>4.1666666666666664E-2</v>
      </c>
      <c r="H23" s="48">
        <f>IFERROR(FoodTable[[#This Row],[ΚΟΣΤΟΣ ΑΝΑ ΜΕΡΙΔΑ]]*FoodTable[[#This Row],[ΜΕΡΙΔΑ ΑΝΑ ΠΑΙΔΙ]],"")</f>
        <v>0.20833333333333331</v>
      </c>
      <c r="I23" s="48">
        <f>IFERROR(FoodTable[[#This Row],[ΚΟΣΤΟΣ ΑΝΑ ΜΕΡΙΔΑ]]*FoodTable[[#This Row],[ΜΕΡΙΔΑ ΑΝΑ ΕΝΗΛΙΚΑ]],"")</f>
        <v>0.41666666666666663</v>
      </c>
      <c r="J23" s="45" t="s">
        <v>109</v>
      </c>
    </row>
    <row r="24" spans="2:10" ht="18" customHeight="1" x14ac:dyDescent="0.25">
      <c r="B24" s="47" t="s">
        <v>96</v>
      </c>
      <c r="C24" s="48">
        <v>25</v>
      </c>
      <c r="D24" s="49">
        <v>5</v>
      </c>
      <c r="E24" s="49">
        <v>10</v>
      </c>
      <c r="F24" s="50">
        <f>(FoodTable[[#This Row],[ΜΕΡΙΔΑ ΑΝΑ ΠΑΙΔΙ]]*ChildrenTotal)+(FoodTable[[#This Row],[ΜΕΡΙΔΑ ΑΝΑ ΕΝΗΛΙΚΑ]]*AdultTotal)</f>
        <v>360</v>
      </c>
      <c r="G24" s="48">
        <f>IFERROR(FoodTable[[#This Row],[ΣΥΝΟΛΙΚΟ ΚΟΣΤΟΣ]]/FoodTable[[#This Row],[ΣΥΝΟΛΙΚΕΣ ΜΕΡΙΔΕΣ]],"")</f>
        <v>6.9444444444444448E-2</v>
      </c>
      <c r="H24" s="48">
        <f>IFERROR(FoodTable[[#This Row],[ΚΟΣΤΟΣ ΑΝΑ ΜΕΡΙΔΑ]]*FoodTable[[#This Row],[ΜΕΡΙΔΑ ΑΝΑ ΠΑΙΔΙ]],"")</f>
        <v>0.34722222222222221</v>
      </c>
      <c r="I24" s="48">
        <f>IFERROR(FoodTable[[#This Row],[ΚΟΣΤΟΣ ΑΝΑ ΜΕΡΙΔΑ]]*FoodTable[[#This Row],[ΜΕΡΙΔΑ ΑΝΑ ΕΝΗΛΙΚΑ]],"")</f>
        <v>0.69444444444444442</v>
      </c>
      <c r="J24" s="45" t="s">
        <v>110</v>
      </c>
    </row>
    <row r="25" spans="2:10" ht="18" customHeight="1" x14ac:dyDescent="0.25">
      <c r="B25" s="47" t="s">
        <v>30</v>
      </c>
      <c r="C25" s="51">
        <f>SUBTOTAL(109,FoodTable[ΣΥΝΟΛΙΚΟ ΚΟΣΤΟΣ])</f>
        <v>475</v>
      </c>
      <c r="D25" s="49">
        <f>SUBTOTAL(109,FoodTable[ΜΕΡΙΔΑ ΑΝΑ ΠΑΙΔΙ])</f>
        <v>34.5</v>
      </c>
      <c r="E25" s="49">
        <f>SUBTOTAL(109,FoodTable[ΜΕΡΙΔΑ ΑΝΑ ΕΝΗΛΙΚΑ])</f>
        <v>65.5</v>
      </c>
      <c r="F25" s="49">
        <f>SUBTOTAL(109,FoodTable[ΣΥΝΟΛΙΚΕΣ ΜΕΡΙΔΕΣ])</f>
        <v>2393</v>
      </c>
      <c r="G25" s="51">
        <f>SUBTOTAL(109,FoodTable[ΚΟΣΤΟΣ ΑΝΑ ΜΕΡΙΔΑ])</f>
        <v>6.915706603622084</v>
      </c>
      <c r="H25" s="51">
        <f>SUBTOTAL(109,FoodTable[ΚΟΣΤΟΣ ΑΝΑ ΠΑΙΔΙ])</f>
        <v>7.2528841906569532</v>
      </c>
      <c r="I25" s="51">
        <f>SUBTOTAL(109,FoodTable[ΚΟΣΤΟΣ ΑΝΑ ΕΝΗΛΙΚΑ])</f>
        <v>12.690089084110037</v>
      </c>
      <c r="J25" s="47"/>
    </row>
  </sheetData>
  <printOptions horizontalCentered="1"/>
  <pageMargins left="0.25" right="0.25" top="0.75" bottom="0.75" header="0.3" footer="0.3"/>
  <pageSetup scale="6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30"/>
  <sheetViews>
    <sheetView showGridLines="0" zoomScaleNormal="100" workbookViewId="0"/>
  </sheetViews>
  <sheetFormatPr defaultRowHeight="18" customHeight="1" x14ac:dyDescent="0.25"/>
  <cols>
    <col min="1" max="1" width="3.75" style="14" customWidth="1"/>
    <col min="2" max="2" width="31.625" style="14" customWidth="1"/>
    <col min="3" max="4" width="19.625" style="14" customWidth="1"/>
    <col min="5" max="5" width="53.5" style="14" customWidth="1"/>
    <col min="6" max="6" width="3.75" style="14" customWidth="1"/>
    <col min="7" max="7" width="0.75" style="14" customWidth="1"/>
    <col min="8" max="16384" width="9" style="14"/>
  </cols>
  <sheetData>
    <row r="1" spans="1:6" ht="33" customHeight="1" x14ac:dyDescent="0.25"/>
    <row r="2" spans="1:6" ht="6" customHeight="1" x14ac:dyDescent="0.25">
      <c r="A2" s="40"/>
      <c r="B2" s="40"/>
      <c r="C2" s="40"/>
      <c r="D2" s="40"/>
      <c r="E2" s="40"/>
      <c r="F2" s="40"/>
    </row>
    <row r="3" spans="1:6" ht="53.25" customHeight="1" x14ac:dyDescent="0.25">
      <c r="A3" s="41"/>
      <c r="B3" s="44" t="s">
        <v>44</v>
      </c>
      <c r="C3" s="41"/>
      <c r="D3" s="41"/>
      <c r="E3" s="41"/>
      <c r="F3" s="41"/>
    </row>
    <row r="4" spans="1:6" ht="14.25" customHeight="1" x14ac:dyDescent="0.9">
      <c r="A4" s="40"/>
      <c r="B4" s="88"/>
      <c r="C4" s="40"/>
      <c r="D4" s="40"/>
      <c r="E4" s="40"/>
      <c r="F4" s="40"/>
    </row>
    <row r="5" spans="1:6" ht="33" customHeight="1" x14ac:dyDescent="0.25"/>
    <row r="6" spans="1:6" ht="18" customHeight="1" x14ac:dyDescent="0.25">
      <c r="B6" s="47" t="s">
        <v>45</v>
      </c>
      <c r="C6" s="49" t="s">
        <v>46</v>
      </c>
      <c r="D6" s="49" t="s">
        <v>47</v>
      </c>
      <c r="E6" s="91" t="s">
        <v>41</v>
      </c>
    </row>
    <row r="7" spans="1:6" ht="18" customHeight="1" x14ac:dyDescent="0.25">
      <c r="B7" s="47" t="s">
        <v>48</v>
      </c>
      <c r="C7" s="92">
        <v>250</v>
      </c>
      <c r="D7" s="49" t="s">
        <v>69</v>
      </c>
      <c r="E7" s="47"/>
    </row>
    <row r="8" spans="1:6" ht="18" customHeight="1" x14ac:dyDescent="0.25">
      <c r="B8" s="47" t="s">
        <v>49</v>
      </c>
      <c r="C8" s="92">
        <v>30</v>
      </c>
      <c r="D8" s="49" t="s">
        <v>69</v>
      </c>
      <c r="E8" s="47" t="s">
        <v>65</v>
      </c>
    </row>
    <row r="9" spans="1:6" ht="18" customHeight="1" x14ac:dyDescent="0.25">
      <c r="B9" s="47" t="s">
        <v>50</v>
      </c>
      <c r="C9" s="92">
        <v>0</v>
      </c>
      <c r="D9" s="49"/>
      <c r="E9" s="47" t="s">
        <v>68</v>
      </c>
    </row>
    <row r="10" spans="1:6" ht="18" customHeight="1" x14ac:dyDescent="0.25">
      <c r="B10" s="47" t="s">
        <v>51</v>
      </c>
      <c r="C10" s="92">
        <v>25</v>
      </c>
      <c r="D10" s="49"/>
      <c r="E10" s="47"/>
    </row>
    <row r="11" spans="1:6" ht="18" customHeight="1" x14ac:dyDescent="0.25">
      <c r="B11" s="47" t="s">
        <v>52</v>
      </c>
      <c r="C11" s="92">
        <v>20</v>
      </c>
      <c r="D11" s="49"/>
      <c r="E11" s="47" t="s">
        <v>65</v>
      </c>
    </row>
    <row r="12" spans="1:6" ht="18" customHeight="1" x14ac:dyDescent="0.25">
      <c r="B12" s="47" t="s">
        <v>53</v>
      </c>
      <c r="C12" s="92">
        <v>50</v>
      </c>
      <c r="D12" s="49"/>
      <c r="E12" s="47" t="s">
        <v>65</v>
      </c>
    </row>
    <row r="13" spans="1:6" ht="18" customHeight="1" x14ac:dyDescent="0.25">
      <c r="B13" s="47" t="s">
        <v>54</v>
      </c>
      <c r="C13" s="92">
        <v>25</v>
      </c>
      <c r="D13" s="49"/>
      <c r="E13" s="47" t="s">
        <v>65</v>
      </c>
    </row>
    <row r="14" spans="1:6" ht="18" customHeight="1" x14ac:dyDescent="0.25">
      <c r="B14" s="47" t="s">
        <v>30</v>
      </c>
      <c r="C14" s="92">
        <f>SUBTOTAL(109,Table1Budget[Κόστος])</f>
        <v>400</v>
      </c>
      <c r="D14" s="49"/>
      <c r="E14" s="47"/>
    </row>
    <row r="15" spans="1:6" ht="18" customHeight="1" x14ac:dyDescent="0.3">
      <c r="B15" s="98"/>
      <c r="C15" s="98"/>
      <c r="D15" s="98"/>
      <c r="E15" s="98"/>
    </row>
    <row r="16" spans="1:6" ht="18" customHeight="1" x14ac:dyDescent="0.3">
      <c r="B16" s="93"/>
      <c r="C16" s="89"/>
      <c r="D16" s="89"/>
      <c r="E16" s="90"/>
    </row>
    <row r="17" spans="2:5" ht="18" customHeight="1" x14ac:dyDescent="0.25">
      <c r="B17" s="47" t="s">
        <v>55</v>
      </c>
      <c r="C17" s="49" t="s">
        <v>46</v>
      </c>
      <c r="D17" s="49" t="s">
        <v>47</v>
      </c>
      <c r="E17" s="47" t="s">
        <v>41</v>
      </c>
    </row>
    <row r="18" spans="2:5" ht="18" customHeight="1" x14ac:dyDescent="0.25">
      <c r="B18" s="47" t="s">
        <v>56</v>
      </c>
      <c r="C18" s="92">
        <v>25</v>
      </c>
      <c r="D18" s="49"/>
      <c r="E18" s="47"/>
    </row>
    <row r="19" spans="2:5" ht="18" customHeight="1" x14ac:dyDescent="0.25">
      <c r="B19" s="47" t="s">
        <v>57</v>
      </c>
      <c r="C19" s="92">
        <v>50</v>
      </c>
      <c r="D19" s="49"/>
      <c r="E19" s="47" t="s">
        <v>65</v>
      </c>
    </row>
    <row r="20" spans="2:5" ht="18" customHeight="1" x14ac:dyDescent="0.25">
      <c r="B20" s="47" t="s">
        <v>58</v>
      </c>
      <c r="C20" s="92">
        <v>100</v>
      </c>
      <c r="D20" s="49" t="s">
        <v>69</v>
      </c>
      <c r="E20" s="47" t="s">
        <v>66</v>
      </c>
    </row>
    <row r="21" spans="2:5" ht="18" customHeight="1" x14ac:dyDescent="0.25">
      <c r="B21" s="47" t="s">
        <v>59</v>
      </c>
      <c r="C21" s="92">
        <v>0</v>
      </c>
      <c r="D21" s="49"/>
      <c r="E21" s="47" t="s">
        <v>67</v>
      </c>
    </row>
    <row r="22" spans="2:5" ht="18" customHeight="1" x14ac:dyDescent="0.25">
      <c r="B22" s="47" t="s">
        <v>30</v>
      </c>
      <c r="C22" s="92">
        <f>SUBTOTAL(109,Table2Budget[Κόστος])</f>
        <v>175</v>
      </c>
      <c r="D22" s="49"/>
      <c r="E22" s="47"/>
    </row>
    <row r="23" spans="2:5" ht="18" customHeight="1" x14ac:dyDescent="0.3">
      <c r="B23" s="98"/>
      <c r="C23" s="98"/>
      <c r="D23" s="98"/>
      <c r="E23" s="98"/>
    </row>
    <row r="24" spans="2:5" ht="18" customHeight="1" x14ac:dyDescent="0.3">
      <c r="B24" s="93"/>
      <c r="C24" s="89"/>
      <c r="D24" s="89"/>
      <c r="E24" s="90"/>
    </row>
    <row r="25" spans="2:5" ht="18" customHeight="1" x14ac:dyDescent="0.25">
      <c r="B25" s="47" t="s">
        <v>29</v>
      </c>
      <c r="C25" s="49" t="s">
        <v>46</v>
      </c>
      <c r="D25" s="49" t="s">
        <v>47</v>
      </c>
      <c r="E25" s="47" t="s">
        <v>41</v>
      </c>
    </row>
    <row r="26" spans="2:5" ht="18" customHeight="1" x14ac:dyDescent="0.25">
      <c r="B26" s="47" t="s">
        <v>60</v>
      </c>
      <c r="C26" s="92">
        <v>50</v>
      </c>
      <c r="D26" s="49" t="s">
        <v>69</v>
      </c>
      <c r="E26" s="47"/>
    </row>
    <row r="27" spans="2:5" ht="18" customHeight="1" x14ac:dyDescent="0.25">
      <c r="B27" s="47" t="s">
        <v>61</v>
      </c>
      <c r="C27" s="92">
        <v>60</v>
      </c>
      <c r="D27" s="49" t="s">
        <v>69</v>
      </c>
      <c r="E27" s="47"/>
    </row>
    <row r="28" spans="2:5" ht="18" customHeight="1" x14ac:dyDescent="0.25">
      <c r="B28" s="47" t="s">
        <v>62</v>
      </c>
      <c r="C28" s="92">
        <v>125</v>
      </c>
      <c r="D28" s="49"/>
      <c r="E28" s="47" t="s">
        <v>64</v>
      </c>
    </row>
    <row r="29" spans="2:5" ht="18" customHeight="1" x14ac:dyDescent="0.25">
      <c r="B29" s="47" t="s">
        <v>63</v>
      </c>
      <c r="C29" s="92">
        <v>50</v>
      </c>
      <c r="D29" s="49"/>
      <c r="E29" s="47"/>
    </row>
    <row r="30" spans="2:5" ht="18" customHeight="1" x14ac:dyDescent="0.25">
      <c r="B30" s="47" t="s">
        <v>30</v>
      </c>
      <c r="C30" s="92">
        <f>SUBTOTAL(109,Table3Budget[Κόστος])</f>
        <v>285</v>
      </c>
      <c r="D30" s="94"/>
      <c r="E30" s="47"/>
    </row>
  </sheetData>
  <mergeCells count="2">
    <mergeCell ref="B23:E23"/>
    <mergeCell ref="B15:E15"/>
  </mergeCells>
  <dataValidations count="2">
    <dataValidation type="list" allowBlank="1" sqref="D26:D29">
      <formula1>"Ναι,Όχι"</formula1>
    </dataValidation>
    <dataValidation type="list" allowBlank="1" sqref="D7:D13 D18:D21">
      <formula1>"Ναι,Όχι"</formula1>
    </dataValidation>
  </dataValidations>
  <printOptions horizontalCentered="1"/>
  <pageMargins left="0.25" right="0.25" top="0.75" bottom="0.75" header="0.3" footer="0.3"/>
  <pageSetup scale="93" fitToHeight="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fitToPage="1"/>
  </sheetPr>
  <dimension ref="A1:AI45"/>
  <sheetViews>
    <sheetView showGridLines="0" workbookViewId="0"/>
  </sheetViews>
  <sheetFormatPr defaultColWidth="9.25" defaultRowHeight="14.25" x14ac:dyDescent="0.25"/>
  <cols>
    <col min="1" max="32" width="2.75" style="15" customWidth="1"/>
    <col min="33" max="33" width="2.75" style="26" customWidth="1"/>
    <col min="34" max="34" width="2.75" style="15" customWidth="1"/>
    <col min="35" max="16384" width="9.25" style="15"/>
  </cols>
  <sheetData>
    <row r="1" spans="1:35" ht="57" customHeight="1" x14ac:dyDescent="0.25">
      <c r="A1" s="27" t="s">
        <v>39</v>
      </c>
      <c r="B1" s="13"/>
      <c r="C1" s="13"/>
      <c r="D1" s="13"/>
      <c r="E1" s="13"/>
      <c r="F1" s="13"/>
      <c r="G1" s="13"/>
      <c r="H1" s="13"/>
      <c r="I1" s="13"/>
      <c r="J1" s="13"/>
      <c r="K1" s="13"/>
      <c r="L1" s="13"/>
      <c r="M1" s="13"/>
      <c r="N1" s="13"/>
      <c r="O1" s="13"/>
      <c r="P1" s="13"/>
      <c r="Q1" s="13"/>
      <c r="R1" s="13"/>
      <c r="S1" s="13"/>
      <c r="T1" s="13"/>
      <c r="U1" s="13"/>
      <c r="V1" s="14"/>
      <c r="W1" s="14"/>
      <c r="X1" s="14"/>
      <c r="Y1" s="14"/>
      <c r="Z1" s="14"/>
      <c r="AA1" s="14"/>
      <c r="AB1" s="14"/>
      <c r="AC1" s="14"/>
      <c r="AD1" s="14"/>
      <c r="AE1" s="14"/>
      <c r="AF1" s="14"/>
      <c r="AG1" s="15"/>
    </row>
    <row r="2" spans="1:35" ht="15" customHeight="1" x14ac:dyDescent="0.25">
      <c r="A2" s="16"/>
      <c r="B2" s="16"/>
      <c r="C2" s="16"/>
      <c r="D2" s="17"/>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5" ht="15" customHeight="1" x14ac:dyDescent="0.25">
      <c r="A3" s="16"/>
      <c r="B3" s="16"/>
      <c r="C3" s="16"/>
      <c r="D3" s="17"/>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5" ht="15" customHeight="1" x14ac:dyDescent="0.25">
      <c r="A4" s="16"/>
      <c r="B4" s="16"/>
      <c r="C4" s="16"/>
      <c r="D4" s="17"/>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35" ht="15" customHeight="1" x14ac:dyDescent="0.25">
      <c r="A5" s="16"/>
      <c r="B5" s="16"/>
      <c r="C5" s="16"/>
      <c r="D5" s="17"/>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5" ht="15" customHeight="1" x14ac:dyDescent="0.25">
      <c r="A6" s="16"/>
      <c r="B6" s="16"/>
      <c r="C6" s="16"/>
      <c r="D6" s="17"/>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5" ht="15" customHeight="1" x14ac:dyDescent="0.25">
      <c r="A7" s="16"/>
      <c r="B7" s="16"/>
      <c r="C7" s="16"/>
      <c r="D7" s="17"/>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5" ht="15" customHeight="1" x14ac:dyDescent="0.25">
      <c r="A8" s="16"/>
      <c r="B8" s="16"/>
      <c r="C8" s="16"/>
      <c r="D8" s="17"/>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5" ht="15" customHeight="1" x14ac:dyDescent="0.25">
      <c r="A9" s="16"/>
      <c r="B9" s="16"/>
      <c r="C9" s="16"/>
      <c r="D9" s="17"/>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5" ht="15" customHeight="1" x14ac:dyDescent="0.25">
      <c r="A10" s="16"/>
      <c r="B10" s="16"/>
      <c r="C10" s="16"/>
      <c r="D10" s="17"/>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1:35" ht="15" customHeight="1" x14ac:dyDescent="0.25">
      <c r="A11" s="16"/>
      <c r="B11" s="16"/>
      <c r="C11" s="16"/>
      <c r="D11" s="17"/>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4"/>
    </row>
    <row r="12" spans="1:35" ht="15" customHeight="1" x14ac:dyDescent="0.25">
      <c r="A12" s="16"/>
      <c r="B12" s="16"/>
      <c r="C12" s="16"/>
      <c r="D12" s="17"/>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1:35" ht="15" customHeight="1" x14ac:dyDescent="0.25">
      <c r="A13" s="16"/>
      <c r="B13" s="16"/>
      <c r="C13" s="16"/>
      <c r="D13" s="17"/>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5" ht="15" customHeight="1" x14ac:dyDescent="0.25">
      <c r="A14" s="16"/>
      <c r="B14" s="16"/>
      <c r="C14" s="16"/>
      <c r="D14" s="17"/>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1:35" ht="15" customHeight="1" x14ac:dyDescent="0.25">
      <c r="A15" s="16"/>
      <c r="B15" s="16"/>
      <c r="C15" s="16"/>
      <c r="D15" s="17"/>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5" ht="15" customHeight="1" x14ac:dyDescent="0.25">
      <c r="A16" s="16"/>
      <c r="B16" s="16"/>
      <c r="C16" s="16"/>
      <c r="D16" s="17"/>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1:34" ht="15" customHeight="1" x14ac:dyDescent="0.25">
      <c r="A17" s="16"/>
      <c r="B17" s="16"/>
      <c r="C17" s="16"/>
      <c r="D17" s="17"/>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ht="15" customHeight="1" x14ac:dyDescent="0.25">
      <c r="A18" s="16"/>
      <c r="B18" s="16"/>
      <c r="C18" s="16"/>
      <c r="D18" s="17"/>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1:34" ht="15" customHeight="1" x14ac:dyDescent="0.25">
      <c r="A19" s="16"/>
      <c r="B19" s="16"/>
      <c r="C19" s="16"/>
      <c r="D19" s="17"/>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1:34" ht="15" customHeight="1" x14ac:dyDescent="0.25">
      <c r="A20" s="16"/>
      <c r="B20" s="16"/>
      <c r="C20" s="16"/>
      <c r="D20" s="17"/>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1:34" ht="15" customHeight="1" x14ac:dyDescent="0.25">
      <c r="A21" s="16"/>
      <c r="B21" s="16"/>
      <c r="C21" s="16"/>
      <c r="D21" s="17"/>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1:34" ht="15" customHeight="1" x14ac:dyDescent="0.25">
      <c r="A22" s="16"/>
      <c r="B22" s="16"/>
      <c r="C22" s="16"/>
      <c r="D22" s="17"/>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1:34" ht="15" customHeight="1" x14ac:dyDescent="0.25">
      <c r="A23" s="16"/>
      <c r="B23" s="16"/>
      <c r="C23" s="16"/>
      <c r="D23" s="17"/>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1:34" ht="15" customHeight="1" x14ac:dyDescent="0.25">
      <c r="A24" s="16"/>
      <c r="B24" s="16"/>
      <c r="C24" s="16"/>
      <c r="D24" s="17"/>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1:34" ht="15" customHeight="1" x14ac:dyDescent="0.25">
      <c r="A25" s="16"/>
      <c r="B25" s="16"/>
      <c r="C25" s="16"/>
      <c r="D25" s="17"/>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ht="15" customHeight="1" x14ac:dyDescent="0.25">
      <c r="A26" s="16"/>
      <c r="B26" s="16"/>
      <c r="C26" s="16"/>
      <c r="D26" s="17"/>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1:34" ht="15" customHeight="1" x14ac:dyDescent="0.25">
      <c r="A27" s="16"/>
      <c r="B27" s="16"/>
      <c r="C27" s="16"/>
      <c r="D27" s="17"/>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4" ht="15" customHeight="1" x14ac:dyDescent="0.25">
      <c r="A28" s="16"/>
      <c r="B28" s="16"/>
      <c r="C28" s="16"/>
      <c r="D28" s="17"/>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1:34" ht="15" customHeight="1" x14ac:dyDescent="0.25">
      <c r="A29" s="16"/>
      <c r="B29" s="16"/>
      <c r="C29" s="16"/>
      <c r="D29" s="17"/>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ht="15" customHeight="1" x14ac:dyDescent="0.25">
      <c r="A30" s="16"/>
      <c r="B30" s="16"/>
      <c r="C30" s="16"/>
      <c r="D30" s="17"/>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row>
    <row r="31" spans="1:34" ht="15" customHeight="1" x14ac:dyDescent="0.25">
      <c r="A31" s="16"/>
      <c r="B31" s="16"/>
      <c r="C31" s="16"/>
      <c r="D31" s="17"/>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ht="15" customHeight="1" x14ac:dyDescent="0.25">
      <c r="A32" s="16"/>
      <c r="B32" s="16"/>
      <c r="C32" s="16"/>
      <c r="D32" s="17"/>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ht="15" customHeight="1" x14ac:dyDescent="0.25">
      <c r="A33" s="16"/>
      <c r="B33" s="16"/>
      <c r="C33" s="16"/>
      <c r="D33" s="17"/>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5" customHeight="1" x14ac:dyDescent="0.25">
      <c r="A34" s="16"/>
      <c r="B34" s="16"/>
      <c r="C34" s="16"/>
      <c r="D34" s="17"/>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s="14" customFormat="1" ht="24" customHeight="1" x14ac:dyDescent="0.25">
      <c r="AH35" s="18" t="s">
        <v>40</v>
      </c>
    </row>
    <row r="36" spans="1:34" ht="18.75" customHeight="1" x14ac:dyDescent="0.25">
      <c r="A36" s="99" t="s">
        <v>41</v>
      </c>
      <c r="B36" s="99"/>
      <c r="C36" s="99"/>
      <c r="D36" s="99"/>
      <c r="E36" s="99"/>
      <c r="F36" s="99"/>
      <c r="G36" s="99"/>
      <c r="H36" s="99"/>
      <c r="I36" s="99"/>
      <c r="J36" s="99"/>
      <c r="K36" s="99"/>
      <c r="L36" s="99"/>
      <c r="M36" s="99"/>
      <c r="N36" s="99"/>
      <c r="O36" s="99"/>
      <c r="P36" s="99"/>
      <c r="Q36" s="99"/>
      <c r="R36" s="99"/>
      <c r="S36" s="19"/>
      <c r="T36" s="100" t="str">
        <f>" Σύνολο καλεσμένων που επιβεβαίωσαν:  "&amp;ConfirmedGuests</f>
        <v xml:space="preserve"> Σύνολο καλεσμένων που επιβεβαίωσαν:  46</v>
      </c>
      <c r="U36" s="101"/>
      <c r="V36" s="101"/>
      <c r="W36" s="101"/>
      <c r="X36" s="101"/>
      <c r="Y36" s="101"/>
      <c r="Z36" s="101"/>
      <c r="AA36" s="101"/>
      <c r="AB36" s="101"/>
      <c r="AC36" s="101"/>
      <c r="AD36" s="101"/>
      <c r="AE36" s="101"/>
      <c r="AF36" s="101"/>
      <c r="AG36" s="101"/>
      <c r="AH36" s="102"/>
    </row>
    <row r="37" spans="1:34" ht="27.75" customHeight="1" x14ac:dyDescent="0.25">
      <c r="A37" s="20"/>
      <c r="B37" s="20"/>
      <c r="C37" s="21"/>
      <c r="D37" s="21"/>
      <c r="E37" s="21"/>
      <c r="F37" s="20"/>
      <c r="G37" s="20"/>
      <c r="H37" s="20"/>
      <c r="I37" s="20"/>
      <c r="J37" s="20"/>
      <c r="K37" s="20"/>
      <c r="L37" s="20"/>
      <c r="M37" s="20"/>
      <c r="N37" s="20"/>
      <c r="O37" s="20"/>
      <c r="P37" s="20"/>
      <c r="Q37" s="20"/>
      <c r="R37" s="20"/>
      <c r="S37" s="22"/>
      <c r="T37" s="103" t="s">
        <v>42</v>
      </c>
      <c r="U37" s="104"/>
      <c r="V37" s="104"/>
      <c r="W37" s="104"/>
      <c r="X37" s="104"/>
      <c r="Y37" s="104"/>
      <c r="Z37" s="104"/>
      <c r="AA37" s="104"/>
      <c r="AB37" s="104"/>
      <c r="AC37" s="104"/>
      <c r="AD37" s="104"/>
      <c r="AE37" s="104"/>
      <c r="AF37" s="104"/>
      <c r="AG37" s="104"/>
      <c r="AH37" s="105"/>
    </row>
    <row r="38" spans="1:34" ht="18" customHeight="1" x14ac:dyDescent="0.25">
      <c r="A38" s="24"/>
      <c r="B38" s="24"/>
      <c r="C38" s="25"/>
      <c r="D38" s="25"/>
      <c r="E38" s="25"/>
      <c r="F38" s="25"/>
      <c r="G38" s="25"/>
      <c r="H38" s="25"/>
      <c r="I38" s="25"/>
      <c r="J38" s="25"/>
      <c r="K38" s="25"/>
      <c r="L38" s="25"/>
      <c r="M38" s="25"/>
      <c r="N38" s="25"/>
      <c r="O38" s="25"/>
      <c r="P38" s="25"/>
      <c r="Q38" s="25"/>
      <c r="R38" s="25"/>
      <c r="S38" s="23"/>
      <c r="T38" s="31"/>
      <c r="U38" s="32" t="str">
        <f>ROUNDUP(ConfirmedGuests/6,0)&amp;" ροτόντες διαμέτρου 120 εκατοστών (6 θέσεις)"</f>
        <v>8 ροτόντες διαμέτρου 120 εκατοστών (6 θέσεις)</v>
      </c>
      <c r="V38" s="28"/>
      <c r="W38" s="28"/>
      <c r="X38" s="28"/>
      <c r="Y38" s="28"/>
      <c r="Z38" s="29"/>
      <c r="AA38" s="29"/>
      <c r="AB38" s="29"/>
      <c r="AC38" s="29"/>
      <c r="AD38" s="29"/>
      <c r="AE38" s="29"/>
      <c r="AF38" s="29"/>
      <c r="AG38" s="28"/>
      <c r="AH38" s="30"/>
    </row>
    <row r="39" spans="1:34" s="14" customFormat="1" ht="18" customHeight="1" x14ac:dyDescent="0.25">
      <c r="A39" s="24"/>
      <c r="B39" s="24"/>
      <c r="C39" s="25"/>
      <c r="D39" s="25"/>
      <c r="E39" s="25"/>
      <c r="F39" s="25"/>
      <c r="G39" s="25"/>
      <c r="H39" s="25"/>
      <c r="I39" s="25"/>
      <c r="J39" s="24"/>
      <c r="K39" s="25"/>
      <c r="L39" s="25"/>
      <c r="M39" s="24"/>
      <c r="N39" s="25"/>
      <c r="O39" s="25"/>
      <c r="P39" s="25"/>
      <c r="Q39" s="25"/>
      <c r="R39" s="25"/>
      <c r="S39" s="23"/>
      <c r="T39" s="31"/>
      <c r="U39" s="32" t="str">
        <f>ROUNDUP(ConfirmedGuests/8,0) &amp;"ροτόντες διαμέτρου 150 εκατοστών (8 θέσεις)"</f>
        <v>6ροτόντες διαμέτρου 150 εκατοστών (8 θέσεις)</v>
      </c>
      <c r="V39" s="28"/>
      <c r="W39" s="28"/>
      <c r="X39" s="28"/>
      <c r="Y39" s="28"/>
      <c r="Z39" s="29"/>
      <c r="AA39" s="29"/>
      <c r="AB39" s="29"/>
      <c r="AC39" s="29"/>
      <c r="AD39" s="29"/>
      <c r="AE39" s="29"/>
      <c r="AF39" s="29"/>
      <c r="AG39" s="29"/>
      <c r="AH39" s="33"/>
    </row>
    <row r="40" spans="1:34" s="14" customFormat="1" ht="18" customHeight="1" x14ac:dyDescent="0.25">
      <c r="A40" s="24"/>
      <c r="B40" s="24"/>
      <c r="C40" s="25"/>
      <c r="D40" s="25"/>
      <c r="E40" s="25"/>
      <c r="F40" s="25"/>
      <c r="G40" s="25"/>
      <c r="H40" s="25"/>
      <c r="I40" s="25"/>
      <c r="J40" s="24"/>
      <c r="K40" s="25"/>
      <c r="L40" s="25"/>
      <c r="M40" s="24"/>
      <c r="N40" s="25"/>
      <c r="O40" s="25"/>
      <c r="P40" s="25"/>
      <c r="Q40" s="25"/>
      <c r="R40" s="25"/>
      <c r="S40" s="23"/>
      <c r="T40" s="31"/>
      <c r="U40" s="32" t="str">
        <f>ROUNDUP(ConfirmedGuests/10,0)&amp;" ροτόντες διαμέτρου 170 εκατοστών (10 θέσεις)"</f>
        <v>5 ροτόντες διαμέτρου 170 εκατοστών (10 θέσεις)</v>
      </c>
      <c r="V40" s="28"/>
      <c r="W40" s="28"/>
      <c r="X40" s="28"/>
      <c r="Y40" s="28"/>
      <c r="Z40" s="29"/>
      <c r="AA40" s="29"/>
      <c r="AB40" s="29"/>
      <c r="AC40" s="29"/>
      <c r="AD40" s="29"/>
      <c r="AE40" s="29"/>
      <c r="AF40" s="29"/>
      <c r="AG40" s="29"/>
      <c r="AH40" s="33"/>
    </row>
    <row r="41" spans="1:34" ht="18" customHeight="1" x14ac:dyDescent="0.25">
      <c r="A41" s="24"/>
      <c r="B41" s="24"/>
      <c r="C41" s="24"/>
      <c r="D41" s="25"/>
      <c r="E41" s="25"/>
      <c r="F41" s="25"/>
      <c r="G41" s="25"/>
      <c r="H41" s="25"/>
      <c r="I41" s="25"/>
      <c r="J41" s="24"/>
      <c r="K41" s="25"/>
      <c r="L41" s="25"/>
      <c r="M41" s="24"/>
      <c r="N41" s="25"/>
      <c r="O41" s="25"/>
      <c r="P41" s="25"/>
      <c r="Q41" s="25"/>
      <c r="R41" s="25"/>
      <c r="S41" s="23"/>
      <c r="T41" s="31"/>
      <c r="U41" s="32" t="str">
        <f>ROUNDUP(ConfirmedGuests/6,0)&amp; " ορθογώνια τραπέζια 70 x 150 εκατοστά (6 θέσεις)"</f>
        <v>8 ορθογώνια τραπέζια 70 x 150 εκατοστά (6 θέσεις)</v>
      </c>
      <c r="V41" s="28"/>
      <c r="W41" s="28"/>
      <c r="X41" s="28"/>
      <c r="Y41" s="28"/>
      <c r="Z41" s="29"/>
      <c r="AA41" s="29"/>
      <c r="AB41" s="29"/>
      <c r="AC41" s="29"/>
      <c r="AD41" s="29"/>
      <c r="AE41" s="29"/>
      <c r="AF41" s="29"/>
      <c r="AG41" s="34"/>
      <c r="AH41" s="30"/>
    </row>
    <row r="42" spans="1:34" ht="18" customHeight="1" x14ac:dyDescent="0.25">
      <c r="A42" s="24"/>
      <c r="B42" s="24"/>
      <c r="C42" s="24"/>
      <c r="D42" s="25"/>
      <c r="E42" s="25"/>
      <c r="F42" s="25"/>
      <c r="G42" s="25"/>
      <c r="H42" s="25"/>
      <c r="I42" s="25"/>
      <c r="J42" s="24"/>
      <c r="K42" s="25"/>
      <c r="L42" s="25"/>
      <c r="M42" s="24"/>
      <c r="N42" s="25"/>
      <c r="O42" s="25"/>
      <c r="P42" s="25"/>
      <c r="Q42" s="25"/>
      <c r="R42" s="25"/>
      <c r="S42" s="22"/>
      <c r="T42" s="35"/>
      <c r="U42" s="32" t="str">
        <f>ROUNDUP(ConfirmedGuests/8,0)&amp;" ορθογώνια τραπέζια 70 x 200 εκατοστά (8 θέσεις)"</f>
        <v>6 ορθογώνια τραπέζια 70 x 200 εκατοστά (8 θέσεις)</v>
      </c>
      <c r="V42" s="28"/>
      <c r="W42" s="28"/>
      <c r="X42" s="28"/>
      <c r="Y42" s="28"/>
      <c r="Z42" s="28"/>
      <c r="AA42" s="28"/>
      <c r="AB42" s="28"/>
      <c r="AC42" s="28"/>
      <c r="AD42" s="28"/>
      <c r="AE42" s="28"/>
      <c r="AF42" s="28"/>
      <c r="AG42" s="34"/>
      <c r="AH42" s="30"/>
    </row>
    <row r="43" spans="1:34" ht="18" customHeight="1" x14ac:dyDescent="0.25">
      <c r="A43" s="24"/>
      <c r="B43" s="24"/>
      <c r="C43" s="24"/>
      <c r="D43" s="25"/>
      <c r="E43" s="25"/>
      <c r="F43" s="25"/>
      <c r="G43" s="25"/>
      <c r="H43" s="25"/>
      <c r="I43" s="25"/>
      <c r="J43" s="24"/>
      <c r="K43" s="25"/>
      <c r="L43" s="25"/>
      <c r="M43" s="24"/>
      <c r="N43" s="25"/>
      <c r="O43" s="25"/>
      <c r="P43" s="25"/>
      <c r="Q43" s="25"/>
      <c r="R43" s="25"/>
      <c r="S43" s="22"/>
      <c r="T43" s="36" t="s">
        <v>43</v>
      </c>
      <c r="U43" s="37"/>
      <c r="V43" s="37"/>
      <c r="W43" s="37"/>
      <c r="X43" s="37"/>
      <c r="Y43" s="37"/>
      <c r="Z43" s="37"/>
      <c r="AA43" s="37"/>
      <c r="AB43" s="37"/>
      <c r="AC43" s="37"/>
      <c r="AD43" s="37"/>
      <c r="AE43" s="37"/>
      <c r="AF43" s="37"/>
      <c r="AG43" s="38"/>
      <c r="AH43" s="39"/>
    </row>
    <row r="44" spans="1:34" ht="17.25" x14ac:dyDescent="0.25">
      <c r="A44" s="14"/>
      <c r="F44" s="14"/>
      <c r="G44" s="14"/>
      <c r="H44" s="14"/>
      <c r="I44" s="14"/>
      <c r="K44" s="14"/>
      <c r="L44" s="14"/>
      <c r="N44" s="14"/>
      <c r="O44" s="14"/>
      <c r="P44" s="14"/>
      <c r="Q44" s="14"/>
      <c r="R44" s="14"/>
      <c r="S44" s="14"/>
      <c r="T44" s="14"/>
      <c r="U44" s="14"/>
      <c r="V44" s="14"/>
      <c r="Z44" s="14"/>
      <c r="AA44" s="14"/>
      <c r="AB44" s="14"/>
      <c r="AC44" s="14"/>
      <c r="AD44" s="14"/>
      <c r="AE44" s="14"/>
      <c r="AF44" s="14"/>
    </row>
    <row r="45" spans="1:34" ht="17.25" x14ac:dyDescent="0.25">
      <c r="A45" s="14"/>
      <c r="F45" s="14"/>
      <c r="G45" s="14"/>
      <c r="I45" s="14"/>
      <c r="J45" s="14"/>
      <c r="K45" s="14"/>
      <c r="L45" s="14"/>
      <c r="M45" s="14"/>
      <c r="N45" s="14"/>
      <c r="O45" s="14"/>
      <c r="P45" s="14"/>
      <c r="Q45" s="14"/>
      <c r="R45" s="14"/>
      <c r="S45" s="14"/>
      <c r="T45" s="14"/>
      <c r="U45" s="14"/>
      <c r="V45" s="14"/>
      <c r="W45" s="14"/>
      <c r="X45" s="14"/>
      <c r="Y45" s="14"/>
      <c r="Z45" s="14"/>
      <c r="AA45" s="14"/>
      <c r="AB45" s="14"/>
      <c r="AC45" s="14"/>
      <c r="AD45" s="14"/>
      <c r="AE45" s="14"/>
      <c r="AF45" s="14"/>
    </row>
  </sheetData>
  <mergeCells count="3">
    <mergeCell ref="A36:R36"/>
    <mergeCell ref="T36:AH36"/>
    <mergeCell ref="T37:AH37"/>
  </mergeCells>
  <printOptions horizontalCentered="1"/>
  <pageMargins left="0.25" right="0.25" top="0.75" bottom="0.75" header="0.3" footer="0.3"/>
  <pageSetup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E6B03208763A44EB64B9FC8A84B4CC804005E48DE7B391D904E817F9F36E6EFDCBC" ma:contentTypeVersion="54" ma:contentTypeDescription="Create a new document." ma:contentTypeScope="" ma:versionID="480fbdb005ac9d8138ae6e0512fb92b4">
  <xsd:schema xmlns:xsd="http://www.w3.org/2001/XMLSchema" xmlns:xs="http://www.w3.org/2001/XMLSchema" xmlns:p="http://schemas.microsoft.com/office/2006/metadata/properties" xmlns:ns2="b588bf57-8ba0-468c-9088-7d67b55c7039" targetNamespace="http://schemas.microsoft.com/office/2006/metadata/properties" ma:root="true" ma:fieldsID="0ea10c76e7934788d1779a4bec75b82e" ns2:_="">
    <xsd:import namespace="b588bf57-8ba0-468c-9088-7d67b55c703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8bf57-8ba0-468c-9088-7d67b55c703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7a3d54fb-e176-40eb-9fcd-736f2f755639}"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1A2EFD-B154-4910-9A6A-203D18A8C4F1}" ma:internalName="CSXSubmissionMarket" ma:readOnly="false" ma:showField="MarketName" ma:web="b588bf57-8ba0-468c-9088-7d67b55c703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d14bbe84-e03c-4266-b7e4-58d6fdfae43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DA286C3-8253-47DF-B32E-474422912EB9}" ma:internalName="InProjectListLookup" ma:readOnly="true" ma:showField="InProjectList"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4962b61c-4fdb-46d0-9835-6aed8d86a50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DA286C3-8253-47DF-B32E-474422912EB9}" ma:internalName="LastCompleteVersionLookup" ma:readOnly="true" ma:showField="LastCompleteVersion"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DA286C3-8253-47DF-B32E-474422912EB9}" ma:internalName="LastPreviewErrorLookup" ma:readOnly="true" ma:showField="LastPreviewError"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DA286C3-8253-47DF-B32E-474422912EB9}" ma:internalName="LastPreviewResultLookup" ma:readOnly="true" ma:showField="LastPreviewResult"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DA286C3-8253-47DF-B32E-474422912EB9}" ma:internalName="LastPreviewAttemptDateLookup" ma:readOnly="true" ma:showField="LastPreviewAttemptDat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DA286C3-8253-47DF-B32E-474422912EB9}" ma:internalName="LastPreviewedByLookup" ma:readOnly="true" ma:showField="LastPreviewedBy"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DA286C3-8253-47DF-B32E-474422912EB9}" ma:internalName="LastPreviewTimeLookup" ma:readOnly="true" ma:showField="LastPreviewTim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DA286C3-8253-47DF-B32E-474422912EB9}" ma:internalName="LastPreviewVersionLookup" ma:readOnly="true" ma:showField="LastPreviewVersion"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DA286C3-8253-47DF-B32E-474422912EB9}" ma:internalName="LastPublishErrorLookup" ma:readOnly="true" ma:showField="LastPublishError"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DA286C3-8253-47DF-B32E-474422912EB9}" ma:internalName="LastPublishResultLookup" ma:readOnly="true" ma:showField="LastPublishResult"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DA286C3-8253-47DF-B32E-474422912EB9}" ma:internalName="LastPublishAttemptDateLookup" ma:readOnly="true" ma:showField="LastPublishAttemptDat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DA286C3-8253-47DF-B32E-474422912EB9}" ma:internalName="LastPublishedByLookup" ma:readOnly="true" ma:showField="LastPublishedBy"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DA286C3-8253-47DF-B32E-474422912EB9}" ma:internalName="LastPublishTimeLookup" ma:readOnly="true" ma:showField="LastPublishTim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DA286C3-8253-47DF-B32E-474422912EB9}" ma:internalName="LastPublishVersionLookup" ma:readOnly="true" ma:showField="LastPublishVersion"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B57C37B-444B-4091-86C3-AD74C650108F}" ma:internalName="LocLastLocAttemptVersionLookup" ma:readOnly="false" ma:showField="LastLocAttemptVersion" ma:web="b588bf57-8ba0-468c-9088-7d67b55c7039">
      <xsd:simpleType>
        <xsd:restriction base="dms:Lookup"/>
      </xsd:simpleType>
    </xsd:element>
    <xsd:element name="LocLastLocAttemptVersionTypeLookup" ma:index="71" nillable="true" ma:displayName="Loc Last Loc Attempt Version Type" ma:default="" ma:list="{6B57C37B-444B-4091-86C3-AD74C650108F}" ma:internalName="LocLastLocAttemptVersionTypeLookup" ma:readOnly="true" ma:showField="LastLocAttemptVersionType" ma:web="b588bf57-8ba0-468c-9088-7d67b55c703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B57C37B-444B-4091-86C3-AD74C650108F}" ma:internalName="LocNewPublishedVersionLookup" ma:readOnly="true" ma:showField="NewPublishedVersion" ma:web="b588bf57-8ba0-468c-9088-7d67b55c7039">
      <xsd:simpleType>
        <xsd:restriction base="dms:Lookup"/>
      </xsd:simpleType>
    </xsd:element>
    <xsd:element name="LocOverallHandbackStatusLookup" ma:index="75" nillable="true" ma:displayName="Loc Overall Handback Status" ma:default="" ma:list="{6B57C37B-444B-4091-86C3-AD74C650108F}" ma:internalName="LocOverallHandbackStatusLookup" ma:readOnly="true" ma:showField="OverallHandbackStatus" ma:web="b588bf57-8ba0-468c-9088-7d67b55c7039">
      <xsd:simpleType>
        <xsd:restriction base="dms:Lookup"/>
      </xsd:simpleType>
    </xsd:element>
    <xsd:element name="LocOverallLocStatusLookup" ma:index="76" nillable="true" ma:displayName="Loc Overall Localize Status" ma:default="" ma:list="{6B57C37B-444B-4091-86C3-AD74C650108F}" ma:internalName="LocOverallLocStatusLookup" ma:readOnly="true" ma:showField="OverallLocStatus" ma:web="b588bf57-8ba0-468c-9088-7d67b55c7039">
      <xsd:simpleType>
        <xsd:restriction base="dms:Lookup"/>
      </xsd:simpleType>
    </xsd:element>
    <xsd:element name="LocOverallPreviewStatusLookup" ma:index="77" nillable="true" ma:displayName="Loc Overall Preview Status" ma:default="" ma:list="{6B57C37B-444B-4091-86C3-AD74C650108F}" ma:internalName="LocOverallPreviewStatusLookup" ma:readOnly="true" ma:showField="OverallPreviewStatus" ma:web="b588bf57-8ba0-468c-9088-7d67b55c7039">
      <xsd:simpleType>
        <xsd:restriction base="dms:Lookup"/>
      </xsd:simpleType>
    </xsd:element>
    <xsd:element name="LocOverallPublishStatusLookup" ma:index="78" nillable="true" ma:displayName="Loc Overall Publish Status" ma:default="" ma:list="{6B57C37B-444B-4091-86C3-AD74C650108F}" ma:internalName="LocOverallPublishStatusLookup" ma:readOnly="true" ma:showField="OverallPublishStatus" ma:web="b588bf57-8ba0-468c-9088-7d67b55c703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B57C37B-444B-4091-86C3-AD74C650108F}" ma:internalName="LocProcessedForHandoffsLookup" ma:readOnly="true" ma:showField="ProcessedForHandoffs" ma:web="b588bf57-8ba0-468c-9088-7d67b55c7039">
      <xsd:simpleType>
        <xsd:restriction base="dms:Lookup"/>
      </xsd:simpleType>
    </xsd:element>
    <xsd:element name="LocProcessedForMarketsLookup" ma:index="81" nillable="true" ma:displayName="Loc Processed For Markets" ma:default="" ma:list="{6B57C37B-444B-4091-86C3-AD74C650108F}" ma:internalName="LocProcessedForMarketsLookup" ma:readOnly="true" ma:showField="ProcessedForMarkets" ma:web="b588bf57-8ba0-468c-9088-7d67b55c7039">
      <xsd:simpleType>
        <xsd:restriction base="dms:Lookup"/>
      </xsd:simpleType>
    </xsd:element>
    <xsd:element name="LocPublishedDependentAssetsLookup" ma:index="82" nillable="true" ma:displayName="Loc Published Dependent Assets" ma:default="" ma:list="{6B57C37B-444B-4091-86C3-AD74C650108F}" ma:internalName="LocPublishedDependentAssetsLookup" ma:readOnly="true" ma:showField="PublishedDependentAssets" ma:web="b588bf57-8ba0-468c-9088-7d67b55c7039">
      <xsd:simpleType>
        <xsd:restriction base="dms:Lookup"/>
      </xsd:simpleType>
    </xsd:element>
    <xsd:element name="LocPublishedLinkedAssetsLookup" ma:index="83" nillable="true" ma:displayName="Loc Published Linked Assets" ma:default="" ma:list="{6B57C37B-444B-4091-86C3-AD74C650108F}" ma:internalName="LocPublishedLinkedAssetsLookup" ma:readOnly="true" ma:showField="PublishedLinkedAssets" ma:web="b588bf57-8ba0-468c-9088-7d67b55c703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4369e605-1431-4f9e-a604-c7d16fa1a7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1A2EFD-B154-4910-9A6A-203D18A8C4F1}" ma:internalName="Markets" ma:readOnly="false" ma:showField="MarketNam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DA286C3-8253-47DF-B32E-474422912EB9}" ma:internalName="NumOfRatingsLookup" ma:readOnly="true" ma:showField="NumOfRatings"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DA286C3-8253-47DF-B32E-474422912EB9}" ma:internalName="PublishStatusLookup" ma:readOnly="false" ma:showField="PublishStatus"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e536f2-3e7b-4689-bd5c-6d869e5e38f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083571ef-0dda-4d55-a857-683ecd66090e}" ma:internalName="TaxCatchAll" ma:showField="CatchAllData"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083571ef-0dda-4d55-a857-683ecd66090e}" ma:internalName="TaxCatchAllLabel" ma:readOnly="true" ma:showField="CatchAllDataLabel"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b588bf57-8ba0-468c-9088-7d67b55c7039" xsi:nil="true"/>
    <AssetExpire xmlns="b588bf57-8ba0-468c-9088-7d67b55c7039">2029-01-01T08:00:00+00:00</AssetExpire>
    <CampaignTagsTaxHTField0 xmlns="b588bf57-8ba0-468c-9088-7d67b55c7039">
      <Terms xmlns="http://schemas.microsoft.com/office/infopath/2007/PartnerControls"/>
    </CampaignTagsTaxHTField0>
    <IntlLangReviewDate xmlns="b588bf57-8ba0-468c-9088-7d67b55c7039" xsi:nil="true"/>
    <TPFriendlyName xmlns="b588bf57-8ba0-468c-9088-7d67b55c7039" xsi:nil="true"/>
    <IntlLangReview xmlns="b588bf57-8ba0-468c-9088-7d67b55c7039">false</IntlLangReview>
    <LocLastLocAttemptVersionLookup xmlns="b588bf57-8ba0-468c-9088-7d67b55c7039">854868</LocLastLocAttemptVersionLookup>
    <PolicheckWords xmlns="b588bf57-8ba0-468c-9088-7d67b55c7039" xsi:nil="true"/>
    <SubmitterId xmlns="b588bf57-8ba0-468c-9088-7d67b55c7039" xsi:nil="true"/>
    <AcquiredFrom xmlns="b588bf57-8ba0-468c-9088-7d67b55c7039">Internal MS</AcquiredFrom>
    <EditorialStatus xmlns="b588bf57-8ba0-468c-9088-7d67b55c7039">Complete</EditorialStatus>
    <Markets xmlns="b588bf57-8ba0-468c-9088-7d67b55c7039"/>
    <OriginAsset xmlns="b588bf57-8ba0-468c-9088-7d67b55c7039" xsi:nil="true"/>
    <AssetStart xmlns="b588bf57-8ba0-468c-9088-7d67b55c7039">2012-08-30T21:29:00+00:00</AssetStart>
    <FriendlyTitle xmlns="b588bf57-8ba0-468c-9088-7d67b55c7039" xsi:nil="true"/>
    <MarketSpecific xmlns="b588bf57-8ba0-468c-9088-7d67b55c7039">false</MarketSpecific>
    <TPNamespace xmlns="b588bf57-8ba0-468c-9088-7d67b55c7039" xsi:nil="true"/>
    <PublishStatusLookup xmlns="b588bf57-8ba0-468c-9088-7d67b55c7039">
      <Value>338273</Value>
    </PublishStatusLookup>
    <APAuthor xmlns="b588bf57-8ba0-468c-9088-7d67b55c7039">
      <UserInfo>
        <DisplayName>REDMOND\matthos</DisplayName>
        <AccountId>59</AccountId>
        <AccountType/>
      </UserInfo>
    </APAuthor>
    <TPCommandLine xmlns="b588bf57-8ba0-468c-9088-7d67b55c7039" xsi:nil="true"/>
    <IntlLangReviewer xmlns="b588bf57-8ba0-468c-9088-7d67b55c7039" xsi:nil="true"/>
    <OpenTemplate xmlns="b588bf57-8ba0-468c-9088-7d67b55c7039">true</OpenTemplate>
    <CSXSubmissionDate xmlns="b588bf57-8ba0-468c-9088-7d67b55c7039" xsi:nil="true"/>
    <TaxCatchAll xmlns="b588bf57-8ba0-468c-9088-7d67b55c7039"/>
    <Manager xmlns="b588bf57-8ba0-468c-9088-7d67b55c7039" xsi:nil="true"/>
    <NumericId xmlns="b588bf57-8ba0-468c-9088-7d67b55c7039" xsi:nil="true"/>
    <ParentAssetId xmlns="b588bf57-8ba0-468c-9088-7d67b55c7039" xsi:nil="true"/>
    <OriginalSourceMarket xmlns="b588bf57-8ba0-468c-9088-7d67b55c7039">english</OriginalSourceMarket>
    <ApprovalStatus xmlns="b588bf57-8ba0-468c-9088-7d67b55c7039">InProgress</ApprovalStatus>
    <TPComponent xmlns="b588bf57-8ba0-468c-9088-7d67b55c7039" xsi:nil="true"/>
    <EditorialTags xmlns="b588bf57-8ba0-468c-9088-7d67b55c7039" xsi:nil="true"/>
    <TPExecutable xmlns="b588bf57-8ba0-468c-9088-7d67b55c7039" xsi:nil="true"/>
    <TPLaunchHelpLink xmlns="b588bf57-8ba0-468c-9088-7d67b55c7039" xsi:nil="true"/>
    <LocComments xmlns="b588bf57-8ba0-468c-9088-7d67b55c7039" xsi:nil="true"/>
    <LocRecommendedHandoff xmlns="b588bf57-8ba0-468c-9088-7d67b55c7039" xsi:nil="true"/>
    <SourceTitle xmlns="b588bf57-8ba0-468c-9088-7d67b55c7039" xsi:nil="true"/>
    <CSXUpdate xmlns="b588bf57-8ba0-468c-9088-7d67b55c7039">false</CSXUpdate>
    <IntlLocPriority xmlns="b588bf57-8ba0-468c-9088-7d67b55c7039" xsi:nil="true"/>
    <UAProjectedTotalWords xmlns="b588bf57-8ba0-468c-9088-7d67b55c7039" xsi:nil="true"/>
    <AssetType xmlns="b588bf57-8ba0-468c-9088-7d67b55c7039">TP</AssetType>
    <MachineTranslated xmlns="b588bf57-8ba0-468c-9088-7d67b55c7039">false</MachineTranslated>
    <OutputCachingOn xmlns="b588bf57-8ba0-468c-9088-7d67b55c7039">false</OutputCachingOn>
    <TemplateStatus xmlns="b588bf57-8ba0-468c-9088-7d67b55c7039">Complete</TemplateStatus>
    <IsSearchable xmlns="b588bf57-8ba0-468c-9088-7d67b55c7039">true</IsSearchable>
    <ContentItem xmlns="b588bf57-8ba0-468c-9088-7d67b55c7039" xsi:nil="true"/>
    <HandoffToMSDN xmlns="b588bf57-8ba0-468c-9088-7d67b55c7039" xsi:nil="true"/>
    <ShowIn xmlns="b588bf57-8ba0-468c-9088-7d67b55c7039">Show everywhere</ShowIn>
    <ThumbnailAssetId xmlns="b588bf57-8ba0-468c-9088-7d67b55c7039" xsi:nil="true"/>
    <UALocComments xmlns="b588bf57-8ba0-468c-9088-7d67b55c7039" xsi:nil="true"/>
    <UALocRecommendation xmlns="b588bf57-8ba0-468c-9088-7d67b55c7039">Localize</UALocRecommendation>
    <LastModifiedDateTime xmlns="b588bf57-8ba0-468c-9088-7d67b55c7039" xsi:nil="true"/>
    <LegacyData xmlns="b588bf57-8ba0-468c-9088-7d67b55c7039" xsi:nil="true"/>
    <LocManualTestRequired xmlns="b588bf57-8ba0-468c-9088-7d67b55c7039">false</LocManualTestRequired>
    <LocMarketGroupTiers2 xmlns="b588bf57-8ba0-468c-9088-7d67b55c7039" xsi:nil="true"/>
    <ClipArtFilename xmlns="b588bf57-8ba0-468c-9088-7d67b55c7039" xsi:nil="true"/>
    <TPApplication xmlns="b588bf57-8ba0-468c-9088-7d67b55c7039" xsi:nil="true"/>
    <CSXHash xmlns="b588bf57-8ba0-468c-9088-7d67b55c7039" xsi:nil="true"/>
    <DirectSourceMarket xmlns="b588bf57-8ba0-468c-9088-7d67b55c7039">english</DirectSourceMarket>
    <PrimaryImageGen xmlns="b588bf57-8ba0-468c-9088-7d67b55c7039">false</PrimaryImageGen>
    <PlannedPubDate xmlns="b588bf57-8ba0-468c-9088-7d67b55c7039" xsi:nil="true"/>
    <CSXSubmissionMarket xmlns="b588bf57-8ba0-468c-9088-7d67b55c7039" xsi:nil="true"/>
    <Downloads xmlns="b588bf57-8ba0-468c-9088-7d67b55c7039">0</Downloads>
    <ArtSampleDocs xmlns="b588bf57-8ba0-468c-9088-7d67b55c7039" xsi:nil="true"/>
    <TrustLevel xmlns="b588bf57-8ba0-468c-9088-7d67b55c7039">1 Microsoft Managed Content</TrustLevel>
    <BlockPublish xmlns="b588bf57-8ba0-468c-9088-7d67b55c7039">false</BlockPublish>
    <TPLaunchHelpLinkType xmlns="b588bf57-8ba0-468c-9088-7d67b55c7039">Template</TPLaunchHelpLinkType>
    <LocalizationTagsTaxHTField0 xmlns="b588bf57-8ba0-468c-9088-7d67b55c7039">
      <Terms xmlns="http://schemas.microsoft.com/office/infopath/2007/PartnerControls"/>
    </LocalizationTagsTaxHTField0>
    <BusinessGroup xmlns="b588bf57-8ba0-468c-9088-7d67b55c7039" xsi:nil="true"/>
    <Providers xmlns="b588bf57-8ba0-468c-9088-7d67b55c7039" xsi:nil="true"/>
    <TemplateTemplateType xmlns="b588bf57-8ba0-468c-9088-7d67b55c7039">Excel Spreadsheet Template</TemplateTemplateType>
    <TimesCloned xmlns="b588bf57-8ba0-468c-9088-7d67b55c7039" xsi:nil="true"/>
    <TPAppVersion xmlns="b588bf57-8ba0-468c-9088-7d67b55c7039" xsi:nil="true"/>
    <VoteCount xmlns="b588bf57-8ba0-468c-9088-7d67b55c7039" xsi:nil="true"/>
    <FeatureTagsTaxHTField0 xmlns="b588bf57-8ba0-468c-9088-7d67b55c7039">
      <Terms xmlns="http://schemas.microsoft.com/office/infopath/2007/PartnerControls"/>
    </FeatureTagsTaxHTField0>
    <Provider xmlns="b588bf57-8ba0-468c-9088-7d67b55c7039" xsi:nil="true"/>
    <UACurrentWords xmlns="b588bf57-8ba0-468c-9088-7d67b55c7039" xsi:nil="true"/>
    <AssetId xmlns="b588bf57-8ba0-468c-9088-7d67b55c7039">TP103427563</AssetId>
    <TPClientViewer xmlns="b588bf57-8ba0-468c-9088-7d67b55c7039" xsi:nil="true"/>
    <DSATActionTaken xmlns="b588bf57-8ba0-468c-9088-7d67b55c7039" xsi:nil="true"/>
    <APEditor xmlns="b588bf57-8ba0-468c-9088-7d67b55c7039">
      <UserInfo>
        <DisplayName/>
        <AccountId xsi:nil="true"/>
        <AccountType/>
      </UserInfo>
    </APEditor>
    <TPInstallLocation xmlns="b588bf57-8ba0-468c-9088-7d67b55c7039" xsi:nil="true"/>
    <OOCacheId xmlns="b588bf57-8ba0-468c-9088-7d67b55c7039" xsi:nil="true"/>
    <IsDeleted xmlns="b588bf57-8ba0-468c-9088-7d67b55c7039">false</IsDeleted>
    <PublishTargets xmlns="b588bf57-8ba0-468c-9088-7d67b55c7039">OfficeOnlineVNext</PublishTargets>
    <ApprovalLog xmlns="b588bf57-8ba0-468c-9088-7d67b55c7039" xsi:nil="true"/>
    <BugNumber xmlns="b588bf57-8ba0-468c-9088-7d67b55c7039" xsi:nil="true"/>
    <CrawlForDependencies xmlns="b588bf57-8ba0-468c-9088-7d67b55c7039">false</CrawlForDependencies>
    <InternalTagsTaxHTField0 xmlns="b588bf57-8ba0-468c-9088-7d67b55c7039">
      <Terms xmlns="http://schemas.microsoft.com/office/infopath/2007/PartnerControls"/>
    </InternalTagsTaxHTField0>
    <LastHandOff xmlns="b588bf57-8ba0-468c-9088-7d67b55c7039" xsi:nil="true"/>
    <Milestone xmlns="b588bf57-8ba0-468c-9088-7d67b55c7039" xsi:nil="true"/>
    <OriginalRelease xmlns="b588bf57-8ba0-468c-9088-7d67b55c7039">15</OriginalRelease>
    <RecommendationsModifier xmlns="b588bf57-8ba0-468c-9088-7d67b55c7039" xsi:nil="true"/>
    <ScenarioTagsTaxHTField0 xmlns="b588bf57-8ba0-468c-9088-7d67b55c7039">
      <Terms xmlns="http://schemas.microsoft.com/office/infopath/2007/PartnerControls"/>
    </ScenarioTagsTaxHTField0>
    <UANotes xmlns="b588bf57-8ba0-468c-9088-7d67b55c7039" xsi:nil="true"/>
  </documentManagement>
</p:properties>
</file>

<file path=customXml/itemProps1.xml><?xml version="1.0" encoding="utf-8"?>
<ds:datastoreItem xmlns:ds="http://schemas.openxmlformats.org/officeDocument/2006/customXml" ds:itemID="{3E91BA39-EAF3-4E62-B415-E43F22F2B29E}"/>
</file>

<file path=customXml/itemProps2.xml><?xml version="1.0" encoding="utf-8"?>
<ds:datastoreItem xmlns:ds="http://schemas.openxmlformats.org/officeDocument/2006/customXml" ds:itemID="{94C9E900-E951-4E67-A753-F1A8AD2CD423}"/>
</file>

<file path=customXml/itemProps3.xml><?xml version="1.0" encoding="utf-8"?>
<ds:datastoreItem xmlns:ds="http://schemas.openxmlformats.org/officeDocument/2006/customXml" ds:itemID="{FA3FDFCB-68B2-443B-B74D-45995B5AB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7</vt:i4>
      </vt:variant>
    </vt:vector>
  </HeadingPairs>
  <TitlesOfParts>
    <vt:vector size="12" baseType="lpstr">
      <vt:lpstr>Επισκόπηση πάρτι</vt:lpstr>
      <vt:lpstr>Λίστα καλεσμένων</vt:lpstr>
      <vt:lpstr>Φαγητό και αναψυκτικά</vt:lpstr>
      <vt:lpstr>Άλλα απαραίτητα</vt:lpstr>
      <vt:lpstr>Διάταξη θέσεων</vt:lpstr>
      <vt:lpstr>AdultTotal</vt:lpstr>
      <vt:lpstr>ChildrenTotal</vt:lpstr>
      <vt:lpstr>ConfirmedGuests</vt:lpstr>
      <vt:lpstr>'Διάταξη θέσεων'!Print_Area</vt:lpstr>
      <vt:lpstr>Table1Header</vt:lpstr>
      <vt:lpstr>Table2Header</vt:lpstr>
      <vt:lpstr>Table3Header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Preedaporn Stapholdecha</dc:creator>
  <cp:lastModifiedBy>Chutawadchara Kaentubtim</cp:lastModifiedBy>
  <dcterms:created xsi:type="dcterms:W3CDTF">2012-08-28T21:36:07Z</dcterms:created>
  <dcterms:modified xsi:type="dcterms:W3CDTF">2012-12-20T13:29:46Z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0x010100FE6B03208763A44EB64B9FC8A84B4CC804005E48DE7B391D904E817F9F36E6EFDCBC</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