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admin\Desktop\Νέος φάκελος\"/>
    </mc:Choice>
  </mc:AlternateContent>
  <xr:revisionPtr revIDLastSave="0" documentId="13_ncr:1_{0EF491EB-EBB8-4ED1-A37F-CBE2735288CF}" xr6:coauthVersionLast="43" xr6:coauthVersionMax="43" xr10:uidLastSave="{00000000-0000-0000-0000-000000000000}"/>
  <bookViews>
    <workbookView xWindow="-120" yWindow="-120" windowWidth="28980" windowHeight="16170" xr2:uid="{00000000-000D-0000-FFFF-FFFF00000000}"/>
  </bookViews>
  <sheets>
    <sheet name="Έξοδα" sheetId="1" r:id="rId1"/>
    <sheet name="Έσοδα" sheetId="2" r:id="rId2"/>
    <sheet name="Σύνοψη κερδών-ζημιών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19" i="1"/>
  <c r="H11" i="1"/>
  <c r="D32" i="1"/>
  <c r="D25" i="1"/>
  <c r="D11" i="1"/>
  <c r="C32" i="1" l="1"/>
  <c r="G24" i="1"/>
  <c r="C25" i="1"/>
  <c r="G19" i="1"/>
  <c r="C19" i="1"/>
  <c r="D19" i="1"/>
  <c r="G11" i="1"/>
  <c r="C11" i="1"/>
  <c r="H4" i="1" l="1"/>
  <c r="G4" i="1"/>
  <c r="C7" i="3" s="1"/>
  <c r="F8" i="2"/>
  <c r="F9" i="2"/>
  <c r="F10" i="2"/>
  <c r="F15" i="2"/>
  <c r="F16" i="2"/>
  <c r="F17" i="2"/>
  <c r="F22" i="2"/>
  <c r="F23" i="2"/>
  <c r="F24" i="2"/>
  <c r="F29" i="2"/>
  <c r="F30" i="2"/>
  <c r="F31" i="2"/>
  <c r="F32" i="2"/>
  <c r="G8" i="2"/>
  <c r="G9" i="2"/>
  <c r="G10" i="2"/>
  <c r="G15" i="2"/>
  <c r="G16" i="2"/>
  <c r="G17" i="2"/>
  <c r="G22" i="2"/>
  <c r="G23" i="2"/>
  <c r="G24" i="2"/>
  <c r="G29" i="2"/>
  <c r="G30" i="2"/>
  <c r="G31" i="2"/>
  <c r="G32" i="2"/>
  <c r="G33" i="2" l="1"/>
  <c r="F25" i="2"/>
  <c r="F33" i="2"/>
  <c r="G25" i="2"/>
  <c r="G18" i="2"/>
  <c r="F18" i="2"/>
  <c r="F11" i="2"/>
  <c r="F4" i="2" s="1"/>
  <c r="C6" i="3" s="1"/>
  <c r="G11" i="2"/>
  <c r="D7" i="3"/>
  <c r="G4" i="2" l="1"/>
  <c r="D6" i="3" s="1"/>
  <c r="D9" i="3" s="1"/>
  <c r="C9" i="3"/>
</calcChain>
</file>

<file path=xl/sharedStrings.xml><?xml version="1.0" encoding="utf-8"?>
<sst xmlns="http://schemas.openxmlformats.org/spreadsheetml/2006/main" count="178" uniqueCount="67">
  <si>
    <t xml:space="preserve">Προϋπολογισμός εκδήλωσης για [Όνομα εκδήλωσης] </t>
  </si>
  <si>
    <t>ΣΥΝΟΛΙΚΑ ΕΞΟΔΑ</t>
  </si>
  <si>
    <t>Χώρος</t>
  </si>
  <si>
    <t>Έξοδα αίθουσας και σάλας</t>
  </si>
  <si>
    <t>Προσωπικό χώρου</t>
  </si>
  <si>
    <t>Εξοπλισμός</t>
  </si>
  <si>
    <t>Τραπέζια και καρέκλες</t>
  </si>
  <si>
    <t>Διακοσμήσεις</t>
  </si>
  <si>
    <t>Λουλούδια</t>
  </si>
  <si>
    <t>Κεριά</t>
  </si>
  <si>
    <t>Φωτισμός</t>
  </si>
  <si>
    <t>Μπαλόνια</t>
  </si>
  <si>
    <t>Χαρτικά</t>
  </si>
  <si>
    <t>Δημοσιότητα</t>
  </si>
  <si>
    <t>Γραφικά</t>
  </si>
  <si>
    <t>Φωτοαντιγραφή/Εκτύπωση</t>
  </si>
  <si>
    <t>Ταχυδρομικά τέλη</t>
  </si>
  <si>
    <t>Διάφορα</t>
  </si>
  <si>
    <t>Τηλέφωνο</t>
  </si>
  <si>
    <t>Μετακινήσεις</t>
  </si>
  <si>
    <t>Επιστολόχαρτα</t>
  </si>
  <si>
    <t>Υπηρεσίες φαξ</t>
  </si>
  <si>
    <t>Εκτιμώμενα</t>
  </si>
  <si>
    <t>Πραγματικά</t>
  </si>
  <si>
    <t>Αναψυκτικά</t>
  </si>
  <si>
    <t>Φαγητό</t>
  </si>
  <si>
    <t>Ποτά</t>
  </si>
  <si>
    <t>Τραπεζομάντιλα</t>
  </si>
  <si>
    <t>Προσωπικό και φιλοδωρήματα</t>
  </si>
  <si>
    <t>Πρόγραμμα</t>
  </si>
  <si>
    <t>Καλλιτέχνες</t>
  </si>
  <si>
    <t>Ηχεία</t>
  </si>
  <si>
    <t>Ταξίδι</t>
  </si>
  <si>
    <t>Ξενοδοχείο</t>
  </si>
  <si>
    <t>Άλλο</t>
  </si>
  <si>
    <t>Βραβεία</t>
  </si>
  <si>
    <t>Κορδέλες/Πλακέτες/Τρόπαια</t>
  </si>
  <si>
    <t>Δώρα</t>
  </si>
  <si>
    <t>ΕΞΟΔΑ</t>
  </si>
  <si>
    <t>ΣΥΝΟΛΙΚΑ ΕΣΟΔΑ</t>
  </si>
  <si>
    <t>ΠΡΟΣΕΛΕΥΣΕΙΣ</t>
  </si>
  <si>
    <t>Αρ. εκτιμώμενων</t>
  </si>
  <si>
    <t>ΔΙΑΦΗΜΊΣΕΙΣ ΣΤΟ ΠΡΌΓΡΑΜΜΑ</t>
  </si>
  <si>
    <t>ΕΚΘΕΤΕΣ/ΠΡΟΜΗΘΕΥΤΈΣ</t>
  </si>
  <si>
    <t>ΠΏΛΗΣΗ ΣΤΟΙΧΕΊΩΝ</t>
  </si>
  <si>
    <t>Αρ. πραγματικών</t>
  </si>
  <si>
    <t>Τύπος</t>
  </si>
  <si>
    <t>Ενήλικες @</t>
  </si>
  <si>
    <t>Παιδιά @</t>
  </si>
  <si>
    <t>Άλλο @</t>
  </si>
  <si>
    <t>Εξώφυλλα @</t>
  </si>
  <si>
    <t>Μισές σελίδες @</t>
  </si>
  <si>
    <t>Ένα τέταρτο σελίδας @</t>
  </si>
  <si>
    <t>Μεγάλα περίπτερα @</t>
  </si>
  <si>
    <t>Μεσαίο περίπτερα @</t>
  </si>
  <si>
    <t>Μικρά περίπτερα @</t>
  </si>
  <si>
    <t>Είδη @</t>
  </si>
  <si>
    <t>Τιμή</t>
  </si>
  <si>
    <t>Εκτιμώμενα έσοδα</t>
  </si>
  <si>
    <t>ΕΣΟΔΑ</t>
  </si>
  <si>
    <t>Πραγματικά έσοδα</t>
  </si>
  <si>
    <t>Συνολικά έσοδα</t>
  </si>
  <si>
    <t>Συνολικά έξοδα</t>
  </si>
  <si>
    <t xml:space="preserve">ΚΕΡΔΟΣ </t>
  </si>
  <si>
    <t>Σύνοψη ζημίας</t>
  </si>
  <si>
    <t>Άθροισμα</t>
  </si>
  <si>
    <t>Συνολικό κέρδος 
(ή ζημιά)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</si>
</sst>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35" x14ac:knownFonts="1">
    <font>
      <sz val="10"/>
      <name val="Arial"/>
      <family val="2"/>
    </font>
    <font>
      <sz val="11"/>
      <color theme="1"/>
      <name val="Lucida Sans"/>
      <family val="2"/>
      <scheme val="minor"/>
    </font>
    <font>
      <sz val="8"/>
      <name val="Arial"/>
      <family val="2"/>
    </font>
    <font>
      <sz val="10"/>
      <name val="Lucida Sans"/>
      <family val="2"/>
      <scheme val="minor"/>
    </font>
    <font>
      <sz val="9"/>
      <name val="Lucida Sans"/>
      <family val="2"/>
      <scheme val="minor"/>
    </font>
    <font>
      <b/>
      <sz val="10"/>
      <name val="Century Gothic"/>
      <family val="2"/>
      <scheme val="major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9"/>
      <color theme="0"/>
      <name val="Lucida Sans"/>
      <family val="2"/>
      <scheme val="minor"/>
    </font>
    <font>
      <sz val="11"/>
      <name val="Lucida Sans"/>
      <family val="2"/>
      <scheme val="minor"/>
    </font>
    <font>
      <sz val="12"/>
      <name val="Lucida Sans"/>
      <family val="2"/>
      <scheme val="minor"/>
    </font>
    <font>
      <b/>
      <sz val="12"/>
      <color theme="0"/>
      <name val="Lucida Sans"/>
      <family val="2"/>
      <scheme val="minor"/>
    </font>
    <font>
      <b/>
      <sz val="9"/>
      <color theme="1"/>
      <name val="Lucida Sans"/>
      <family val="2"/>
      <scheme val="minor"/>
    </font>
    <font>
      <sz val="10"/>
      <color theme="1"/>
      <name val="Lucida Sans"/>
      <family val="2"/>
      <scheme val="minor"/>
    </font>
    <font>
      <sz val="10"/>
      <name val="Arial"/>
      <family val="2"/>
    </font>
    <font>
      <b/>
      <sz val="12"/>
      <color theme="0"/>
      <name val="Century Gothic"/>
      <family val="2"/>
      <scheme val="major"/>
    </font>
    <font>
      <sz val="22"/>
      <color theme="4"/>
      <name val="Century Gothic"/>
      <family val="2"/>
      <scheme val="major"/>
    </font>
    <font>
      <b/>
      <sz val="12"/>
      <color theme="4"/>
      <name val="Lucida Sans"/>
      <family val="2"/>
      <scheme val="minor"/>
    </font>
    <font>
      <b/>
      <sz val="12"/>
      <color theme="4"/>
      <name val="Century Gothic"/>
      <family val="2"/>
      <scheme val="major"/>
    </font>
    <font>
      <b/>
      <sz val="15"/>
      <color theme="3"/>
      <name val="Lucida Sans"/>
      <family val="2"/>
      <scheme val="minor"/>
    </font>
    <font>
      <b/>
      <sz val="13"/>
      <color theme="3"/>
      <name val="Lucida Sans"/>
      <family val="2"/>
      <scheme val="min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  <font>
      <b/>
      <sz val="22"/>
      <color theme="4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4" fillId="4" borderId="0" applyNumberFormat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4" applyNumberFormat="0" applyAlignment="0" applyProtection="0"/>
    <xf numFmtId="0" fontId="26" fillId="13" borderId="5" applyNumberFormat="0" applyAlignment="0" applyProtection="0"/>
    <xf numFmtId="0" fontId="27" fillId="13" borderId="4" applyNumberFormat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14" fillId="15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NumberFormat="1" applyFont="1" applyFill="1" applyBorder="1" applyAlignment="1" applyProtection="1"/>
    <xf numFmtId="0" fontId="3" fillId="0" borderId="0" xfId="0" applyFont="1" applyBorder="1"/>
    <xf numFmtId="0" fontId="4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3" fillId="0" borderId="0" xfId="0" applyFont="1" applyBorder="1"/>
    <xf numFmtId="0" fontId="13" fillId="0" borderId="0" xfId="0" applyFont="1"/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right" inden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right" indent="1"/>
    </xf>
    <xf numFmtId="0" fontId="12" fillId="6" borderId="0" xfId="0" applyNumberFormat="1" applyFont="1" applyFill="1" applyBorder="1" applyAlignment="1" applyProtection="1">
      <alignment vertical="center"/>
    </xf>
    <xf numFmtId="0" fontId="13" fillId="5" borderId="0" xfId="0" applyFont="1" applyFill="1" applyAlignment="1">
      <alignment horizontal="right" indent="1"/>
    </xf>
    <xf numFmtId="0" fontId="5" fillId="5" borderId="0" xfId="2" applyFont="1" applyFill="1" applyAlignment="1">
      <alignment horizontal="right" indent="1"/>
    </xf>
    <xf numFmtId="0" fontId="6" fillId="8" borderId="0" xfId="0" applyFont="1" applyFill="1" applyAlignment="1">
      <alignment horizontal="left" vertical="center" indent="1"/>
    </xf>
    <xf numFmtId="0" fontId="7" fillId="8" borderId="0" xfId="0" applyFont="1" applyFill="1" applyAlignment="1">
      <alignment vertical="center"/>
    </xf>
    <xf numFmtId="0" fontId="6" fillId="8" borderId="0" xfId="0" applyFont="1" applyFill="1" applyAlignment="1">
      <alignment horizontal="right" vertical="center" indent="1"/>
    </xf>
    <xf numFmtId="0" fontId="3" fillId="5" borderId="0" xfId="0" applyNumberFormat="1" applyFont="1" applyFill="1" applyBorder="1" applyAlignment="1" applyProtection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6" fillId="4" borderId="0" xfId="0" applyFont="1" applyFill="1" applyAlignment="1">
      <alignment vertical="center"/>
    </xf>
    <xf numFmtId="0" fontId="34" fillId="4" borderId="0" xfId="1" applyAlignment="1">
      <alignment horizontal="right" vertical="center" indent="1"/>
    </xf>
    <xf numFmtId="0" fontId="8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0" fontId="4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 indent="1"/>
    </xf>
    <xf numFmtId="0" fontId="18" fillId="4" borderId="0" xfId="0" applyFont="1" applyFill="1" applyAlignment="1">
      <alignment horizontal="right" vertical="top" indent="1"/>
    </xf>
    <xf numFmtId="0" fontId="34" fillId="4" borderId="0" xfId="1" applyAlignment="1">
      <alignment horizontal="right" vertical="top" indent="1"/>
    </xf>
    <xf numFmtId="0" fontId="34" fillId="4" borderId="0" xfId="1" applyAlignment="1">
      <alignment horizontal="right" indent="1"/>
    </xf>
    <xf numFmtId="0" fontId="15" fillId="6" borderId="0" xfId="0" applyNumberFormat="1" applyFont="1" applyFill="1" applyBorder="1" applyAlignment="1" applyProtection="1">
      <alignment horizontal="right" vertical="center" indent="1"/>
    </xf>
    <xf numFmtId="0" fontId="15" fillId="6" borderId="0" xfId="0" applyNumberFormat="1" applyFont="1" applyFill="1" applyBorder="1" applyAlignment="1" applyProtection="1">
      <alignment horizontal="right" vertical="center" indent="2"/>
    </xf>
    <xf numFmtId="0" fontId="10" fillId="0" borderId="0" xfId="0" applyNumberFormat="1" applyFont="1" applyFill="1" applyBorder="1" applyAlignment="1" applyProtection="1">
      <alignment horizontal="right" vertical="center" indent="2"/>
    </xf>
    <xf numFmtId="0" fontId="10" fillId="0" borderId="0" xfId="0" applyNumberFormat="1" applyFont="1" applyFill="1" applyBorder="1" applyAlignment="1" applyProtection="1">
      <alignment horizontal="right" vertical="center" indent="1"/>
    </xf>
    <xf numFmtId="0" fontId="11" fillId="6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4" borderId="0" xfId="0" applyNumberFormat="1" applyFont="1" applyFill="1" applyBorder="1" applyAlignment="1" applyProtection="1">
      <alignment vertical="center"/>
    </xf>
    <xf numFmtId="0" fontId="11" fillId="3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right" vertical="center" indent="1"/>
    </xf>
    <xf numFmtId="0" fontId="3" fillId="0" borderId="0" xfId="0" applyNumberFormat="1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 indent="1"/>
    </xf>
    <xf numFmtId="0" fontId="3" fillId="5" borderId="0" xfId="0" applyNumberFormat="1" applyFont="1" applyFill="1" applyBorder="1" applyAlignment="1" applyProtection="1">
      <alignment horizontal="right" vertical="center" indent="1"/>
    </xf>
    <xf numFmtId="0" fontId="13" fillId="0" borderId="0" xfId="0" applyNumberFormat="1" applyFont="1" applyFill="1" applyBorder="1" applyAlignment="1" applyProtection="1">
      <alignment horizontal="left" vertical="center" indent="1"/>
    </xf>
    <xf numFmtId="0" fontId="13" fillId="0" borderId="0" xfId="0" applyNumberFormat="1" applyFont="1" applyFill="1" applyBorder="1" applyAlignment="1" applyProtection="1">
      <alignment horizontal="right" vertical="center" indent="1"/>
    </xf>
    <xf numFmtId="0" fontId="13" fillId="0" borderId="0" xfId="0" applyFont="1" applyFill="1" applyAlignment="1" applyProtection="1">
      <alignment horizontal="left" vertical="center" indent="1"/>
    </xf>
    <xf numFmtId="8" fontId="12" fillId="6" borderId="0" xfId="0" applyNumberFormat="1" applyFont="1" applyFill="1" applyBorder="1" applyAlignment="1" applyProtection="1">
      <alignment horizontal="right" vertical="center" indent="1"/>
    </xf>
    <xf numFmtId="8" fontId="3" fillId="0" borderId="0" xfId="0" applyNumberFormat="1" applyFont="1" applyFill="1" applyBorder="1" applyAlignment="1" applyProtection="1">
      <alignment horizontal="right" vertical="center" indent="1"/>
    </xf>
    <xf numFmtId="8" fontId="0" fillId="0" borderId="0" xfId="0" applyNumberFormat="1" applyFont="1" applyFill="1" applyBorder="1" applyAlignment="1" applyProtection="1">
      <alignment horizontal="right" vertical="center" indent="1"/>
    </xf>
    <xf numFmtId="8" fontId="13" fillId="0" borderId="0" xfId="0" applyNumberFormat="1" applyFont="1" applyFill="1" applyBorder="1" applyAlignment="1" applyProtection="1">
      <alignment horizontal="right" vertical="center" indent="1"/>
    </xf>
    <xf numFmtId="8" fontId="13" fillId="0" borderId="0" xfId="0" applyNumberFormat="1" applyFont="1" applyFill="1" applyAlignment="1" applyProtection="1">
      <alignment horizontal="right" vertical="center" indent="1"/>
    </xf>
    <xf numFmtId="8" fontId="13" fillId="0" borderId="0" xfId="0" applyNumberFormat="1" applyFont="1" applyAlignment="1">
      <alignment horizontal="right" vertical="center" indent="1"/>
    </xf>
    <xf numFmtId="8" fontId="14" fillId="0" borderId="0" xfId="0" applyNumberFormat="1" applyFont="1" applyFill="1" applyBorder="1" applyAlignment="1" applyProtection="1">
      <alignment horizontal="right" vertical="center" indent="1"/>
    </xf>
    <xf numFmtId="8" fontId="9" fillId="0" borderId="0" xfId="0" applyNumberFormat="1" applyFont="1" applyFill="1" applyBorder="1" applyAlignment="1" applyProtection="1">
      <alignment horizontal="right" vertical="center" indent="2"/>
    </xf>
    <xf numFmtId="8" fontId="9" fillId="0" borderId="0" xfId="0" applyNumberFormat="1" applyFont="1" applyFill="1" applyBorder="1" applyAlignment="1" applyProtection="1">
      <alignment horizontal="right" vertical="center" indent="1"/>
    </xf>
    <xf numFmtId="8" fontId="9" fillId="4" borderId="0" xfId="0" applyNumberFormat="1" applyFont="1" applyFill="1" applyBorder="1" applyAlignment="1" applyProtection="1">
      <alignment horizontal="right" vertical="center" indent="2"/>
    </xf>
    <xf numFmtId="8" fontId="9" fillId="4" borderId="0" xfId="0" applyNumberFormat="1" applyFont="1" applyFill="1" applyBorder="1" applyAlignment="1" applyProtection="1">
      <alignment horizontal="right" vertical="center" indent="1"/>
    </xf>
    <xf numFmtId="8" fontId="11" fillId="2" borderId="0" xfId="0" applyNumberFormat="1" applyFont="1" applyFill="1" applyBorder="1" applyAlignment="1" applyProtection="1">
      <alignment horizontal="right" vertical="center" indent="2"/>
    </xf>
    <xf numFmtId="8" fontId="11" fillId="2" borderId="0" xfId="0" applyNumberFormat="1" applyFont="1" applyFill="1" applyBorder="1" applyAlignment="1" applyProtection="1">
      <alignment horizontal="right" vertical="center" indent="1"/>
    </xf>
    <xf numFmtId="0" fontId="3" fillId="0" borderId="0" xfId="0" applyNumberFormat="1" applyFont="1" applyFill="1" applyBorder="1" applyAlignment="1" applyProtection="1">
      <alignment horizontal="right" vertical="center" indent="1"/>
    </xf>
    <xf numFmtId="0" fontId="15" fillId="7" borderId="0" xfId="0" applyNumberFormat="1" applyFont="1" applyFill="1" applyBorder="1" applyAlignment="1" applyProtection="1">
      <alignment horizontal="center" vertical="center"/>
    </xf>
    <xf numFmtId="0" fontId="34" fillId="4" borderId="0" xfId="1" applyAlignment="1">
      <alignment horizontal="left" vertical="center"/>
    </xf>
    <xf numFmtId="0" fontId="34" fillId="4" borderId="0" xfId="1" applyAlignment="1">
      <alignment horizontal="left"/>
    </xf>
  </cellXfs>
  <cellStyles count="48">
    <cellStyle name="20% - Έμφαση1" xfId="25" builtinId="30" customBuiltin="1"/>
    <cellStyle name="20% - Έμφαση2" xfId="29" builtinId="34" customBuiltin="1"/>
    <cellStyle name="20% - Έμφαση3" xfId="33" builtinId="38" customBuiltin="1"/>
    <cellStyle name="20% - Έμφαση4" xfId="37" builtinId="42" customBuiltin="1"/>
    <cellStyle name="20% - Έμφαση5" xfId="41" builtinId="46" customBuiltin="1"/>
    <cellStyle name="20% - Έμφαση6" xfId="45" builtinId="50" customBuiltin="1"/>
    <cellStyle name="40% - Έμφαση1" xfId="26" builtinId="31" customBuiltin="1"/>
    <cellStyle name="40% - Έμφαση2" xfId="30" builtinId="35" customBuiltin="1"/>
    <cellStyle name="40% - Έμφαση3" xfId="34" builtinId="39" customBuiltin="1"/>
    <cellStyle name="40% - Έμφαση4" xfId="38" builtinId="43" customBuiltin="1"/>
    <cellStyle name="40% - Έμφαση5" xfId="42" builtinId="47" customBuiltin="1"/>
    <cellStyle name="40% - Έμφαση6" xfId="46" builtinId="51" customBuiltin="1"/>
    <cellStyle name="60% - Έμφαση1" xfId="27" builtinId="32" customBuiltin="1"/>
    <cellStyle name="60% - Έμφαση2" xfId="31" builtinId="36" customBuiltin="1"/>
    <cellStyle name="60% - Έμφαση3" xfId="35" builtinId="40" customBuiltin="1"/>
    <cellStyle name="60% - Έμφαση4" xfId="39" builtinId="44" customBuiltin="1"/>
    <cellStyle name="60% - Έμφαση5" xfId="43" builtinId="48" customBuiltin="1"/>
    <cellStyle name="60% - Έμφαση6" xfId="47" builtinId="52" customBuiltin="1"/>
    <cellStyle name="Εισαγωγή" xfId="15" builtinId="20" customBuiltin="1"/>
    <cellStyle name="Έλεγχος κελιού" xfId="19" builtinId="23" customBuiltin="1"/>
    <cellStyle name="Έμφαση1" xfId="24" builtinId="29" customBuiltin="1"/>
    <cellStyle name="Έμφαση2" xfId="28" builtinId="33" customBuiltin="1"/>
    <cellStyle name="Έμφαση3" xfId="32" builtinId="37" customBuiltin="1"/>
    <cellStyle name="Έμφαση4" xfId="36" builtinId="41" customBuiltin="1"/>
    <cellStyle name="Έμφαση5" xfId="40" builtinId="45" customBuiltin="1"/>
    <cellStyle name="Έμφαση6" xfId="44" builtinId="49" customBuiltin="1"/>
    <cellStyle name="Έξοδος" xfId="16" builtinId="21" customBuiltin="1"/>
    <cellStyle name="Επεξηγηματικό κείμενο" xfId="22" builtinId="53" customBuiltin="1"/>
    <cellStyle name="Επικεφαλίδα 1" xfId="8" builtinId="16" customBuiltin="1"/>
    <cellStyle name="Επικεφαλίδα 2" xfId="9" builtinId="17" customBuiltin="1"/>
    <cellStyle name="Επικεφαλίδα 3" xfId="10" builtinId="18" customBuiltin="1"/>
    <cellStyle name="Επικεφαλίδα 4" xfId="11" builtinId="19" customBuiltin="1"/>
    <cellStyle name="Κακό" xfId="13" builtinId="27" customBuiltin="1"/>
    <cellStyle name="Καλό" xfId="12" builtinId="26" customBuiltin="1"/>
    <cellStyle name="Κανονικό" xfId="0" builtinId="0" customBuiltin="1"/>
    <cellStyle name="Κανονικό 2" xfId="2" xr:uid="{00000000-0005-0000-0000-000001000000}"/>
    <cellStyle name="Κόμμα" xfId="3" builtinId="3" customBuiltin="1"/>
    <cellStyle name="Κόμμα [0]" xfId="4" builtinId="6" customBuiltin="1"/>
    <cellStyle name="Νόμισμα [0]" xfId="6" builtinId="7" customBuiltin="1"/>
    <cellStyle name="Νομισματική μονάδα" xfId="5" builtinId="4" customBuiltin="1"/>
    <cellStyle name="Ουδέτερο" xfId="14" builtinId="28" customBuiltin="1"/>
    <cellStyle name="Ποσοστό" xfId="7" builtinId="5" customBuiltin="1"/>
    <cellStyle name="Προειδοποιητικό κείμενο" xfId="20" builtinId="11" customBuiltin="1"/>
    <cellStyle name="Σημείωση" xfId="21" builtinId="10" customBuiltin="1"/>
    <cellStyle name="Συνδεδεμένο κελί" xfId="18" builtinId="24" customBuiltin="1"/>
    <cellStyle name="Σύνολο" xfId="23" builtinId="25" customBuiltin="1"/>
    <cellStyle name="Τίτλος" xfId="1" builtinId="15" customBuiltin="1"/>
    <cellStyle name="Υπολογισμός" xfId="17" builtinId="22" customBuiltin="1"/>
  </cellStyles>
  <dxfs count="1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66" formatCode="#,##0.00\ &quot;€&quot;;[Red]#,##0.00\ &quot;€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66" formatCode="#,##0.00\ &quot;€&quot;;[Red]#,##0.00\ &quot;€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solid">
          <fgColor indexed="64"/>
          <bgColor theme="5"/>
        </patternFill>
      </fill>
      <alignment vertical="center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Light1 2" pivot="0" count="7" xr9:uid="{00000000-0011-0000-FFFF-FFFF00000000}">
      <tableStyleElement type="wholeTable" dxfId="127"/>
      <tableStyleElement type="headerRow" dxfId="126"/>
      <tableStyleElement type="totalRow" dxfId="125"/>
      <tableStyleElement type="firstColumn" dxfId="124"/>
      <tableStyleElement type="lastColumn" dxfId="123"/>
      <tableStyleElement type="firstRowStripe" size="7" dxfId="122"/>
      <tableStyleElement type="firstColumnStripe" dxfId="1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2238080903705043E-2"/>
          <c:y val="0.1659550892472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altLang="en-US"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el-G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'Σύνοψη κερδών-ζημιών'!$B$6</c:f>
              <c:strCache>
                <c:ptCount val="1"/>
                <c:pt idx="0">
                  <c:v>Συνολικά έσοδα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'Σύνοψη κερδών-ζημιών'!$C$5:$D$5</c:f>
              <c:strCache>
                <c:ptCount val="2"/>
                <c:pt idx="0">
                  <c:v>Εκτιμώμενα</c:v>
                </c:pt>
                <c:pt idx="1">
                  <c:v>Πραγματικά</c:v>
                </c:pt>
              </c:strCache>
            </c:strRef>
          </c:cat>
          <c:val>
            <c:numRef>
              <c:f>'Σύνοψη κερδών-ζημιών'!$C$6:$D$6</c:f>
              <c:numCache>
                <c:formatCode>"€"#,##0.00_);[Red]\("€"#,##0.00\)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'Σύνοψη κερδών-ζημιών'!$B$7</c:f>
              <c:strCache>
                <c:ptCount val="1"/>
                <c:pt idx="0">
                  <c:v>Συνολικά έξοδα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'Σύνοψη κερδών-ζημιών'!$C$5:$D$5</c:f>
              <c:strCache>
                <c:ptCount val="2"/>
                <c:pt idx="0">
                  <c:v>Εκτιμώμενα</c:v>
                </c:pt>
                <c:pt idx="1">
                  <c:v>Πραγματικά</c:v>
                </c:pt>
              </c:strCache>
            </c:strRef>
          </c:cat>
          <c:val>
            <c:numRef>
              <c:f>'Σύνοψη κερδών-ζημιών'!$C$7:$D$7</c:f>
              <c:numCache>
                <c:formatCode>"€"#,##0.00_);[Red]\("€"#,##0.00\)</c:formatCode>
                <c:ptCount val="2"/>
                <c:pt idx="0">
                  <c:v>882</c:v>
                </c:pt>
                <c:pt idx="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352645526262314"/>
          <c:y val="0.19729597769725504"/>
          <c:w val="0.44472421531074685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76198</xdr:colOff>
      <xdr:row>1</xdr:row>
      <xdr:rowOff>104773</xdr:rowOff>
    </xdr:from>
    <xdr:to>
      <xdr:col>7</xdr:col>
      <xdr:colOff>28575</xdr:colOff>
      <xdr:row>12</xdr:row>
      <xdr:rowOff>152400</xdr:rowOff>
    </xdr:to>
    <xdr:graphicFrame macro="">
      <xdr:nvGraphicFramePr>
        <xdr:cNvPr id="3073" name="Γράφημα 1" descr="Σχεδίαση γραφήματος κερδών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Πίνακας1" displayName="Πίνακας1" ref="B6:D11" totalsRowCount="1" headerRowDxfId="120" dataDxfId="119" totalsRowDxfId="118">
  <autoFilter ref="B6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Χώρος" totalsRowLabel="Άθροισμα" dataDxfId="117" totalsRowDxfId="116"/>
    <tableColumn id="2" xr3:uid="{00000000-0010-0000-0000-000002000000}" name="Εκτιμώμενα" totalsRowFunction="sum" dataDxfId="115" totalsRowDxfId="114"/>
    <tableColumn id="3" xr3:uid="{00000000-0010-0000-0000-000003000000}" name="Πραγματικά" totalsRowFunction="sum" dataDxfId="113" totalsRowDxfId="112"/>
  </tableColumns>
  <tableStyleInfo name="TableStyleLight1 2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Πίνακας11" displayName="Πίνακας11" ref="B21:G25" totalsRowCount="1" dataDxfId="27" totalsRowDxfId="26">
  <autoFilter ref="B21:G2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Αρ. εκτιμώμενων" totalsRowLabel="Άθροισμα" dataDxfId="25" totalsRowDxfId="24"/>
    <tableColumn id="2" xr3:uid="{00000000-0010-0000-0900-000002000000}" name="Αρ. πραγματικών" dataDxfId="23" totalsRowDxfId="22"/>
    <tableColumn id="3" xr3:uid="{00000000-0010-0000-0900-000003000000}" name="Τύπος" dataDxfId="21" totalsRowDxfId="20"/>
    <tableColumn id="4" xr3:uid="{00000000-0010-0000-0900-000004000000}" name="Τιμή" dataDxfId="19" totalsRowDxfId="18"/>
    <tableColumn id="5" xr3:uid="{00000000-0010-0000-0900-000005000000}" name="Εκτιμώμενα έσοδα" totalsRowFunction="sum" dataDxfId="17" totalsRowDxfId="16">
      <calculatedColumnFormula>B22*E22</calculatedColumnFormula>
    </tableColumn>
    <tableColumn id="6" xr3:uid="{00000000-0010-0000-0900-000006000000}" name="Πραγματικά έσοδα" totalsRowFunction="sum" dataDxfId="15" totalsRowDxfId="14">
      <calculatedColumnFormula>C22*E22</calculatedColumnFormula>
    </tableColumn>
  </tableColumns>
  <tableStyleInfo name="TableStyleLight1 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Πϊνακας12" displayName="Πϊνακας12" ref="B28:G33" totalsRowCount="1" dataDxfId="13" totalsRowDxfId="12">
  <autoFilter ref="B28:G3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Αρ. εκτιμώμενων" totalsRowLabel="Άθροισμα" dataDxfId="11" totalsRowDxfId="10"/>
    <tableColumn id="2" xr3:uid="{00000000-0010-0000-0A00-000002000000}" name="Αρ. πραγματικών" dataDxfId="9" totalsRowDxfId="8"/>
    <tableColumn id="3" xr3:uid="{00000000-0010-0000-0A00-000003000000}" name="Τύπος" dataDxfId="7" totalsRowDxfId="6"/>
    <tableColumn id="4" xr3:uid="{00000000-0010-0000-0A00-000004000000}" name="Τιμή" dataDxfId="5" totalsRowDxfId="4"/>
    <tableColumn id="5" xr3:uid="{00000000-0010-0000-0A00-000005000000}" name="Εκτιμώμενα έσοδα" totalsRowFunction="sum" dataDxfId="3" totalsRowDxfId="2">
      <calculatedColumnFormula>B29*E29</calculatedColumnFormula>
    </tableColumn>
    <tableColumn id="6" xr3:uid="{00000000-0010-0000-0A00-000006000000}" name="Πραγματικά έσοδα" totalsRowFunction="sum" dataDxfId="1" totalsRowDxfId="0">
      <calculatedColumnFormula>C29*E29</calculatedColumnFormula>
    </tableColumn>
  </tableColumns>
  <tableStyleInfo name="TableStyleLight1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Πίνακας3" displayName="Πίνακας3" ref="F6:H11" totalsRowCount="1" headerRowDxfId="111" dataDxfId="110" totalsRowDxfId="109">
  <autoFilter ref="F6:H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Αναψυκτικά" totalsRowLabel="Άθροισμα" dataDxfId="108" totalsRowDxfId="107"/>
    <tableColumn id="2" xr3:uid="{00000000-0010-0000-0100-000002000000}" name="Εκτιμώμενα" totalsRowFunction="sum" dataDxfId="106" totalsRowDxfId="105"/>
    <tableColumn id="3" xr3:uid="{00000000-0010-0000-0100-000003000000}" name="Πραγματικά" totalsRowFunction="sum" dataDxfId="104" totalsRowDxfId="103"/>
  </tableColumns>
  <tableStyleInfo name="TableStyleLight1 2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Πίνακας4" displayName="Πίνακας4" ref="B13:D19" totalsRowCount="1" headerRowDxfId="102" dataDxfId="101" totalsRowDxfId="100">
  <autoFilter ref="B13:D1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Διακοσμήσεις" totalsRowLabel="Άθροισμα" dataDxfId="99" totalsRowDxfId="98"/>
    <tableColumn id="2" xr3:uid="{00000000-0010-0000-0200-000002000000}" name="Εκτιμώμενα" totalsRowFunction="sum" dataDxfId="97" totalsRowDxfId="96"/>
    <tableColumn id="3" xr3:uid="{00000000-0010-0000-0200-000003000000}" name="Πραγματικά" totalsRowFunction="sum" dataDxfId="95" totalsRowDxfId="94"/>
  </tableColumns>
  <tableStyleInfo name="TableStyleLight1 2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Πίνακας5" displayName="Πίνακας5" ref="F13:H19" totalsRowCount="1" headerRowDxfId="93" dataDxfId="92" totalsRowDxfId="91">
  <autoFilter ref="F13:H18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Πρόγραμμα" totalsRowLabel="Άθροισμα" dataDxfId="90" totalsRowDxfId="89"/>
    <tableColumn id="2" xr3:uid="{00000000-0010-0000-0300-000002000000}" name="Εκτιμώμενα" totalsRowFunction="sum" dataDxfId="88" totalsRowDxfId="87"/>
    <tableColumn id="3" xr3:uid="{00000000-0010-0000-0300-000003000000}" name="Πραγματικά" totalsRowFunction="sum" dataDxfId="86" totalsRowDxfId="85"/>
  </tableColumns>
  <tableStyleInfo name="TableStyleLight1 2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Πίνακας6" displayName="Πίνακας6" ref="B21:D25" totalsRowCount="1" headerRowDxfId="84" dataDxfId="83" totalsRowDxfId="82">
  <autoFilter ref="B21:D24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Δημοσιότητα" totalsRowLabel="Άθροισμα" dataDxfId="81" totalsRowDxfId="80"/>
    <tableColumn id="2" xr3:uid="{00000000-0010-0000-0400-000002000000}" name="Εκτιμώμενα" totalsRowFunction="sum" dataDxfId="79" totalsRowDxfId="78"/>
    <tableColumn id="3" xr3:uid="{00000000-0010-0000-0400-000003000000}" name="Πραγματικά" totalsRowFunction="sum" dataDxfId="77" totalsRowDxfId="76"/>
  </tableColumns>
  <tableStyleInfo name="TableStyleLight1 2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Πίνακας7" displayName="Πίνακας7" ref="F21:H24" totalsRowCount="1" headerRowDxfId="75" dataDxfId="74" totalsRowDxfId="73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Βραβεία" totalsRowLabel="Άθροισμα" dataDxfId="72" totalsRowDxfId="71"/>
    <tableColumn id="2" xr3:uid="{00000000-0010-0000-0500-000002000000}" name="Εκτιμώμενα" totalsRowFunction="sum" dataDxfId="70" totalsRowDxfId="69"/>
    <tableColumn id="3" xr3:uid="{00000000-0010-0000-0500-000003000000}" name="Πραγματικά" totalsRowFunction="sum" dataDxfId="68" totalsRowDxfId="67"/>
  </tableColumns>
  <tableStyleInfo name="TableStyleLight1 2"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Πίνακας8" displayName="Πίνακας8" ref="B27:D32" totalsRowCount="1" headerRowDxfId="66" dataDxfId="65" totalsRowDxfId="64">
  <autoFilter ref="B27:D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Διάφορα" totalsRowLabel="Άθροισμα" dataDxfId="63" totalsRowDxfId="62"/>
    <tableColumn id="2" xr3:uid="{00000000-0010-0000-0600-000002000000}" name="Εκτιμώμενα" totalsRowFunction="sum" dataDxfId="61" totalsRowDxfId="60"/>
    <tableColumn id="3" xr3:uid="{00000000-0010-0000-0600-000003000000}" name="Πραγματικά" totalsRowFunction="sum" dataDxfId="59" totalsRowDxfId="58"/>
  </tableColumns>
  <tableStyleInfo name="TableStyleLight1 2"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Πίνακας9" displayName="Πίνακας9" ref="B7:G11" totalsRowCount="1" headerRowDxfId="57" dataDxfId="56" totalsRowDxfId="55">
  <autoFilter ref="B7:G10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Αρ. εκτιμώμενων" totalsRowLabel="Άθροισμα" dataDxfId="54" totalsRowDxfId="53"/>
    <tableColumn id="2" xr3:uid="{00000000-0010-0000-0700-000002000000}" name="Αρ. πραγματικών" dataDxfId="52" totalsRowDxfId="51"/>
    <tableColumn id="3" xr3:uid="{00000000-0010-0000-0700-000003000000}" name="Τύπος" dataDxfId="50" totalsRowDxfId="49"/>
    <tableColumn id="4" xr3:uid="{00000000-0010-0000-0700-000004000000}" name="Τιμή" dataDxfId="48" totalsRowDxfId="47"/>
    <tableColumn id="6" xr3:uid="{00000000-0010-0000-0700-000006000000}" name="Εκτιμώμενα έσοδα" totalsRowFunction="sum" dataDxfId="46" totalsRowDxfId="45">
      <calculatedColumnFormula>B8*E8</calculatedColumnFormula>
    </tableColumn>
    <tableColumn id="7" xr3:uid="{00000000-0010-0000-0700-000007000000}" name="Πραγματικά έσοδα" totalsRowFunction="sum" dataDxfId="44" totalsRowDxfId="43">
      <calculatedColumnFormula>C8*E8</calculatedColumnFormula>
    </tableColumn>
  </tableColumns>
  <tableStyleInfo name="TableStyleLight1 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Πίνακας10" displayName="Πίνακας10" ref="B14:G18" totalsRowCount="1" headerRowDxfId="42" dataDxfId="41" totalsRowDxfId="40">
  <autoFilter ref="B14:G17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Αρ. εκτιμώμενων" totalsRowLabel="Άθροισμα" dataDxfId="39" totalsRowDxfId="38"/>
    <tableColumn id="2" xr3:uid="{00000000-0010-0000-0800-000002000000}" name="Αρ. πραγματικών" dataDxfId="37" totalsRowDxfId="36"/>
    <tableColumn id="3" xr3:uid="{00000000-0010-0000-0800-000003000000}" name="Τύπος" dataDxfId="35" totalsRowDxfId="34"/>
    <tableColumn id="4" xr3:uid="{00000000-0010-0000-0800-000004000000}" name="Τιμή" dataDxfId="33" totalsRowDxfId="32"/>
    <tableColumn id="5" xr3:uid="{00000000-0010-0000-0800-000005000000}" name="Εκτιμώμενα έσοδα" totalsRowFunction="sum" dataDxfId="31" totalsRowDxfId="30">
      <calculatedColumnFormula>B15*E15</calculatedColumnFormula>
    </tableColumn>
    <tableColumn id="6" xr3:uid="{00000000-0010-0000-0800-000006000000}" name="Πραγματικά έσοδα" totalsRowFunction="sum" dataDxfId="29" totalsRowDxfId="28">
      <calculatedColumnFormula>C15*E15</calculatedColumnFormula>
    </tableColumn>
  </tableColumns>
  <tableStyleInfo name="TableStyleLight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B1:H38"/>
  <sheetViews>
    <sheetView showGridLines="0" tabSelected="1" zoomScaleNormal="100" workbookViewId="0"/>
  </sheetViews>
  <sheetFormatPr defaultColWidth="9.140625" defaultRowHeight="12.75" x14ac:dyDescent="0.2"/>
  <cols>
    <col min="1" max="1" width="5.28515625" style="1" customWidth="1"/>
    <col min="2" max="2" width="31.7109375" style="1" customWidth="1"/>
    <col min="3" max="4" width="22.7109375" style="1" customWidth="1"/>
    <col min="5" max="5" width="3.42578125" style="1" customWidth="1"/>
    <col min="6" max="6" width="31.7109375" style="1" customWidth="1"/>
    <col min="7" max="8" width="22.7109375" style="1" customWidth="1"/>
    <col min="9" max="9" width="5.28515625" style="1" customWidth="1"/>
    <col min="10" max="16384" width="9.140625" style="1"/>
  </cols>
  <sheetData>
    <row r="1" spans="2:8" ht="45.75" customHeight="1" x14ac:dyDescent="0.2">
      <c r="B1" s="62" t="s">
        <v>0</v>
      </c>
      <c r="C1" s="62"/>
      <c r="D1" s="62"/>
      <c r="E1" s="62"/>
      <c r="F1" s="62"/>
      <c r="G1" s="21"/>
      <c r="H1" s="22" t="s">
        <v>38</v>
      </c>
    </row>
    <row r="2" spans="2:8" ht="6.75" customHeight="1" x14ac:dyDescent="0.2">
      <c r="B2" s="16"/>
      <c r="C2" s="16"/>
      <c r="D2" s="16"/>
      <c r="E2" s="17"/>
      <c r="F2" s="17"/>
      <c r="G2" s="17"/>
      <c r="H2" s="18"/>
    </row>
    <row r="3" spans="2:8" s="12" customFormat="1" ht="15" customHeight="1" x14ac:dyDescent="0.2">
      <c r="B3" s="61" t="s">
        <v>1</v>
      </c>
      <c r="C3" s="14"/>
      <c r="D3" s="14"/>
      <c r="E3" s="14"/>
      <c r="F3" s="14"/>
      <c r="G3" s="15" t="s">
        <v>22</v>
      </c>
      <c r="H3" s="15" t="s">
        <v>23</v>
      </c>
    </row>
    <row r="4" spans="2:8" ht="24" customHeight="1" x14ac:dyDescent="0.2">
      <c r="B4" s="61"/>
      <c r="C4" s="13"/>
      <c r="D4" s="13"/>
      <c r="E4" s="13"/>
      <c r="F4" s="13"/>
      <c r="G4" s="47">
        <f>SUM(C11,C19,C25,C32,G11,G19,G24)</f>
        <v>882</v>
      </c>
      <c r="H4" s="47">
        <f>SUM(D11,D19,D25,D32,H11,H19,H24)</f>
        <v>333</v>
      </c>
    </row>
    <row r="5" spans="2:8" ht="15" customHeight="1" x14ac:dyDescent="0.2">
      <c r="B5" s="8"/>
      <c r="C5" s="9"/>
      <c r="D5" s="9"/>
      <c r="E5" s="7"/>
      <c r="F5" s="7"/>
      <c r="G5" s="7"/>
      <c r="H5" s="7"/>
    </row>
    <row r="6" spans="2:8" s="10" customFormat="1" ht="20.100000000000001" customHeight="1" x14ac:dyDescent="0.2">
      <c r="B6" s="19" t="s">
        <v>2</v>
      </c>
      <c r="C6" s="43" t="s">
        <v>22</v>
      </c>
      <c r="D6" s="43" t="s">
        <v>23</v>
      </c>
      <c r="E6" s="11"/>
      <c r="F6" s="41" t="s">
        <v>24</v>
      </c>
      <c r="G6" s="60" t="s">
        <v>22</v>
      </c>
      <c r="H6" s="60" t="s">
        <v>23</v>
      </c>
    </row>
    <row r="7" spans="2:8" ht="15.95" customHeight="1" x14ac:dyDescent="0.2">
      <c r="B7" s="41" t="s">
        <v>3</v>
      </c>
      <c r="C7" s="48">
        <v>500</v>
      </c>
      <c r="D7" s="48"/>
      <c r="E7" s="7"/>
      <c r="F7" s="41" t="s">
        <v>25</v>
      </c>
      <c r="G7" s="48"/>
      <c r="H7" s="48"/>
    </row>
    <row r="8" spans="2:8" ht="15.95" customHeight="1" x14ac:dyDescent="0.2">
      <c r="B8" s="41" t="s">
        <v>4</v>
      </c>
      <c r="C8" s="48"/>
      <c r="D8" s="48"/>
      <c r="E8" s="7"/>
      <c r="F8" s="41" t="s">
        <v>26</v>
      </c>
      <c r="G8" s="48">
        <v>20</v>
      </c>
      <c r="H8" s="48"/>
    </row>
    <row r="9" spans="2:8" ht="15.95" customHeight="1" x14ac:dyDescent="0.2">
      <c r="B9" s="41" t="s">
        <v>5</v>
      </c>
      <c r="C9" s="48"/>
      <c r="D9" s="48"/>
      <c r="E9" s="7"/>
      <c r="F9" s="41" t="s">
        <v>27</v>
      </c>
      <c r="G9" s="48"/>
      <c r="H9" s="48">
        <v>20</v>
      </c>
    </row>
    <row r="10" spans="2:8" ht="15.95" customHeight="1" x14ac:dyDescent="0.2">
      <c r="B10" s="41" t="s">
        <v>6</v>
      </c>
      <c r="C10" s="48"/>
      <c r="D10" s="48"/>
      <c r="E10" s="7"/>
      <c r="F10" s="41" t="s">
        <v>28</v>
      </c>
      <c r="G10" s="48"/>
      <c r="H10" s="48"/>
    </row>
    <row r="11" spans="2:8" ht="15.95" customHeight="1" x14ac:dyDescent="0.2">
      <c r="B11" s="42" t="s">
        <v>65</v>
      </c>
      <c r="C11" s="48">
        <f>SUBTOTAL(109,Πίνακας1[Εκτιμώμενα])</f>
        <v>500</v>
      </c>
      <c r="D11" s="48">
        <f>SUBTOTAL(109,Πίνακας1[Πραγματικά])</f>
        <v>0</v>
      </c>
      <c r="E11" s="7"/>
      <c r="F11" s="42" t="s">
        <v>65</v>
      </c>
      <c r="G11" s="48">
        <f>SUBTOTAL(109,Πίνακας3[Εκτιμώμενα])</f>
        <v>20</v>
      </c>
      <c r="H11" s="48">
        <f>SUBTOTAL(109,Πίνακας3[Πραγματικά])</f>
        <v>20</v>
      </c>
    </row>
    <row r="12" spans="2:8" ht="15" customHeight="1" x14ac:dyDescent="0.2">
      <c r="B12" s="8"/>
      <c r="C12" s="9"/>
      <c r="D12" s="9"/>
      <c r="E12" s="7"/>
      <c r="F12" s="7"/>
      <c r="G12" s="7"/>
      <c r="H12" s="7"/>
    </row>
    <row r="13" spans="2:8" ht="20.100000000000001" customHeight="1" x14ac:dyDescent="0.2">
      <c r="B13" s="44" t="s">
        <v>7</v>
      </c>
      <c r="C13" s="45" t="s">
        <v>22</v>
      </c>
      <c r="D13" s="45" t="s">
        <v>23</v>
      </c>
      <c r="E13" s="7"/>
      <c r="F13" s="44" t="s">
        <v>29</v>
      </c>
      <c r="G13" s="45" t="s">
        <v>22</v>
      </c>
      <c r="H13" s="45" t="s">
        <v>23</v>
      </c>
    </row>
    <row r="14" spans="2:8" ht="15.95" customHeight="1" x14ac:dyDescent="0.2">
      <c r="B14" s="44" t="s">
        <v>8</v>
      </c>
      <c r="C14" s="50">
        <v>200</v>
      </c>
      <c r="D14" s="50">
        <v>300</v>
      </c>
      <c r="E14" s="7"/>
      <c r="F14" s="44" t="s">
        <v>30</v>
      </c>
      <c r="G14" s="50"/>
      <c r="H14" s="50"/>
    </row>
    <row r="15" spans="2:8" ht="15.95" customHeight="1" x14ac:dyDescent="0.2">
      <c r="B15" s="44" t="s">
        <v>9</v>
      </c>
      <c r="C15" s="50"/>
      <c r="D15" s="50"/>
      <c r="E15" s="7"/>
      <c r="F15" s="44" t="s">
        <v>31</v>
      </c>
      <c r="G15" s="50">
        <v>30</v>
      </c>
      <c r="H15" s="50"/>
    </row>
    <row r="16" spans="2:8" ht="15.95" customHeight="1" x14ac:dyDescent="0.2">
      <c r="B16" s="44" t="s">
        <v>10</v>
      </c>
      <c r="C16" s="50"/>
      <c r="D16" s="50"/>
      <c r="E16" s="7"/>
      <c r="F16" s="44" t="s">
        <v>32</v>
      </c>
      <c r="G16" s="50"/>
      <c r="H16" s="50"/>
    </row>
    <row r="17" spans="2:8" ht="15.95" customHeight="1" x14ac:dyDescent="0.2">
      <c r="B17" s="44" t="s">
        <v>11</v>
      </c>
      <c r="C17" s="50"/>
      <c r="D17" s="50"/>
      <c r="E17" s="7"/>
      <c r="F17" s="44" t="s">
        <v>33</v>
      </c>
      <c r="G17" s="50"/>
      <c r="H17" s="50"/>
    </row>
    <row r="18" spans="2:8" ht="15.95" customHeight="1" x14ac:dyDescent="0.2">
      <c r="B18" s="44" t="s">
        <v>12</v>
      </c>
      <c r="C18" s="50"/>
      <c r="D18" s="50"/>
      <c r="E18" s="7"/>
      <c r="F18" s="44" t="s">
        <v>34</v>
      </c>
      <c r="G18" s="50"/>
      <c r="H18" s="50"/>
    </row>
    <row r="19" spans="2:8" ht="15.95" customHeight="1" x14ac:dyDescent="0.2">
      <c r="B19" s="46" t="s">
        <v>65</v>
      </c>
      <c r="C19" s="51">
        <f>SUBTOTAL(109,Πίνακας4[Εκτιμώμενα])</f>
        <v>200</v>
      </c>
      <c r="D19" s="51">
        <f>SUBTOTAL(109,Πίνακας4[Πραγματικά])</f>
        <v>300</v>
      </c>
      <c r="E19" s="7"/>
      <c r="F19" s="46" t="s">
        <v>65</v>
      </c>
      <c r="G19" s="51">
        <f>SUBTOTAL(109,Πίνακας5[Εκτιμώμενα])</f>
        <v>30</v>
      </c>
      <c r="H19" s="51">
        <f>SUBTOTAL(109,Πίνακας5[Πραγματικά])</f>
        <v>0</v>
      </c>
    </row>
    <row r="20" spans="2:8" ht="15" customHeight="1" x14ac:dyDescent="0.2">
      <c r="B20" s="20"/>
      <c r="C20" s="40"/>
      <c r="D20" s="40"/>
      <c r="E20" s="7"/>
      <c r="F20" s="20"/>
      <c r="G20" s="7"/>
      <c r="H20" s="7"/>
    </row>
    <row r="21" spans="2:8" ht="20.100000000000001" customHeight="1" x14ac:dyDescent="0.2">
      <c r="B21" s="44" t="s">
        <v>13</v>
      </c>
      <c r="C21" s="45" t="s">
        <v>22</v>
      </c>
      <c r="D21" s="45" t="s">
        <v>23</v>
      </c>
      <c r="E21" s="7"/>
      <c r="F21" s="44" t="s">
        <v>35</v>
      </c>
      <c r="G21" s="45" t="s">
        <v>22</v>
      </c>
      <c r="H21" s="45" t="s">
        <v>23</v>
      </c>
    </row>
    <row r="22" spans="2:8" ht="15.95" customHeight="1" x14ac:dyDescent="0.2">
      <c r="B22" s="44" t="s">
        <v>14</v>
      </c>
      <c r="C22" s="50"/>
      <c r="D22" s="50"/>
      <c r="E22" s="7"/>
      <c r="F22" s="44" t="s">
        <v>36</v>
      </c>
      <c r="G22" s="50"/>
      <c r="H22" s="50"/>
    </row>
    <row r="23" spans="2:8" ht="15.95" customHeight="1" x14ac:dyDescent="0.2">
      <c r="B23" s="44" t="s">
        <v>15</v>
      </c>
      <c r="C23" s="50">
        <v>20</v>
      </c>
      <c r="D23" s="50"/>
      <c r="E23" s="7"/>
      <c r="F23" s="44" t="s">
        <v>37</v>
      </c>
      <c r="G23" s="50">
        <v>100</v>
      </c>
      <c r="H23" s="50"/>
    </row>
    <row r="24" spans="2:8" ht="15.95" customHeight="1" x14ac:dyDescent="0.2">
      <c r="B24" s="44" t="s">
        <v>16</v>
      </c>
      <c r="C24" s="50"/>
      <c r="D24" s="50"/>
      <c r="E24" s="7"/>
      <c r="F24" s="46" t="s">
        <v>65</v>
      </c>
      <c r="G24" s="52">
        <f>SUBTOTAL(109,Πίνακας7[Εκτιμώμενα])</f>
        <v>100</v>
      </c>
      <c r="H24" s="52">
        <f>SUBTOTAL(109,Πίνακας7[Πραγματικά])</f>
        <v>0</v>
      </c>
    </row>
    <row r="25" spans="2:8" ht="15.95" customHeight="1" x14ac:dyDescent="0.2">
      <c r="B25" s="46" t="s">
        <v>65</v>
      </c>
      <c r="C25" s="51">
        <f>SUBTOTAL(109,Πίνακας6[Εκτιμώμενα])</f>
        <v>20</v>
      </c>
      <c r="D25" s="51">
        <f>SUBTOTAL(109,Πίνακας6[Πραγματικά])</f>
        <v>0</v>
      </c>
      <c r="E25" s="7"/>
      <c r="F25" s="7"/>
      <c r="G25" s="7"/>
      <c r="H25" s="7"/>
    </row>
    <row r="26" spans="2:8" ht="15" customHeight="1" x14ac:dyDescent="0.2">
      <c r="B26" s="20"/>
      <c r="C26" s="40"/>
      <c r="D26" s="40"/>
      <c r="E26" s="7"/>
      <c r="F26" s="7"/>
      <c r="G26" s="7"/>
      <c r="H26" s="7"/>
    </row>
    <row r="27" spans="2:8" ht="20.100000000000001" customHeight="1" x14ac:dyDescent="0.2">
      <c r="B27" s="44" t="s">
        <v>17</v>
      </c>
      <c r="C27" s="45" t="s">
        <v>22</v>
      </c>
      <c r="D27" s="45" t="s">
        <v>23</v>
      </c>
      <c r="E27" s="7"/>
      <c r="F27" s="7"/>
      <c r="G27" s="7"/>
      <c r="H27" s="7"/>
    </row>
    <row r="28" spans="2:8" ht="15.95" customHeight="1" x14ac:dyDescent="0.2">
      <c r="B28" s="44" t="s">
        <v>18</v>
      </c>
      <c r="C28" s="50"/>
      <c r="D28" s="50">
        <v>13</v>
      </c>
      <c r="E28" s="7"/>
      <c r="F28" s="7"/>
      <c r="G28" s="7"/>
      <c r="H28" s="7"/>
    </row>
    <row r="29" spans="2:8" ht="15.95" customHeight="1" x14ac:dyDescent="0.2">
      <c r="B29" s="44" t="s">
        <v>19</v>
      </c>
      <c r="C29" s="50">
        <v>12</v>
      </c>
      <c r="D29" s="50"/>
      <c r="E29" s="7"/>
      <c r="F29" s="7"/>
      <c r="G29" s="7"/>
      <c r="H29" s="7"/>
    </row>
    <row r="30" spans="2:8" ht="15.95" customHeight="1" x14ac:dyDescent="0.2">
      <c r="B30" s="44" t="s">
        <v>20</v>
      </c>
      <c r="C30" s="50"/>
      <c r="D30" s="50"/>
      <c r="E30" s="7"/>
      <c r="F30" s="7"/>
      <c r="G30" s="7"/>
      <c r="H30" s="7"/>
    </row>
    <row r="31" spans="2:8" s="3" customFormat="1" ht="15.95" customHeight="1" x14ac:dyDescent="0.2">
      <c r="B31" s="44" t="s">
        <v>21</v>
      </c>
      <c r="C31" s="50"/>
      <c r="D31" s="50"/>
      <c r="E31" s="6"/>
      <c r="F31" s="6"/>
      <c r="G31" s="6"/>
      <c r="H31" s="6"/>
    </row>
    <row r="32" spans="2:8" s="3" customFormat="1" ht="15.95" customHeight="1" x14ac:dyDescent="0.2">
      <c r="B32" s="42" t="s">
        <v>65</v>
      </c>
      <c r="C32" s="48">
        <f>SUBTOTAL(109,Πίνακας8[Εκτιμώμενα])</f>
        <v>12</v>
      </c>
      <c r="D32" s="48">
        <f>SUBTOTAL(109,Πίνακας8[Πραγματικά])</f>
        <v>13</v>
      </c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</sheetData>
  <mergeCells count="2">
    <mergeCell ref="B3:B4"/>
    <mergeCell ref="B1:F1"/>
  </mergeCells>
  <phoneticPr fontId="2" type="noConversion"/>
  <printOptions horizontalCentered="1"/>
  <pageMargins left="0.75" right="0.75" top="1" bottom="1" header="0.5" footer="0.5"/>
  <pageSetup paperSize="9" scale="81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H38"/>
  <sheetViews>
    <sheetView showGridLines="0" zoomScaleNormal="100" zoomScaleSheetLayoutView="75" workbookViewId="0"/>
  </sheetViews>
  <sheetFormatPr defaultColWidth="9.140625" defaultRowHeight="12.75" x14ac:dyDescent="0.2"/>
  <cols>
    <col min="1" max="1" width="5.28515625" style="1" customWidth="1"/>
    <col min="2" max="7" width="23.140625" style="1" customWidth="1"/>
    <col min="8" max="16384" width="9.140625" style="1"/>
  </cols>
  <sheetData>
    <row r="1" spans="2:8" ht="45.75" customHeight="1" x14ac:dyDescent="0.2">
      <c r="B1" s="62" t="s">
        <v>0</v>
      </c>
      <c r="C1" s="62"/>
      <c r="D1" s="62"/>
      <c r="E1" s="62"/>
      <c r="F1" s="62"/>
      <c r="G1" s="22" t="s">
        <v>59</v>
      </c>
    </row>
    <row r="2" spans="2:8" ht="6.75" customHeight="1" x14ac:dyDescent="0.2">
      <c r="B2" s="16"/>
      <c r="C2" s="16"/>
      <c r="D2" s="16"/>
      <c r="E2" s="17"/>
      <c r="F2" s="17"/>
      <c r="G2" s="17"/>
      <c r="H2" s="18"/>
    </row>
    <row r="3" spans="2:8" s="12" customFormat="1" ht="15" customHeight="1" x14ac:dyDescent="0.2">
      <c r="B3" s="61" t="s">
        <v>39</v>
      </c>
      <c r="C3" s="14"/>
      <c r="D3" s="14"/>
      <c r="E3" s="14"/>
      <c r="F3" s="15" t="s">
        <v>22</v>
      </c>
      <c r="G3" s="15" t="s">
        <v>23</v>
      </c>
    </row>
    <row r="4" spans="2:8" ht="24" customHeight="1" x14ac:dyDescent="0.2">
      <c r="B4" s="61"/>
      <c r="C4" s="13"/>
      <c r="D4" s="13"/>
      <c r="E4" s="13"/>
      <c r="F4" s="47">
        <f>SUM(F11, F18, F25, F33)</f>
        <v>1936</v>
      </c>
      <c r="G4" s="47">
        <f>SUM(G11,G18,G25, G33)</f>
        <v>1831</v>
      </c>
    </row>
    <row r="5" spans="2:8" ht="15" customHeight="1" x14ac:dyDescent="0.2">
      <c r="B5" s="2"/>
      <c r="C5" s="2"/>
      <c r="D5" s="2"/>
      <c r="E5" s="2"/>
      <c r="F5" s="2"/>
      <c r="G5" s="2"/>
    </row>
    <row r="6" spans="2:8" ht="20.100000000000001" customHeight="1" x14ac:dyDescent="0.2">
      <c r="B6" s="24" t="s">
        <v>40</v>
      </c>
      <c r="C6" s="23"/>
      <c r="D6" s="23"/>
      <c r="E6" s="23"/>
      <c r="F6" s="23"/>
      <c r="G6" s="23"/>
    </row>
    <row r="7" spans="2:8" ht="20.100000000000001" customHeight="1" x14ac:dyDescent="0.2">
      <c r="B7" s="25" t="s">
        <v>41</v>
      </c>
      <c r="C7" s="25" t="s">
        <v>45</v>
      </c>
      <c r="D7" s="25" t="s">
        <v>46</v>
      </c>
      <c r="E7" s="25" t="s">
        <v>57</v>
      </c>
      <c r="F7" s="25" t="s">
        <v>58</v>
      </c>
      <c r="G7" s="25" t="s">
        <v>60</v>
      </c>
    </row>
    <row r="8" spans="2:8" ht="15.95" customHeight="1" x14ac:dyDescent="0.2">
      <c r="B8" s="25">
        <v>300</v>
      </c>
      <c r="C8" s="25">
        <v>278</v>
      </c>
      <c r="D8" s="25" t="s">
        <v>47</v>
      </c>
      <c r="E8" s="49">
        <v>5</v>
      </c>
      <c r="F8" s="49">
        <f>B8*E8</f>
        <v>1500</v>
      </c>
      <c r="G8" s="49">
        <f>C8*E8</f>
        <v>1390</v>
      </c>
    </row>
    <row r="9" spans="2:8" ht="15.95" customHeight="1" x14ac:dyDescent="0.2">
      <c r="B9" s="25">
        <v>197</v>
      </c>
      <c r="C9" s="25">
        <v>195</v>
      </c>
      <c r="D9" s="25" t="s">
        <v>48</v>
      </c>
      <c r="E9" s="49">
        <v>2</v>
      </c>
      <c r="F9" s="49">
        <f>B9*E9</f>
        <v>394</v>
      </c>
      <c r="G9" s="49">
        <f>C9*E9</f>
        <v>390</v>
      </c>
    </row>
    <row r="10" spans="2:8" ht="15.75" customHeight="1" x14ac:dyDescent="0.2">
      <c r="B10" s="25">
        <v>42</v>
      </c>
      <c r="C10" s="25">
        <v>51</v>
      </c>
      <c r="D10" s="25" t="s">
        <v>49</v>
      </c>
      <c r="E10" s="49">
        <v>1</v>
      </c>
      <c r="F10" s="49">
        <f>B10*E10</f>
        <v>42</v>
      </c>
      <c r="G10" s="49">
        <f>C10*E10</f>
        <v>51</v>
      </c>
    </row>
    <row r="11" spans="2:8" ht="15.95" customHeight="1" x14ac:dyDescent="0.2">
      <c r="B11" s="26" t="s">
        <v>65</v>
      </c>
      <c r="C11" s="28"/>
      <c r="D11" s="28"/>
      <c r="E11" s="28"/>
      <c r="F11" s="53">
        <f>SUBTOTAL(109,Πίνακας9[Εκτιμώμενα έσοδα])</f>
        <v>1936</v>
      </c>
      <c r="G11" s="53">
        <f>SUBTOTAL(109,Πίνακας9[Πραγματικά έσοδα])</f>
        <v>1831</v>
      </c>
    </row>
    <row r="12" spans="2:8" ht="15" customHeight="1" x14ac:dyDescent="0.2">
      <c r="B12" s="2"/>
      <c r="C12" s="2"/>
      <c r="D12" s="2"/>
      <c r="E12" s="2"/>
      <c r="F12" s="2"/>
      <c r="G12" s="2"/>
    </row>
    <row r="13" spans="2:8" ht="20.100000000000001" customHeight="1" x14ac:dyDescent="0.2">
      <c r="B13" s="24" t="s">
        <v>42</v>
      </c>
      <c r="C13" s="23"/>
      <c r="D13" s="23"/>
      <c r="E13" s="23"/>
      <c r="F13" s="23"/>
      <c r="G13" s="23"/>
    </row>
    <row r="14" spans="2:8" ht="20.100000000000001" customHeight="1" x14ac:dyDescent="0.2">
      <c r="B14" s="25" t="s">
        <v>41</v>
      </c>
      <c r="C14" s="25" t="s">
        <v>45</v>
      </c>
      <c r="D14" s="25" t="s">
        <v>46</v>
      </c>
      <c r="E14" s="25" t="s">
        <v>57</v>
      </c>
      <c r="F14" s="25" t="s">
        <v>58</v>
      </c>
      <c r="G14" s="25" t="s">
        <v>60</v>
      </c>
    </row>
    <row r="15" spans="2:8" ht="15.95" customHeight="1" x14ac:dyDescent="0.2">
      <c r="B15" s="25">
        <v>12</v>
      </c>
      <c r="C15" s="25"/>
      <c r="D15" s="25" t="s">
        <v>50</v>
      </c>
      <c r="E15" s="49"/>
      <c r="F15" s="49">
        <f>B15*E15</f>
        <v>0</v>
      </c>
      <c r="G15" s="49">
        <f>C15*E15</f>
        <v>0</v>
      </c>
    </row>
    <row r="16" spans="2:8" ht="15.95" customHeight="1" x14ac:dyDescent="0.2">
      <c r="B16" s="25"/>
      <c r="C16" s="25">
        <v>158</v>
      </c>
      <c r="D16" s="25" t="s">
        <v>51</v>
      </c>
      <c r="E16" s="49"/>
      <c r="F16" s="49">
        <f>B16*E16</f>
        <v>0</v>
      </c>
      <c r="G16" s="49">
        <f>C16*E16</f>
        <v>0</v>
      </c>
    </row>
    <row r="17" spans="1:7" ht="15.95" customHeight="1" x14ac:dyDescent="0.2">
      <c r="B17" s="25">
        <v>4</v>
      </c>
      <c r="C17" s="25"/>
      <c r="D17" s="25" t="s">
        <v>52</v>
      </c>
      <c r="E17" s="49"/>
      <c r="F17" s="49">
        <f>B17*E17</f>
        <v>0</v>
      </c>
      <c r="G17" s="49">
        <f>C17*E17</f>
        <v>0</v>
      </c>
    </row>
    <row r="18" spans="1:7" ht="15.95" customHeight="1" x14ac:dyDescent="0.2">
      <c r="B18" s="26" t="s">
        <v>65</v>
      </c>
      <c r="C18" s="26"/>
      <c r="D18" s="26"/>
      <c r="E18" s="26"/>
      <c r="F18" s="49">
        <f>SUBTOTAL(109,Πίνακας10[Εκτιμώμενα έσοδα])</f>
        <v>0</v>
      </c>
      <c r="G18" s="49">
        <f>SUBTOTAL(109,Πίνακας10[Πραγματικά έσοδα])</f>
        <v>0</v>
      </c>
    </row>
    <row r="19" spans="1:7" ht="15" customHeight="1" x14ac:dyDescent="0.2">
      <c r="B19" s="27"/>
      <c r="C19" s="27"/>
      <c r="D19" s="27"/>
      <c r="E19" s="27"/>
      <c r="F19" s="27"/>
      <c r="G19" s="27"/>
    </row>
    <row r="20" spans="1:7" ht="20.100000000000001" customHeight="1" x14ac:dyDescent="0.2">
      <c r="B20" s="24" t="s">
        <v>43</v>
      </c>
      <c r="C20" s="23"/>
      <c r="D20" s="23"/>
      <c r="E20" s="23"/>
      <c r="F20" s="23"/>
      <c r="G20" s="23"/>
    </row>
    <row r="21" spans="1:7" ht="20.100000000000001" customHeight="1" x14ac:dyDescent="0.2">
      <c r="B21" s="25" t="s">
        <v>41</v>
      </c>
      <c r="C21" s="25" t="s">
        <v>45</v>
      </c>
      <c r="D21" s="25" t="s">
        <v>46</v>
      </c>
      <c r="E21" s="25" t="s">
        <v>57</v>
      </c>
      <c r="F21" s="25" t="s">
        <v>58</v>
      </c>
      <c r="G21" s="25" t="s">
        <v>60</v>
      </c>
    </row>
    <row r="22" spans="1:7" ht="15.95" customHeight="1" x14ac:dyDescent="0.2">
      <c r="B22" s="25">
        <v>23</v>
      </c>
      <c r="C22" s="25"/>
      <c r="D22" s="25" t="s">
        <v>53</v>
      </c>
      <c r="E22" s="49"/>
      <c r="F22" s="49">
        <f>B22*E22</f>
        <v>0</v>
      </c>
      <c r="G22" s="49">
        <f>C22*E22</f>
        <v>0</v>
      </c>
    </row>
    <row r="23" spans="1:7" ht="15.95" customHeight="1" x14ac:dyDescent="0.2">
      <c r="B23" s="25">
        <v>354</v>
      </c>
      <c r="C23" s="25"/>
      <c r="D23" s="25" t="s">
        <v>54</v>
      </c>
      <c r="E23" s="49"/>
      <c r="F23" s="49">
        <f>B23*E23</f>
        <v>0</v>
      </c>
      <c r="G23" s="49">
        <f>C23*E23</f>
        <v>0</v>
      </c>
    </row>
    <row r="24" spans="1:7" ht="15.95" customHeight="1" x14ac:dyDescent="0.2">
      <c r="B24" s="25">
        <v>56</v>
      </c>
      <c r="C24" s="25"/>
      <c r="D24" s="25" t="s">
        <v>55</v>
      </c>
      <c r="E24" s="49"/>
      <c r="F24" s="49">
        <f>B24*E24</f>
        <v>0</v>
      </c>
      <c r="G24" s="49">
        <f>C24*E24</f>
        <v>0</v>
      </c>
    </row>
    <row r="25" spans="1:7" ht="15.95" customHeight="1" x14ac:dyDescent="0.2">
      <c r="B25" s="26" t="s">
        <v>65</v>
      </c>
      <c r="C25" s="26"/>
      <c r="D25" s="26"/>
      <c r="E25" s="26"/>
      <c r="F25" s="49">
        <f>SUBTOTAL(109,Πίνακας11[Εκτιμώμενα έσοδα])</f>
        <v>0</v>
      </c>
      <c r="G25" s="49">
        <f>SUBTOTAL(109,Πίνακας11[Πραγματικά έσοδα])</f>
        <v>0</v>
      </c>
    </row>
    <row r="26" spans="1:7" ht="15" customHeight="1" x14ac:dyDescent="0.2">
      <c r="B26" s="27"/>
      <c r="C26" s="27"/>
      <c r="D26" s="27"/>
      <c r="E26" s="27"/>
      <c r="F26" s="27"/>
      <c r="G26" s="27"/>
    </row>
    <row r="27" spans="1:7" ht="20.100000000000001" customHeight="1" x14ac:dyDescent="0.2">
      <c r="B27" s="24" t="s">
        <v>44</v>
      </c>
      <c r="C27" s="23"/>
      <c r="D27" s="23"/>
      <c r="E27" s="23"/>
      <c r="F27" s="23"/>
      <c r="G27" s="23"/>
    </row>
    <row r="28" spans="1:7" ht="20.100000000000001" customHeight="1" x14ac:dyDescent="0.2">
      <c r="B28" s="25" t="s">
        <v>41</v>
      </c>
      <c r="C28" s="25" t="s">
        <v>45</v>
      </c>
      <c r="D28" s="25" t="s">
        <v>46</v>
      </c>
      <c r="E28" s="25" t="s">
        <v>57</v>
      </c>
      <c r="F28" s="25" t="s">
        <v>58</v>
      </c>
      <c r="G28" s="25" t="s">
        <v>60</v>
      </c>
    </row>
    <row r="29" spans="1:7" ht="15.95" customHeight="1" x14ac:dyDescent="0.2">
      <c r="B29" s="25"/>
      <c r="C29" s="25"/>
      <c r="D29" s="25" t="s">
        <v>56</v>
      </c>
      <c r="E29" s="49"/>
      <c r="F29" s="49">
        <f>B29*E29</f>
        <v>0</v>
      </c>
      <c r="G29" s="49">
        <f>C29*E29</f>
        <v>0</v>
      </c>
    </row>
    <row r="30" spans="1:7" ht="15.95" customHeight="1" x14ac:dyDescent="0.2">
      <c r="B30" s="25">
        <v>123</v>
      </c>
      <c r="C30" s="25"/>
      <c r="D30" s="25" t="s">
        <v>56</v>
      </c>
      <c r="E30" s="49"/>
      <c r="F30" s="49">
        <f>B30*E30</f>
        <v>0</v>
      </c>
      <c r="G30" s="49">
        <f>C30*E30</f>
        <v>0</v>
      </c>
    </row>
    <row r="31" spans="1:7" ht="15.95" customHeight="1" x14ac:dyDescent="0.2">
      <c r="A31" s="3"/>
      <c r="B31" s="25"/>
      <c r="C31" s="25"/>
      <c r="D31" s="25" t="s">
        <v>56</v>
      </c>
      <c r="E31" s="49"/>
      <c r="F31" s="49">
        <f>B31*E31</f>
        <v>0</v>
      </c>
      <c r="G31" s="49">
        <f>C31*E31</f>
        <v>0</v>
      </c>
    </row>
    <row r="32" spans="1:7" ht="15.95" customHeight="1" x14ac:dyDescent="0.2">
      <c r="A32" s="3"/>
      <c r="B32" s="25">
        <v>13</v>
      </c>
      <c r="C32" s="25"/>
      <c r="D32" s="25" t="s">
        <v>56</v>
      </c>
      <c r="E32" s="49"/>
      <c r="F32" s="49">
        <f>B32*E32</f>
        <v>0</v>
      </c>
      <c r="G32" s="49">
        <f>C32*E32</f>
        <v>0</v>
      </c>
    </row>
    <row r="33" spans="1:7" ht="15.95" customHeight="1" x14ac:dyDescent="0.2">
      <c r="A33" s="3"/>
      <c r="B33" s="26" t="s">
        <v>65</v>
      </c>
      <c r="C33" s="26"/>
      <c r="D33" s="26"/>
      <c r="E33" s="26"/>
      <c r="F33" s="49">
        <f>SUBTOTAL(109,Πϊνακας12[Εκτιμώμενα έσοδα])</f>
        <v>0</v>
      </c>
      <c r="G33" s="49">
        <f>SUBTOTAL(109,Πϊνακας12[Πραγματικά έσοδα])</f>
        <v>0</v>
      </c>
    </row>
    <row r="34" spans="1:7" x14ac:dyDescent="0.2">
      <c r="A34" s="3"/>
    </row>
    <row r="35" spans="1:7" x14ac:dyDescent="0.2">
      <c r="A35" s="3"/>
    </row>
    <row r="36" spans="1:7" x14ac:dyDescent="0.2">
      <c r="A36" s="3"/>
    </row>
    <row r="37" spans="1:7" x14ac:dyDescent="0.2">
      <c r="A37" s="3"/>
    </row>
    <row r="38" spans="1:7" x14ac:dyDescent="0.2">
      <c r="A38" s="3"/>
    </row>
  </sheetData>
  <mergeCells count="2">
    <mergeCell ref="B3:B4"/>
    <mergeCell ref="B1:F1"/>
  </mergeCells>
  <phoneticPr fontId="2" type="noConversion"/>
  <printOptions horizontalCentered="1"/>
  <pageMargins left="0.75" right="0.75" top="1" bottom="1" header="0.5" footer="0.5"/>
  <pageSetup paperSize="9" scale="86" fitToHeight="0" orientation="landscape" r:id="rId1"/>
  <headerFooter alignWithMargins="0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1:I38"/>
  <sheetViews>
    <sheetView showGridLines="0" zoomScaleNormal="100" workbookViewId="0"/>
  </sheetViews>
  <sheetFormatPr defaultColWidth="9.140625" defaultRowHeight="12.75" x14ac:dyDescent="0.2"/>
  <cols>
    <col min="1" max="1" width="5.28515625" style="1" customWidth="1"/>
    <col min="2" max="7" width="23.140625" style="1" customWidth="1"/>
    <col min="8" max="9" width="5.28515625" style="1" customWidth="1"/>
    <col min="10" max="16384" width="9.140625" style="1"/>
  </cols>
  <sheetData>
    <row r="1" spans="2:7" ht="36.75" customHeight="1" x14ac:dyDescent="0.35">
      <c r="B1" s="63" t="s">
        <v>0</v>
      </c>
      <c r="C1" s="63"/>
      <c r="D1" s="63"/>
      <c r="E1" s="63"/>
      <c r="F1" s="63"/>
      <c r="G1" s="31" t="s">
        <v>63</v>
      </c>
    </row>
    <row r="2" spans="2:7" ht="21" customHeight="1" x14ac:dyDescent="0.2">
      <c r="B2" s="30"/>
      <c r="C2" s="30"/>
      <c r="D2" s="30"/>
      <c r="E2" s="30"/>
      <c r="F2" s="30"/>
      <c r="G2" s="29" t="s">
        <v>64</v>
      </c>
    </row>
    <row r="3" spans="2:7" ht="6.75" customHeight="1" x14ac:dyDescent="0.2">
      <c r="B3" s="16"/>
      <c r="C3" s="16"/>
      <c r="D3" s="16"/>
      <c r="E3" s="17"/>
      <c r="F3" s="17"/>
      <c r="G3" s="17"/>
    </row>
    <row r="4" spans="2:7" x14ac:dyDescent="0.2">
      <c r="B4" s="2"/>
      <c r="C4" s="2"/>
      <c r="D4" s="4"/>
    </row>
    <row r="5" spans="2:7" ht="20.100000000000001" customHeight="1" x14ac:dyDescent="0.2">
      <c r="B5" s="36"/>
      <c r="C5" s="33" t="s">
        <v>22</v>
      </c>
      <c r="D5" s="32" t="s">
        <v>23</v>
      </c>
    </row>
    <row r="6" spans="2:7" ht="15.95" customHeight="1" x14ac:dyDescent="0.2">
      <c r="B6" s="37" t="s">
        <v>61</v>
      </c>
      <c r="C6" s="54">
        <f>Έσοδα!F4</f>
        <v>1936</v>
      </c>
      <c r="D6" s="55">
        <f>Έσοδα!G4</f>
        <v>1831</v>
      </c>
    </row>
    <row r="7" spans="2:7" ht="15.95" customHeight="1" x14ac:dyDescent="0.2">
      <c r="B7" s="38" t="s">
        <v>62</v>
      </c>
      <c r="C7" s="56">
        <f>Έξοδα!G4</f>
        <v>882</v>
      </c>
      <c r="D7" s="57">
        <f>Έξοδα!H4</f>
        <v>333</v>
      </c>
    </row>
    <row r="8" spans="2:7" ht="15" x14ac:dyDescent="0.2">
      <c r="B8" s="5"/>
      <c r="C8" s="34"/>
      <c r="D8" s="35"/>
    </row>
    <row r="9" spans="2:7" ht="33" customHeight="1" x14ac:dyDescent="0.2">
      <c r="B9" s="39" t="s">
        <v>66</v>
      </c>
      <c r="C9" s="58">
        <f>C6-C7</f>
        <v>1054</v>
      </c>
      <c r="D9" s="59">
        <f>D6-D7</f>
        <v>1498</v>
      </c>
    </row>
    <row r="31" spans="1:9" x14ac:dyDescent="0.2">
      <c r="A31" s="3"/>
      <c r="H31" s="3"/>
      <c r="I31" s="3"/>
    </row>
    <row r="32" spans="1:9" x14ac:dyDescent="0.2">
      <c r="A32" s="3"/>
      <c r="H32" s="3"/>
      <c r="I32" s="3"/>
    </row>
    <row r="33" spans="1:9" x14ac:dyDescent="0.2">
      <c r="A33" s="3"/>
      <c r="H33" s="3"/>
      <c r="I33" s="3"/>
    </row>
    <row r="34" spans="1:9" x14ac:dyDescent="0.2">
      <c r="A34" s="3"/>
      <c r="H34" s="3"/>
      <c r="I34" s="3"/>
    </row>
    <row r="35" spans="1:9" x14ac:dyDescent="0.2">
      <c r="A35" s="3"/>
      <c r="H35" s="3"/>
      <c r="I35" s="3"/>
    </row>
    <row r="36" spans="1:9" x14ac:dyDescent="0.2">
      <c r="A36" s="3"/>
      <c r="H36" s="3"/>
      <c r="I36" s="3"/>
    </row>
    <row r="37" spans="1:9" x14ac:dyDescent="0.2">
      <c r="A37" s="3"/>
      <c r="H37" s="3"/>
      <c r="I37" s="3"/>
    </row>
    <row r="38" spans="1:9" x14ac:dyDescent="0.2">
      <c r="A38" s="3"/>
      <c r="H38" s="3"/>
      <c r="I38" s="3"/>
    </row>
  </sheetData>
  <mergeCells count="1">
    <mergeCell ref="B1:F1"/>
  </mergeCells>
  <phoneticPr fontId="2" type="noConversion"/>
  <printOptions horizontalCentered="1"/>
  <pageMargins left="0.75" right="0.75" top="1" bottom="1" header="0.5" footer="0.5"/>
  <pageSetup paperSize="9" scale="8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Έξοδα</vt:lpstr>
      <vt:lpstr>Έσοδα</vt:lpstr>
      <vt:lpstr>Σύνοψη κερδών-ζημιών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2017-12-27T06:30:46Z</dcterms:created>
  <dcterms:modified xsi:type="dcterms:W3CDTF">2019-06-05T03:52:49Z</dcterms:modified>
</cp:coreProperties>
</file>