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codeName="ThisWorkbook"/>
  <mc:AlternateContent xmlns:mc="http://schemas.openxmlformats.org/markup-compatibility/2006">
    <mc:Choice Requires="x15">
      <x15ac:absPath xmlns:x15ac="http://schemas.microsoft.com/office/spreadsheetml/2010/11/ac" url="C:\Users\admin\Desktop\el-GR\"/>
    </mc:Choice>
  </mc:AlternateContent>
  <xr:revisionPtr revIDLastSave="0" documentId="13_ncr:20001_{DDD246B4-B704-495C-981A-1600AAC80087}" xr6:coauthVersionLast="43" xr6:coauthVersionMax="43" xr10:uidLastSave="{00000000-0000-0000-0000-000000000000}"/>
  <bookViews>
    <workbookView xWindow="-120" yWindow="-120" windowWidth="22110" windowHeight="16110" tabRatio="926" xr2:uid="{00000000-000D-0000-FFFF-FFFF00000000}"/>
  </bookViews>
  <sheets>
    <sheet name="Παρακολούθηση Βάρος" sheetId="8" r:id="rId1"/>
    <sheet name="Παρακολούθηση Μέση" sheetId="9" r:id="rId2"/>
    <sheet name="Παρακολούθηση Δικέφαλος" sheetId="10" r:id="rId3"/>
    <sheet name="Παρακολούθηση Γοφοί" sheetId="7" r:id="rId4"/>
    <sheet name="Παρακολούθηση Μηρός" sheetId="6" r:id="rId5"/>
    <sheet name="Αρχείο καταγραφής δραστηριότητα" sheetId="2" r:id="rId6"/>
    <sheet name="Αρχείο καταγραφής τροφίμων" sheetId="3" r:id="rId7"/>
  </sheets>
  <externalReferences>
    <externalReference r:id="rId8"/>
    <externalReference r:id="rId9"/>
  </externalReferences>
  <definedNames>
    <definedName name="_xlnm.Print_Titles" localSheetId="5">'Αρχείο καταγραφής δραστηριότητα'!$10:$10</definedName>
    <definedName name="_xlnm.Print_Titles" localSheetId="6">'Αρχείο καταγραφής τροφίμων'!$7:$7</definedName>
    <definedName name="_xlnm.Print_Titles" localSheetId="0">'Παρακολούθηση Βάρος'!$18:$19</definedName>
    <definedName name="_xlnm.Print_Titles" localSheetId="3">'Παρακολούθηση Γοφοί'!$3:$4</definedName>
    <definedName name="_xlnm.Print_Titles" localSheetId="2">'Παρακολούθηση Δικέφαλος'!$3:$4</definedName>
    <definedName name="_xlnm.Print_Titles" localSheetId="1">'Παρακολούθηση Μέση'!$3:$4</definedName>
    <definedName name="_xlnm.Print_Titles" localSheetId="4">'Παρακολούθηση Μηρός'!$3:$4</definedName>
    <definedName name="ΆλλοΣύνολο" localSheetId="0">'Παρακολούθηση Βάρος'!ΓενικόΣύνολο-SUM('Αρχείο καταγραφής δραστηριότητα'!$C$4:$C$7)</definedName>
    <definedName name="ΆλλοΣύνολο" localSheetId="3">'Παρακολούθηση Γοφοί'!ΓενικόΣύνολο-SUM('Αρχείο καταγραφής δραστηριότητα'!$C$4:$C$7)</definedName>
    <definedName name="ΆλλοΣύνολο" localSheetId="2">'Παρακολούθηση Δικέφαλος'!ΓενικόΣύνολο-SUM('Αρχείο καταγραφής δραστηριότητα'!$C$4:$C$7)</definedName>
    <definedName name="ΆλλοΣύνολο" localSheetId="1">'Παρακολούθηση Μέση'!ΓενικόΣύνολο-SUM('Αρχείο καταγραφής δραστηριότητα'!$C$4:$C$7)</definedName>
    <definedName name="ΆλλοΣύνολο" localSheetId="4">'Παρακολούθηση Μηρός'!ΓενικόΣύνολο-SUM('Αρχείο καταγραφής δραστηριότητα'!$C$4:$C$7)</definedName>
    <definedName name="ΆλλοΣύνολο">ΓενικόΣύνολο-SUM('[1]Αρχείο καταγραφής δραστηριότητα'!$C$4:$C$7)</definedName>
    <definedName name="ΓενικόΣύνολο" localSheetId="0">SUM(ΑρχείοΚαταγραφήςΔραστηριότητας[ΑΠΟΣΤΑΣΗ])</definedName>
    <definedName name="ΓενικόΣύνολο" localSheetId="3">SUM(ΑρχείοΚαταγραφήςΔραστηριότητας[ΑΠΟΣΤΑΣΗ])</definedName>
    <definedName name="ΓενικόΣύνολο" localSheetId="2">SUM(ΑρχείοΚαταγραφήςΔραστηριότητας[ΑΠΟΣΤΑΣΗ])</definedName>
    <definedName name="ΓενικόΣύνολο" localSheetId="1">SUM(ΑρχείοΚαταγραφήςΔραστηριότητας[ΑΠΟΣΤΑΣΗ])</definedName>
    <definedName name="ΓενικόΣύνολο" localSheetId="4">SUM(ΑρχείοΚαταγραφήςΔραστηριότητας[ΑΠΟΣΤΑΣΗ])</definedName>
    <definedName name="ΓενικόΣύνολο">SUM(ΑρχείοΚαταγραφήςΔραστηριότητας[ΑΠΟΣΤΑΣΗ])</definedName>
    <definedName name="ΔΜΣ">IF('Παρακολούθηση Βάρος'!$C$7="Αυτοκρατορικό σύστημα",ΔΜΣΒάρος*703,ΔΜΣΒάρος)</definedName>
    <definedName name="ΔΜΣΒάρος">'Παρακολούθηση Βάρος'!ΤρέχονΒάρος/'Παρακολούθηση Βάρος'!ΔΜΣΎψος</definedName>
    <definedName name="ΔΜΣΎψος" localSheetId="0">'Παρακολούθηση Βάρος'!$C$6*'Παρακολούθηση Βάρος'!$C$6</definedName>
    <definedName name="ΕτικέταΒάρους" localSheetId="0">'Παρακολούθηση Βάρος'!$B$12</definedName>
    <definedName name="ΕτικέταΣτόχος1" localSheetId="0">'Παρακολούθηση Βάρος'!$B$13</definedName>
    <definedName name="ΕτικέταΣτόχος2" localSheetId="0">'Παρακολούθηση Βάρος'!$B$14</definedName>
    <definedName name="ΕτικέταΣτόχος3" localSheetId="0">'Παρακολούθηση Βάρος'!$B$15</definedName>
    <definedName name="ΕτικέταΣτόχος4" localSheetId="0">'Παρακολούθηση Βάρος'!$B$16</definedName>
    <definedName name="Κατηγορία1">'Αρχείο καταγραφής δραστηριότητα'!$B$4</definedName>
    <definedName name="Κατηγορία2">'Αρχείο καταγραφής δραστηριότητα'!$B$5</definedName>
    <definedName name="Κατηγορία3">'Αρχείο καταγραφής δραστηριότητα'!$B$6</definedName>
    <definedName name="Κατηγορία4">'Αρχείο καταγραφής δραστηριότητα'!$B$7</definedName>
    <definedName name="Κατηγορία5">'Αρχείο καταγραφής δραστηριότητα'!$B$8</definedName>
    <definedName name="ΜονάδαΜέτρησης" localSheetId="0">'Παρακολούθηση Βάρος'!$C$7</definedName>
    <definedName name="ΌλαΣυμπληρωμένα">AND('Παρακολούθηση Βάρος'!$C$6&gt;0,'Παρακολούθηση Βάρος'!$C$12&gt;0)</definedName>
    <definedName name="ΠροβολήΑναζήτησηςΗμερομηνίας">'Αρχείο καταγραφής τροφίμων'!$D$5</definedName>
    <definedName name="Στόχος1" localSheetId="0">'Παρακολούθηση Βάρος'!$D$13</definedName>
    <definedName name="Στόχος2" localSheetId="0">'Παρακολούθηση Βάρος'!$D$14</definedName>
    <definedName name="Στόχος3" localSheetId="0">'Παρακολούθηση Βάρος'!$D$15</definedName>
    <definedName name="Στόχος4" localSheetId="0">'Παρακολούθηση Βάρος'!$D$16</definedName>
    <definedName name="ΣτόχοςΒάρους" localSheetId="0">'Παρακολούθηση Βάρος'!$D$12</definedName>
    <definedName name="ΤρέχονΒάρος" localSheetId="0">'Παρακολούθηση Βάρος'!$C$12</definedName>
    <definedName name="Ύψος" localSheetId="0">'Παρακολούθηση Βάρος'!$C$6</definedName>
    <definedName name="Φύλο" localSheetId="0">'Παρακολούθηση Βάρος'!$C$4</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3" l="1"/>
  <c r="B3" i="6"/>
  <c r="B3" i="7"/>
  <c r="B3" i="10"/>
  <c r="B3" i="9"/>
  <c r="B22" i="8"/>
  <c r="B18" i="8"/>
  <c r="B9" i="8"/>
  <c r="E10" i="8"/>
  <c r="E3" i="8"/>
  <c r="C8" i="8" l="1"/>
  <c r="B9" i="10" l="1"/>
  <c r="B8" i="10"/>
  <c r="B7" i="10"/>
  <c r="B6" i="10"/>
  <c r="B5" i="10"/>
  <c r="B8" i="9"/>
  <c r="B7" i="9"/>
  <c r="B6" i="9"/>
  <c r="B5" i="9"/>
  <c r="B25" i="8"/>
  <c r="B24" i="8"/>
  <c r="B23" i="8"/>
  <c r="B21" i="8"/>
  <c r="B20" i="8"/>
  <c r="B7" i="7" l="1"/>
  <c r="B6" i="7"/>
  <c r="B5" i="7"/>
  <c r="B11" i="6"/>
  <c r="B10" i="6"/>
  <c r="B9" i="6"/>
  <c r="B8" i="6"/>
  <c r="B7" i="6"/>
  <c r="B6" i="6"/>
  <c r="B5" i="6"/>
  <c r="B18" i="3" l="1"/>
  <c r="B17" i="3"/>
  <c r="B16" i="3"/>
  <c r="B15" i="3"/>
  <c r="B14" i="3"/>
  <c r="B13" i="3"/>
  <c r="B12" i="3"/>
  <c r="B11" i="3"/>
  <c r="B10" i="3"/>
  <c r="B9" i="3"/>
  <c r="B8" i="3"/>
  <c r="B15" i="2"/>
  <c r="B14" i="2"/>
  <c r="B13" i="2"/>
  <c r="B12" i="2"/>
  <c r="B11" i="2"/>
  <c r="C8" i="2" l="1"/>
  <c r="F3" i="3" l="1"/>
  <c r="G3" i="3"/>
  <c r="H3" i="3"/>
  <c r="I3" i="3"/>
  <c r="J3" i="3"/>
  <c r="K3" i="3"/>
  <c r="L3" i="3"/>
  <c r="E3" i="3"/>
  <c r="F5" i="3"/>
  <c r="G5" i="3"/>
  <c r="H5" i="3"/>
  <c r="I5" i="3"/>
  <c r="J5" i="3"/>
  <c r="K5" i="3"/>
  <c r="L5" i="3"/>
  <c r="E5" i="3"/>
  <c r="C4" i="2"/>
  <c r="C5" i="2"/>
  <c r="C6" i="2"/>
  <c r="C7" i="2"/>
</calcChain>
</file>

<file path=xl/sharedStrings.xml><?xml version="1.0" encoding="utf-8"?>
<sst xmlns="http://schemas.openxmlformats.org/spreadsheetml/2006/main" count="110" uniqueCount="73">
  <si>
    <t>ΠΡΟΓΡΑΜΜΑ ΓΥΜΝΑΣΤΙΚΗΣ</t>
  </si>
  <si>
    <t>ΠΡΟΣΩΠΙΚΕΣ ΠΛΗΡΟΦΟΡΙΕΣ:</t>
  </si>
  <si>
    <t>Φύλο:</t>
  </si>
  <si>
    <t>Ηλικία:</t>
  </si>
  <si>
    <t>Ύψος:</t>
  </si>
  <si>
    <t>Μονάδα:</t>
  </si>
  <si>
    <t>ΔΜΣ:</t>
  </si>
  <si>
    <t>ΑΡΧΙΚΑ ΣΤΑΤΙΣΤΙΚΑ ΣΤΟΙΧΕΙΑ:</t>
  </si>
  <si>
    <t>Τύπος</t>
  </si>
  <si>
    <t>Βάρος</t>
  </si>
  <si>
    <t>Μέση</t>
  </si>
  <si>
    <t>Δικέφαλος</t>
  </si>
  <si>
    <t>Γοφοί</t>
  </si>
  <si>
    <t>Μηρός</t>
  </si>
  <si>
    <t>Ημερομηνία</t>
  </si>
  <si>
    <t>Γυναίκα</t>
  </si>
  <si>
    <t>Αυτοκρατορικό σύστημα</t>
  </si>
  <si>
    <t>Τρέχον</t>
  </si>
  <si>
    <t>Ώρα</t>
  </si>
  <si>
    <t>Στόχος</t>
  </si>
  <si>
    <t>Σε αυτό το κελί βρίσκεται το γραμμικό γράφημα που παρακολουθεί την πρόοδο κάθε αρχικής τιμής, συμπεριλαμβανομένων των στοιχείων που αφορούν τους γοφούς, τη μέση, τον μηρό και τον δικέφαλο.</t>
  </si>
  <si>
    <t>Σε αυτό το κελί βρίσκεται το γράφημα περιοχής για την παρακολούθηση της προόδου της τιμής του βάρους.</t>
  </si>
  <si>
    <t>Σε αυτό το κελί βρίσκεται το περίγραμμα της σιλουέτας ενός ατόμου σε διάφορες θέσεις άσκησης.</t>
  </si>
  <si>
    <t>Μέγεθος</t>
  </si>
  <si>
    <t>ΑΡΧΕΙΟ ΚΑΤΑΓΡΑΦΗΣ ΔΡΑΣΤΗΡΙΟΤΉΤΩΝ</t>
  </si>
  <si>
    <t>ΔΡΑΣΤΗΡΙΟΤΗΤΕΣ</t>
  </si>
  <si>
    <t>Ποδηλασία</t>
  </si>
  <si>
    <t>Τρέξιμο</t>
  </si>
  <si>
    <t>Βάδισμα</t>
  </si>
  <si>
    <t>Κολύμβηση</t>
  </si>
  <si>
    <t>Άλλο</t>
  </si>
  <si>
    <t>ΗΜΕΡΟΜΗΝΙΑ</t>
  </si>
  <si>
    <t>ΣΥΝΟΛΟ</t>
  </si>
  <si>
    <t>ΔΡΑΣΤΗΡΙΟΤΗΤΑ</t>
  </si>
  <si>
    <t>ΜΟΝΑΔΑ</t>
  </si>
  <si>
    <t>Μίλια</t>
  </si>
  <si>
    <t>Βήματα</t>
  </si>
  <si>
    <t>Μέτρα</t>
  </si>
  <si>
    <t>ΩΡΑ ΕΝΑΡΞΗΣ</t>
  </si>
  <si>
    <t>ΔΙΑΡΚΕΙΑ</t>
  </si>
  <si>
    <t>ΑΠΟΣΤΑΣΗ</t>
  </si>
  <si>
    <t>ΘΕΡΜΙΔΕΣ</t>
  </si>
  <si>
    <t>ΣΗΜΕΙΩΣΗ</t>
  </si>
  <si>
    <t>Ζέστη και υγρασία</t>
  </si>
  <si>
    <t xml:space="preserve">       </t>
  </si>
  <si>
    <t>ΑΡΧΕΙΟ ΚΑΤΑΓΡΑΦΗΣ ΦΑΓΗΤΌΥ</t>
  </si>
  <si>
    <t>ΟΙ ΔΙΑΤΡΟΦΙΚΟΙ ΜΟΥ ΣΤΟΧΟΙ</t>
  </si>
  <si>
    <t>ΓΕΥΜΑ</t>
  </si>
  <si>
    <t>Πρωινό</t>
  </si>
  <si>
    <t>Σνακ</t>
  </si>
  <si>
    <t>Γεύμα</t>
  </si>
  <si>
    <t>Δείπνο</t>
  </si>
  <si>
    <t xml:space="preserve">Ημερήσια πρόσληψη: </t>
  </si>
  <si>
    <t>ΦΑΓΗΤΟ</t>
  </si>
  <si>
    <t>Ελληνικό γιαούρτι</t>
  </si>
  <si>
    <t>Μήλο</t>
  </si>
  <si>
    <t>Μάνγκο τυλιγμένο σε μαρούλι</t>
  </si>
  <si>
    <t>Τάκος γαρίδας (2)</t>
  </si>
  <si>
    <t>Μη επεξεργασμένα καρύδια</t>
  </si>
  <si>
    <t>Βρώμη</t>
  </si>
  <si>
    <t>Πορτοκάλι</t>
  </si>
  <si>
    <t>Κολοκυθάκια με πέστο</t>
  </si>
  <si>
    <t>Μπακαλιάρος στο φούρνο</t>
  </si>
  <si>
    <t>Μείγμα ψητών λαχανικών</t>
  </si>
  <si>
    <t>Παγωτό με σιρόπι φρούτων</t>
  </si>
  <si>
    <t>ΛΙΠΑΡΑ</t>
  </si>
  <si>
    <t>ΧΟΛΗΣΤΕΡΟΛΗ</t>
  </si>
  <si>
    <t>ΝΑΤΡΙΟ</t>
  </si>
  <si>
    <t>ΥΔΑΤΑΝΘΡΑΚΕΣ</t>
  </si>
  <si>
    <t>ΠΡΩΤΕΪΝΕΣ</t>
  </si>
  <si>
    <t>ΣΑΚΧΑΡΑ</t>
  </si>
  <si>
    <t>ΦΥΤΙΚΕΣ ΙΝΕΣ</t>
  </si>
  <si>
    <t>ΠΡΟΓΡΑΜΜΑ 
ΓΥΜΝΑΣΤΙΚΗΣ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</si>
</sst>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77" formatCode="h:mm;@"/>
    <numFmt numFmtId="182" formatCode="[h]:mm"/>
  </numFmts>
  <fonts count="15" x14ac:knownFonts="1">
    <font>
      <sz val="11"/>
      <color theme="3"/>
      <name val="Calibri"/>
      <family val="2"/>
      <scheme val="minor"/>
    </font>
    <font>
      <b/>
      <sz val="11"/>
      <color theme="1"/>
      <name val="Calibri"/>
      <family val="2"/>
      <scheme val="minor"/>
    </font>
    <font>
      <sz val="10"/>
      <color theme="3"/>
      <name val="Calibri"/>
      <family val="2"/>
      <scheme val="min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11"/>
      <color theme="4" tint="-0.249977111117893"/>
      <name val="Calibri"/>
      <family val="2"/>
      <scheme val="minor"/>
    </font>
    <font>
      <b/>
      <sz val="11"/>
      <color theme="3"/>
      <name val="Calibri"/>
      <family val="2"/>
      <scheme val="minor"/>
    </font>
    <font>
      <b/>
      <sz val="11"/>
      <color theme="0"/>
      <name val="Calibri"/>
      <family val="2"/>
      <scheme val="minor"/>
    </font>
    <font>
      <i/>
      <sz val="11"/>
      <color theme="1" tint="0.34998626667073579"/>
      <name val="Calibri"/>
      <family val="2"/>
      <scheme val="minor"/>
    </font>
    <font>
      <b/>
      <sz val="36"/>
      <color theme="4" tint="-0.24994659260841701"/>
      <name val="Calibri"/>
      <family val="2"/>
      <scheme val="major"/>
    </font>
    <font>
      <sz val="11"/>
      <color theme="4" tint="-0.499984740745262"/>
      <name val="Calibri"/>
      <family val="2"/>
      <scheme val="minor"/>
    </font>
    <font>
      <b/>
      <sz val="36"/>
      <color theme="0"/>
      <name val="Calibri"/>
      <family val="2"/>
      <scheme val="maj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s>
  <cellStyleXfs count="12">
    <xf numFmtId="0" fontId="0" fillId="0" borderId="0">
      <alignment vertical="center" wrapText="1"/>
    </xf>
    <xf numFmtId="0" fontId="12" fillId="0" borderId="0" applyNumberFormat="0" applyFill="0" applyBorder="0" applyAlignment="0" applyProtection="0"/>
    <xf numFmtId="0" fontId="5" fillId="3" borderId="0" applyNumberFormat="0" applyProtection="0">
      <alignment horizontal="left" vertical="center" indent="1"/>
    </xf>
    <xf numFmtId="0" fontId="4" fillId="0" borderId="0" applyNumberFormat="0" applyFill="0" applyBorder="0" applyAlignment="0" applyProtection="0"/>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9" fillId="0" borderId="2" applyNumberFormat="0" applyFill="0" applyAlignment="0" applyProtection="0"/>
    <xf numFmtId="0" fontId="7" fillId="4" borderId="1" applyNumberFormat="0" applyAlignment="0" applyProtection="0"/>
    <xf numFmtId="0" fontId="11" fillId="0" borderId="0" applyNumberFormat="0" applyFill="0" applyBorder="0" applyAlignment="0" applyProtection="0"/>
  </cellStyleXfs>
  <cellXfs count="57">
    <xf numFmtId="0" fontId="0" fillId="0" borderId="0" xfId="0">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lignment vertical="center" wrapText="1"/>
    </xf>
    <xf numFmtId="0" fontId="2" fillId="2" borderId="0" xfId="0" applyFont="1" applyFill="1">
      <alignment vertical="center" wrapText="1"/>
    </xf>
    <xf numFmtId="0" fontId="0" fillId="0" borderId="0" xfId="0">
      <alignment vertical="center" wrapText="1"/>
    </xf>
    <xf numFmtId="0" fontId="0" fillId="0" borderId="0" xfId="0">
      <alignment vertical="center" wrapText="1"/>
    </xf>
    <xf numFmtId="14" fontId="0" fillId="0" borderId="0" xfId="0" applyNumberFormat="1">
      <alignment vertical="center" wrapText="1"/>
    </xf>
    <xf numFmtId="168" fontId="0" fillId="0" borderId="0" xfId="0" applyNumberFormat="1">
      <alignment vertical="center" wrapText="1"/>
    </xf>
    <xf numFmtId="0" fontId="1"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0" fillId="0" borderId="0" xfId="0" applyFont="1" applyFill="1" applyBorder="1" applyAlignment="1"/>
    <xf numFmtId="2" fontId="0" fillId="0" borderId="0" xfId="0" applyNumberFormat="1" applyAlignment="1">
      <alignment horizontal="left"/>
    </xf>
    <xf numFmtId="0" fontId="0" fillId="0" borderId="0" xfId="0" applyAlignment="1">
      <alignment horizontal="left" indent="1"/>
    </xf>
    <xf numFmtId="0" fontId="1"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lignment vertical="center" wrapText="1"/>
    </xf>
    <xf numFmtId="14" fontId="0" fillId="0" borderId="0"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0" xfId="0" applyFont="1" applyAlignment="1">
      <alignment horizontal="center" vertical="center"/>
    </xf>
    <xf numFmtId="168" fontId="8" fillId="0" borderId="0" xfId="0" applyNumberFormat="1" applyFont="1" applyAlignment="1">
      <alignment horizontal="center" vertical="center"/>
    </xf>
    <xf numFmtId="0" fontId="5" fillId="3" borderId="0" xfId="2">
      <alignment horizontal="left" vertical="center" indent="1"/>
    </xf>
    <xf numFmtId="0" fontId="12" fillId="0" borderId="0" xfId="1" applyAlignment="1">
      <alignment vertical="center"/>
    </xf>
    <xf numFmtId="0" fontId="5" fillId="3" borderId="0" xfId="2" applyAlignment="1">
      <alignment horizontal="left" vertical="center"/>
    </xf>
    <xf numFmtId="0" fontId="5" fillId="3" borderId="0" xfId="2" applyAlignment="1">
      <alignment horizontal="center" vertical="center"/>
    </xf>
    <xf numFmtId="0" fontId="12" fillId="0" borderId="0" xfId="1" applyAlignment="1">
      <alignment vertical="center"/>
    </xf>
    <xf numFmtId="14" fontId="0" fillId="0" borderId="0" xfId="0" applyNumberFormat="1" applyFont="1">
      <alignment vertical="center" wrapText="1"/>
    </xf>
    <xf numFmtId="168" fontId="0" fillId="0" borderId="0" xfId="0" applyNumberFormat="1" applyFont="1">
      <alignment vertical="center" wrapText="1"/>
    </xf>
    <xf numFmtId="0" fontId="0" fillId="0" borderId="0" xfId="0" applyFont="1">
      <alignment vertical="center" wrapText="1"/>
    </xf>
    <xf numFmtId="0" fontId="10" fillId="3" borderId="0" xfId="0" applyFont="1" applyFill="1" applyBorder="1" applyAlignment="1">
      <alignment horizontal="center" vertical="center"/>
    </xf>
    <xf numFmtId="0" fontId="7" fillId="0" borderId="0" xfId="0" applyFont="1" applyAlignment="1">
      <alignment horizontal="left" vertical="center" indent="2"/>
    </xf>
    <xf numFmtId="0" fontId="3" fillId="0" borderId="0" xfId="0" applyFont="1">
      <alignment vertical="center" wrapText="1"/>
    </xf>
    <xf numFmtId="0" fontId="4" fillId="0" borderId="0" xfId="3" applyFill="1" applyAlignment="1">
      <alignment horizontal="left"/>
    </xf>
    <xf numFmtId="0" fontId="6" fillId="0" borderId="0" xfId="1" applyFont="1" applyAlignment="1">
      <alignment vertical="center"/>
    </xf>
    <xf numFmtId="0" fontId="5" fillId="3" borderId="0" xfId="2">
      <alignment horizontal="left" vertical="center" indent="1"/>
    </xf>
    <xf numFmtId="0" fontId="0" fillId="0" borderId="0" xfId="0" applyAlignment="1">
      <alignment horizontal="center" vertical="center" wrapText="1"/>
    </xf>
    <xf numFmtId="0" fontId="5" fillId="3" borderId="0" xfId="2" applyAlignment="1">
      <alignment horizontal="left" vertical="center" indent="1"/>
    </xf>
    <xf numFmtId="0" fontId="14" fillId="0" borderId="0" xfId="1" applyFont="1" applyAlignment="1">
      <alignment vertical="center"/>
    </xf>
    <xf numFmtId="177" fontId="0" fillId="0" borderId="0" xfId="0" applyNumberFormat="1">
      <alignment vertical="center" wrapText="1"/>
    </xf>
    <xf numFmtId="177" fontId="0" fillId="0" borderId="0" xfId="0" applyNumberFormat="1" applyFont="1">
      <alignment vertical="center" wrapText="1"/>
    </xf>
    <xf numFmtId="0" fontId="12" fillId="2" borderId="0" xfId="1" applyFill="1" applyAlignment="1">
      <alignment vertical="center" wrapText="1"/>
    </xf>
    <xf numFmtId="14" fontId="0" fillId="0" borderId="0" xfId="0" applyNumberFormat="1" applyFill="1" applyAlignment="1">
      <alignment horizontal="right" vertical="center" wrapText="1" indent="2"/>
    </xf>
    <xf numFmtId="0" fontId="0" fillId="0" borderId="0" xfId="0" applyFill="1" applyAlignment="1">
      <alignment horizontal="left" vertical="center"/>
    </xf>
    <xf numFmtId="177" fontId="0" fillId="0" borderId="0" xfId="0" applyNumberFormat="1" applyFill="1" applyAlignment="1">
      <alignment horizontal="right" vertical="center" indent="1"/>
    </xf>
    <xf numFmtId="182" fontId="0" fillId="0" borderId="0" xfId="0" applyNumberFormat="1" applyFill="1" applyAlignment="1">
      <alignment horizontal="right" vertical="center" wrapText="1" indent="1"/>
    </xf>
    <xf numFmtId="0" fontId="0" fillId="0" borderId="0" xfId="0" applyFill="1" applyAlignment="1">
      <alignment horizontal="right" vertical="center" indent="1"/>
    </xf>
    <xf numFmtId="0" fontId="0" fillId="0" borderId="0" xfId="0" applyFill="1" applyAlignment="1">
      <alignment vertical="center"/>
    </xf>
    <xf numFmtId="0" fontId="12" fillId="0" borderId="0" xfId="1" applyAlignment="1">
      <alignment vertical="center" wrapText="1"/>
    </xf>
    <xf numFmtId="0" fontId="0" fillId="0" borderId="0" xfId="0" applyFont="1" applyAlignment="1">
      <alignment horizontal="left" vertical="center" indent="2"/>
    </xf>
    <xf numFmtId="0" fontId="13" fillId="0" borderId="0" xfId="0" applyNumberFormat="1" applyFont="1" applyAlignment="1">
      <alignment horizontal="left" vertical="center" indent="2"/>
    </xf>
    <xf numFmtId="0" fontId="6" fillId="0" borderId="0" xfId="1" applyFont="1" applyAlignment="1">
      <alignment vertical="center" wrapText="1"/>
    </xf>
    <xf numFmtId="0" fontId="2" fillId="2" borderId="0" xfId="0" applyNumberFormat="1" applyFont="1" applyFill="1">
      <alignment vertical="center" wrapText="1"/>
    </xf>
  </cellXfs>
  <cellStyles count="12">
    <cellStyle name="Επεξηγηματικό κείμενο" xfId="11" builtinId="53" customBuiltin="1"/>
    <cellStyle name="Επικεφαλίδα 1" xfId="2" builtinId="16" customBuiltin="1"/>
    <cellStyle name="Επικεφαλίδα 2" xfId="3" builtinId="17" customBuiltin="1"/>
    <cellStyle name="Επικεφαλίδα 3" xfId="9" builtinId="18" customBuiltin="1"/>
    <cellStyle name="Κανονικό" xfId="0" builtinId="0" customBuiltin="1"/>
    <cellStyle name="Κόμμα" xfId="4" builtinId="3" customBuiltin="1"/>
    <cellStyle name="Κόμμα [0]" xfId="5" builtinId="6" customBuiltin="1"/>
    <cellStyle name="Νόμισμα [0]" xfId="7" builtinId="7" customBuiltin="1"/>
    <cellStyle name="Νομισματική μονάδα" xfId="6" builtinId="4" customBuiltin="1"/>
    <cellStyle name="Ποσοστό" xfId="8" builtinId="5" customBuiltin="1"/>
    <cellStyle name="Σημείωση" xfId="10" builtinId="10" customBuiltin="1"/>
    <cellStyle name="Τίτλος" xfId="1" builtinId="15" customBuiltin="1"/>
  </cellStyles>
  <dxfs count="60">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numFmt numFmtId="19" formatCode="d/m/yyyy"/>
      <alignment horizontal="right" vertical="center" textRotation="0" wrapText="0" indent="1" justifyLastLine="0" shrinkToFit="0" readingOrder="0"/>
    </dxf>
    <dxf>
      <font>
        <strike val="0"/>
        <outline val="0"/>
        <shadow val="0"/>
        <u val="none"/>
        <vertAlign val="baseline"/>
        <sz val="11"/>
        <color theme="3"/>
        <name val="Calibri"/>
        <family val="2"/>
        <scheme val="minor"/>
      </font>
      <fill>
        <patternFill patternType="none">
          <fgColor indexed="64"/>
          <bgColor auto="1"/>
        </patternFill>
      </fill>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right" vertical="center" textRotation="0" wrapText="0" indent="1" justifyLastLine="0" shrinkToFit="0" readingOrder="0"/>
    </dxf>
    <dxf>
      <fill>
        <patternFill patternType="none">
          <fgColor indexed="64"/>
          <bgColor auto="1"/>
        </patternFill>
      </fill>
      <alignment horizontal="right" vertical="center" textRotation="0" wrapText="0" indent="1" justifyLastLine="0" shrinkToFit="0" readingOrder="0"/>
    </dxf>
    <dxf>
      <numFmt numFmtId="182" formatCode="[h]:mm"/>
      <fill>
        <patternFill patternType="none">
          <fgColor indexed="64"/>
          <bgColor auto="1"/>
        </patternFill>
      </fill>
      <alignment horizontal="right" vertical="center" textRotation="0" wrapText="1" indent="1" justifyLastLine="0" shrinkToFit="0" readingOrder="0"/>
    </dxf>
    <dxf>
      <numFmt numFmtId="177" formatCode="h:mm;@"/>
      <fill>
        <patternFill patternType="none">
          <fgColor indexed="64"/>
          <bgColor auto="1"/>
        </patternFill>
      </fill>
      <alignment horizontal="right" vertical="center" textRotation="0" wrapText="0" indent="1" justifyLastLine="0" shrinkToFit="0" readingOrder="0"/>
    </dxf>
    <dxf>
      <fill>
        <patternFill patternType="none">
          <fgColor indexed="64"/>
          <bgColor auto="1"/>
        </patternFill>
      </fill>
      <alignment horizontal="left" vertical="center" textRotation="0" wrapText="0" indent="0" justifyLastLine="0" shrinkToFit="0" readingOrder="0"/>
    </dxf>
    <dxf>
      <numFmt numFmtId="19" formatCode="d/m/yyyy"/>
      <fill>
        <patternFill patternType="none">
          <fgColor indexed="64"/>
          <bgColor auto="1"/>
        </patternFill>
      </fill>
      <alignment horizontal="right" vertical="center" textRotation="0" wrapText="1" indent="2" justifyLastLine="0" shrinkToFit="0" readingOrder="0"/>
    </dxf>
    <dxf>
      <font>
        <color rgb="FFFF0000"/>
      </font>
    </dxf>
    <dxf>
      <font>
        <b/>
        <i val="0"/>
      </font>
    </dxf>
    <dxf>
      <font>
        <b/>
        <i val="0"/>
      </font>
    </dxf>
    <dxf>
      <font>
        <b/>
        <i val="0"/>
        <color theme="3"/>
      </font>
    </dxf>
    <dxf>
      <font>
        <b/>
        <i val="0"/>
      </font>
    </dxf>
    <dxf>
      <font>
        <color rgb="FFFF0000"/>
      </font>
    </dxf>
    <dxf>
      <font>
        <b/>
        <i val="0"/>
      </font>
    </dxf>
    <dxf>
      <font>
        <b/>
        <i val="0"/>
        <strike val="0"/>
        <condense val="0"/>
        <extend val="0"/>
        <outline val="0"/>
        <shadow val="0"/>
        <u val="none"/>
        <vertAlign val="baseline"/>
        <sz val="10"/>
        <color theme="3"/>
        <name val="Calibri"/>
        <family val="2"/>
        <charset val="161"/>
        <scheme val="minor"/>
      </font>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numFmt numFmtId="168" formatCode="0.0"/>
    </dxf>
    <dxf>
      <numFmt numFmtId="168" formatCode="0.0"/>
    </dxf>
    <dxf>
      <numFmt numFmtId="177" formatCode="h:mm;@"/>
    </dxf>
    <dxf>
      <numFmt numFmtId="19" formatCode="d/m/yyyy"/>
    </dxf>
    <dxf>
      <numFmt numFmtId="168" formatCode="0.0"/>
    </dxf>
    <dxf>
      <numFmt numFmtId="168" formatCode="0.0"/>
    </dxf>
    <dxf>
      <numFmt numFmtId="177" formatCode="h:mm;@"/>
    </dxf>
    <dxf>
      <numFmt numFmtId="19" formatCode="d/m/yyyy"/>
    </dxf>
    <dxf>
      <numFmt numFmtId="168" formatCode="0.0"/>
    </dxf>
    <dxf>
      <numFmt numFmtId="168" formatCode="0.0"/>
    </dxf>
    <dxf>
      <numFmt numFmtId="168" formatCode="0.0"/>
    </dxf>
    <dxf>
      <numFmt numFmtId="177" formatCode="h:mm;@"/>
    </dxf>
    <dxf>
      <numFmt numFmtId="19" formatCode="d/m/yyyy"/>
    </dxf>
    <dxf>
      <numFmt numFmtId="168" formatCode="0.0"/>
    </dxf>
    <dxf>
      <numFmt numFmtId="177" formatCode="h:mm;@"/>
    </dxf>
    <dxf>
      <numFmt numFmtId="19" formatCode="d/m/yyyy"/>
    </dxf>
    <dxf>
      <numFmt numFmtId="168" formatCode="0.0"/>
    </dxf>
    <dxf>
      <numFmt numFmtId="168" formatCode="0.0"/>
    </dxf>
    <dxf>
      <numFmt numFmtId="177" formatCode="h:mm;@"/>
    </dxf>
    <dxf>
      <numFmt numFmtId="19" formatCode="d/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Πρόγραμμα γυμναστικής" pivot="0" count="2" xr9:uid="{00000000-0011-0000-FFFF-FFFF00000000}">
      <tableStyleElement type="wholeTable" dxfId="59"/>
      <tableStyleElement type="headerRow" dxfId="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229424136558E-2"/>
          <c:y val="9.2426346115019653E-2"/>
          <c:w val="0.93052707815496571"/>
          <c:h val="0.81514730776996069"/>
        </c:manualLayout>
      </c:layout>
      <c:lineChart>
        <c:grouping val="standard"/>
        <c:varyColors val="0"/>
        <c:ser>
          <c:idx val="1"/>
          <c:order val="0"/>
          <c:tx>
            <c:strRef>
              <c:f>'Παρακολούθηση Βάρος'!$B$13</c:f>
              <c:strCache>
                <c:ptCount val="1"/>
                <c:pt idx="0">
                  <c:v>Μέση</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1"/>
            <c:marker>
              <c:symbol val="circle"/>
              <c:size val="5"/>
              <c:spPr>
                <a:noFill/>
                <a:ln w="9525">
                  <a:noFill/>
                </a:ln>
                <a:effectLst/>
              </c:spPr>
            </c:marker>
            <c:bubble3D val="0"/>
            <c:extLst>
              <c:ext xmlns:c16="http://schemas.microsoft.com/office/drawing/2014/chart" uri="{C3380CC4-5D6E-409C-BE32-E72D297353CC}">
                <c16:uniqueId val="{00000000-1EF4-4D24-A2A1-FFCCE3812B20}"/>
              </c:ext>
            </c:extLst>
          </c:dPt>
          <c:val>
            <c:numRef>
              <c:f>'Παρακολούθηση Μέση'!$D$5:$D$8</c:f>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0-5E74-4AC2-B3A6-506B32D65613}"/>
            </c:ext>
          </c:extLst>
        </c:ser>
        <c:ser>
          <c:idx val="0"/>
          <c:order val="1"/>
          <c:tx>
            <c:strRef>
              <c:f>'Παρακολούθηση Βάρος'!$B$14</c:f>
              <c:strCache>
                <c:ptCount val="1"/>
                <c:pt idx="0">
                  <c:v>Δικέφαλος</c:v>
                </c:pt>
              </c:strCache>
            </c:strRef>
          </c:tx>
          <c:spPr>
            <a:ln w="28575" cap="rnd">
              <a:solidFill>
                <a:schemeClr val="accent1"/>
              </a:solidFill>
              <a:round/>
            </a:ln>
            <a:effectLst/>
          </c:spPr>
          <c:marker>
            <c:symbol val="circle"/>
            <c:size val="5"/>
            <c:spPr>
              <a:solidFill>
                <a:schemeClr val="bg1"/>
              </a:solidFill>
              <a:ln w="19050">
                <a:solidFill>
                  <a:schemeClr val="accent3"/>
                </a:solidFill>
              </a:ln>
              <a:effectLst/>
            </c:spPr>
          </c:marker>
          <c:val>
            <c:numRef>
              <c:f>'Παρακολούθηση Δικέφαλος'!$D$5:$D$9</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5E74-4AC2-B3A6-506B32D65613}"/>
            </c:ext>
          </c:extLst>
        </c:ser>
        <c:ser>
          <c:idx val="2"/>
          <c:order val="2"/>
          <c:tx>
            <c:strRef>
              <c:f>'Παρακολούθηση Βάρος'!$B$15</c:f>
              <c:strCache>
                <c:ptCount val="1"/>
                <c:pt idx="0">
                  <c:v>Γοφοί</c:v>
                </c:pt>
              </c:strCache>
            </c:strRef>
          </c:tx>
          <c:spPr>
            <a:ln w="28575" cap="rnd">
              <a:solidFill>
                <a:schemeClr val="accent3"/>
              </a:solidFill>
              <a:round/>
            </a:ln>
            <a:effectLst/>
          </c:spPr>
          <c:marker>
            <c:symbol val="circle"/>
            <c:size val="5"/>
            <c:spPr>
              <a:solidFill>
                <a:schemeClr val="bg1"/>
              </a:solidFill>
              <a:ln w="19050">
                <a:solidFill>
                  <a:schemeClr val="accent1"/>
                </a:solidFill>
              </a:ln>
              <a:effectLst/>
            </c:spPr>
          </c:marker>
          <c:val>
            <c:numRef>
              <c:f>'Παρακολούθηση Γοφοί'!$D$5:$D$7</c:f>
              <c:numCache>
                <c:formatCode>0.0</c:formatCode>
                <c:ptCount val="3"/>
                <c:pt idx="0">
                  <c:v>45</c:v>
                </c:pt>
                <c:pt idx="1">
                  <c:v>44.8</c:v>
                </c:pt>
                <c:pt idx="2">
                  <c:v>42</c:v>
                </c:pt>
              </c:numCache>
            </c:numRef>
          </c:val>
          <c:smooth val="0"/>
          <c:extLst>
            <c:ext xmlns:c16="http://schemas.microsoft.com/office/drawing/2014/chart" uri="{C3380CC4-5D6E-409C-BE32-E72D297353CC}">
              <c16:uniqueId val="{00000002-5E74-4AC2-B3A6-506B32D65613}"/>
            </c:ext>
          </c:extLst>
        </c:ser>
        <c:ser>
          <c:idx val="3"/>
          <c:order val="3"/>
          <c:tx>
            <c:strRef>
              <c:f>'Παρακολούθηση Βάρος'!$B$16</c:f>
              <c:strCache>
                <c:ptCount val="1"/>
                <c:pt idx="0">
                  <c:v>Μηρός</c:v>
                </c:pt>
              </c:strCache>
            </c:strRef>
          </c:tx>
          <c:spPr>
            <a:ln w="28575" cap="rnd">
              <a:solidFill>
                <a:schemeClr val="accent4"/>
              </a:solidFill>
              <a:round/>
            </a:ln>
            <a:effectLst/>
          </c:spPr>
          <c:marker>
            <c:symbol val="circle"/>
            <c:size val="5"/>
            <c:spPr>
              <a:solidFill>
                <a:schemeClr val="bg1"/>
              </a:solidFill>
              <a:ln w="19050">
                <a:solidFill>
                  <a:schemeClr val="accent4"/>
                </a:solidFill>
              </a:ln>
              <a:effectLst/>
            </c:spPr>
          </c:marker>
          <c:val>
            <c:numRef>
              <c:f>'Παρακολούθηση Μηρός'!$D$5:$D$11</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5E74-4AC2-B3A6-506B32D65613}"/>
            </c:ext>
          </c:extLst>
        </c:ser>
        <c:dLbls>
          <c:showLegendKey val="0"/>
          <c:showVal val="0"/>
          <c:showCatName val="0"/>
          <c:showSerName val="0"/>
          <c:showPercent val="0"/>
          <c:showBubbleSize val="0"/>
        </c:dLbls>
        <c:marker val="1"/>
        <c:smooth val="0"/>
        <c:axId val="331879128"/>
        <c:axId val="331878344"/>
        <c:extLst/>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ax val="50"/>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crossAx val="331879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'Παρακολούθηση Βάρος'!$B$12</c:f>
              <c:strCache>
                <c:ptCount val="1"/>
                <c:pt idx="0">
                  <c:v>Βάρος</c:v>
                </c:pt>
              </c:strCache>
            </c:strRef>
          </c:tx>
          <c:spPr>
            <a:solidFill>
              <a:schemeClr val="accent1">
                <a:shade val="76000"/>
              </a:schemeClr>
            </a:solidFill>
            <a:ln>
              <a:noFill/>
            </a:ln>
            <a:effectLst/>
          </c:spPr>
          <c:val>
            <c:numRef>
              <c:f>'Παρακολούθηση Βάρος'!$D$20:$D$25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066A-4F85-B5AE-56BCD8AB2410}"/>
            </c:ext>
          </c:extLst>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3</xdr:row>
      <xdr:rowOff>19050</xdr:rowOff>
    </xdr:from>
    <xdr:to>
      <xdr:col>17</xdr:col>
      <xdr:colOff>381000</xdr:colOff>
      <xdr:row>8</xdr:row>
      <xdr:rowOff>238125</xdr:rowOff>
    </xdr:to>
    <xdr:graphicFrame macro="">
      <xdr:nvGraphicFramePr>
        <xdr:cNvPr id="2" name="ΜέγεθοςΣώματος" descr="Γράφημα γραμμών για παρακολούθηση της προόδου κάθε στατιστικού εκκίνησης συμπεριλαμβανομένων των γοφών, της μέσης, των μηρών και των δικέφαλων">
          <a:extLst>
            <a:ext uri="{FF2B5EF4-FFF2-40B4-BE49-F238E27FC236}">
              <a16:creationId xmlns:a16="http://schemas.microsoft.com/office/drawing/2014/main" id="{B7F05A8B-19E3-45A3-90F3-B764D616D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190500</xdr:colOff>
      <xdr:row>10</xdr:row>
      <xdr:rowOff>38100</xdr:rowOff>
    </xdr:from>
    <xdr:to>
      <xdr:col>17</xdr:col>
      <xdr:colOff>457200</xdr:colOff>
      <xdr:row>16</xdr:row>
      <xdr:rowOff>209550</xdr:rowOff>
    </xdr:to>
    <xdr:graphicFrame macro="">
      <xdr:nvGraphicFramePr>
        <xdr:cNvPr id="3" name="Βάρος" descr="Γράφημα περιοχής για την παρακολούθηση της προόδου του βάρους">
          <a:extLst>
            <a:ext uri="{FF2B5EF4-FFF2-40B4-BE49-F238E27FC236}">
              <a16:creationId xmlns:a16="http://schemas.microsoft.com/office/drawing/2014/main" id="{F02ECB4D-425D-49EE-8060-EB0DE7931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1095375</xdr:colOff>
      <xdr:row>0</xdr:row>
      <xdr:rowOff>133350</xdr:rowOff>
    </xdr:from>
    <xdr:to>
      <xdr:col>17</xdr:col>
      <xdr:colOff>183642</xdr:colOff>
      <xdr:row>0</xdr:row>
      <xdr:rowOff>712834</xdr:rowOff>
    </xdr:to>
    <xdr:pic>
      <xdr:nvPicPr>
        <xdr:cNvPr id="4" name="Εικόνα 3" descr="Ανθρώπινη φιγούρα σε διάφορες θέσεις άσκησης">
          <a:extLst>
            <a:ext uri="{FF2B5EF4-FFF2-40B4-BE49-F238E27FC236}">
              <a16:creationId xmlns:a16="http://schemas.microsoft.com/office/drawing/2014/main" id="{362DE5D9-ECE4-4FE8-A22D-AEEA0444A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95875"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Εικόνα 3" descr="Ανθρώπινη φιγούρα σε διάφορες θέσεις άσκησης">
          <a:extLst>
            <a:ext uri="{FF2B5EF4-FFF2-40B4-BE49-F238E27FC236}">
              <a16:creationId xmlns:a16="http://schemas.microsoft.com/office/drawing/2014/main" id="{BA12A1ED-3AEF-488E-87E9-C1897F398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Εικόνα 3" descr="Ανθρώπινη φιγούρα σε διάφορες θέσεις άσκησης">
          <a:extLst>
            <a:ext uri="{FF2B5EF4-FFF2-40B4-BE49-F238E27FC236}">
              <a16:creationId xmlns:a16="http://schemas.microsoft.com/office/drawing/2014/main" id="{D934CC57-2E18-4E24-9D06-8D7751D86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Εικόνα 3" descr="Ανθρώπινη φιγούρα σε διάφορες θέσεις άσκησης">
          <a:extLst>
            <a:ext uri="{FF2B5EF4-FFF2-40B4-BE49-F238E27FC236}">
              <a16:creationId xmlns:a16="http://schemas.microsoft.com/office/drawing/2014/main" id="{1BE6C95D-0C9C-4FE3-A6BE-110D43A3D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Εικόνα 3" descr="Ανθρώπινη φιγούρα σε διάφορες θέσεις άσκησης">
          <a:extLst>
            <a:ext uri="{FF2B5EF4-FFF2-40B4-BE49-F238E27FC236}">
              <a16:creationId xmlns:a16="http://schemas.microsoft.com/office/drawing/2014/main" id="{FAB75DE5-335C-47DC-A055-0547A8023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8</xdr:col>
      <xdr:colOff>9525</xdr:colOff>
      <xdr:row>0</xdr:row>
      <xdr:rowOff>712834</xdr:rowOff>
    </xdr:to>
    <xdr:pic>
      <xdr:nvPicPr>
        <xdr:cNvPr id="3" name="Εικόνα 2" descr="Ανθρώπινη φιγούρα σε διάφορες θέσεις άσκησης">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161925</xdr:colOff>
      <xdr:row>0</xdr:row>
      <xdr:rowOff>133350</xdr:rowOff>
    </xdr:from>
    <xdr:to>
      <xdr:col>9</xdr:col>
      <xdr:colOff>97917</xdr:colOff>
      <xdr:row>0</xdr:row>
      <xdr:rowOff>712834</xdr:rowOff>
    </xdr:to>
    <xdr:pic>
      <xdr:nvPicPr>
        <xdr:cNvPr id="3" name="Εικόνα 2" descr="Ανθρώπινη φιγούρα σε διάφορες θέσεις άσκησης">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3950" y="133350"/>
          <a:ext cx="7479792" cy="5794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13;&#961;&#967;&#949;&#943;&#959;%20&#954;&#945;&#964;&#945;&#947;&#961;&#945;&#966;&#942;&#962;%20&#948;&#961;&#945;&#963;&#964;&#951;&#961;&#953;&#972;&#964;&#951;&#964;&#945;&#96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928;&#945;&#961;&#945;&#954;&#959;&#955;&#959;&#973;&#952;&#951;&#963;&#951;%20&#946;&#940;&#961;&#959;&#965;&#96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Αρχείο καταγραφής δραστηριότητα"/>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αρακολούθηση βάρους"/>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ΠαρακολούθησηΒάρους" displayName="ΠαρακολούθησηΒάρους" ref="B19:D25">
  <autoFilter ref="B19:D25" xr:uid="{00000000-0009-0000-0100-00001D000000}"/>
  <tableColumns count="3">
    <tableColumn id="1" xr3:uid="{00000000-0010-0000-0000-000001000000}" name="Ημερομηνία" totalsRowLabel="Άθροισμα" dataDxfId="42">
      <calculatedColumnFormula>TODAY()+30+ROW()</calculatedColumnFormula>
    </tableColumn>
    <tableColumn id="3" xr3:uid="{00000000-0010-0000-0000-000003000000}" name="Ώρα" dataDxfId="41"/>
    <tableColumn id="2" xr3:uid="{00000000-0010-0000-0000-000002000000}" name="Βάρος" totalsRowFunction="sum" dataDxfId="39" totalsRowDxfId="40"/>
  </tableColumns>
  <tableStyleInfo name="Πρόγραμμα γυμναστικής" showFirstColumn="0" showLastColumn="0" showRowStripes="1" showColumnStripes="0"/>
  <extLst>
    <ext xmlns:x14="http://schemas.microsoft.com/office/spreadsheetml/2009/9/main" uri="{504A1905-F514-4f6f-8877-14C23A59335A}">
      <x14:table altTextSummary="Πληκτρολογήστε ημερομηνία, ώρα και βάρος σε αυτόν τον πίνακ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ΠαρακολούθησηΠεριφέρειαςΜέσης" displayName="ΠαρακολούθησηΠεριφέρειαςΜέσης" ref="B4:D8">
  <autoFilter ref="B4:D8" xr:uid="{00000000-0009-0000-0100-000021000000}"/>
  <tableColumns count="3">
    <tableColumn id="1" xr3:uid="{00000000-0010-0000-0100-000001000000}" name="Ημερομηνία" totalsRowLabel="Άθροισμα" dataDxfId="38">
      <calculatedColumnFormula>TODAY()+30+ROW()</calculatedColumnFormula>
    </tableColumn>
    <tableColumn id="3" xr3:uid="{00000000-0010-0000-0100-000003000000}" name="Ώρα" dataDxfId="37"/>
    <tableColumn id="2" xr3:uid="{00000000-0010-0000-0100-000002000000}" name="Μέγεθος" totalsRowFunction="sum" dataDxfId="36" totalsRowDxfId="32"/>
  </tableColumns>
  <tableStyleInfo name="Πρόγραμμα γυμναστικής" showFirstColumn="0" showLastColumn="0" showRowStripes="1" showColumnStripes="0"/>
  <extLst>
    <ext xmlns:x14="http://schemas.microsoft.com/office/spreadsheetml/2009/9/main" uri="{504A1905-F514-4f6f-8877-14C23A59335A}">
      <x14:table altTextSummary="Πληκτρολογήστε ημερομηνία, ώρα και μέγεθος σε αυτόν τον πίνακ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2000000}" name="ΠαρακολούθησηΔικέφαλων" displayName="ΠαρακολούθησηΔικέφαλων" ref="B4:D9">
  <autoFilter ref="B4:D9" xr:uid="{00000000-0009-0000-0100-000028000000}"/>
  <tableColumns count="3">
    <tableColumn id="1" xr3:uid="{00000000-0010-0000-0200-000001000000}" name="Ημερομηνία" totalsRowLabel="Άθροισμα" dataDxfId="35">
      <calculatedColumnFormula>TODAY()+30+ROW()</calculatedColumnFormula>
    </tableColumn>
    <tableColumn id="3" xr3:uid="{00000000-0010-0000-0200-000003000000}" name="Ώρα" dataDxfId="34"/>
    <tableColumn id="2" xr3:uid="{00000000-0010-0000-0200-000002000000}" name="Μέγεθος" totalsRowFunction="sum" dataDxfId="33" totalsRowDxfId="31"/>
  </tableColumns>
  <tableStyleInfo name="Πρόγραμμα γυμναστικής" showFirstColumn="0" showLastColumn="0" showRowStripes="1" showColumnStripes="0"/>
  <extLst>
    <ext xmlns:x14="http://schemas.microsoft.com/office/spreadsheetml/2009/9/main" uri="{504A1905-F514-4f6f-8877-14C23A59335A}">
      <x14:table altTextSummary="Πληκτρολογήστε ημερομηνία, ώρα και μέγεθος σε αυτόν τον πίνακα"/>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ΠαρακολούθησηΠεριφέρειαςΓοφών" displayName="ΠαρακολούθησηΠεριφέρειαςΓοφών" ref="B4:D7">
  <autoFilter ref="B4:D7" xr:uid="{00000000-0009-0000-0100-00001A000000}"/>
  <tableColumns count="3">
    <tableColumn id="1" xr3:uid="{00000000-0010-0000-0300-000001000000}" name="Ημερομηνία" totalsRowLabel="Άθροισμα" dataDxfId="30">
      <calculatedColumnFormula>TODAY()+30+ROW()</calculatedColumnFormula>
    </tableColumn>
    <tableColumn id="3" xr3:uid="{00000000-0010-0000-0300-000003000000}" name="Ώρα" dataDxfId="29"/>
    <tableColumn id="2" xr3:uid="{00000000-0010-0000-0300-000002000000}" name="Μέγεθος" totalsRowFunction="sum" dataDxfId="28" totalsRowDxfId="27"/>
  </tableColumns>
  <tableStyleInfo name="Πρόγραμμα γυμναστικής" showFirstColumn="0" showLastColumn="0" showRowStripes="1" showColumnStripes="0"/>
  <extLst>
    <ext xmlns:x14="http://schemas.microsoft.com/office/spreadsheetml/2009/9/main" uri="{504A1905-F514-4f6f-8877-14C23A59335A}">
      <x14:table altTextSummary="Πληκτρολογήστε ημερομηνία, ώρα και μέγεθος σε αυτόν τον πίνακα"/>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ΠαρακολούθησηΠεριφέρειαςΜηρών" displayName="ΠαρακολούθησηΠεριφέρειαςΜηρών" ref="B4:D11">
  <autoFilter ref="B4:D11" xr:uid="{00000000-0009-0000-0100-000016000000}"/>
  <tableColumns count="3">
    <tableColumn id="1" xr3:uid="{00000000-0010-0000-0400-000001000000}" name="Ημερομηνία" totalsRowLabel="Άθροισμα" dataDxfId="26">
      <calculatedColumnFormula>TODAY()+30+ROW()</calculatedColumnFormula>
    </tableColumn>
    <tableColumn id="3" xr3:uid="{00000000-0010-0000-0400-000003000000}" name="Ώρα" dataDxfId="25"/>
    <tableColumn id="2" xr3:uid="{00000000-0010-0000-0400-000002000000}" name="Μέγεθος" totalsRowFunction="sum" dataDxfId="24" totalsRowDxfId="23"/>
  </tableColumns>
  <tableStyleInfo name="Πρόγραμμα γυμναστικής" showFirstColumn="0" showLastColumn="0" showRowStripes="1" showColumnStripes="0"/>
  <extLst>
    <ext xmlns:x14="http://schemas.microsoft.com/office/spreadsheetml/2009/9/main" uri="{504A1905-F514-4f6f-8877-14C23A59335A}">
      <x14:table altTextSummary="Πληκτρολογήστε ημερομηνία, ώρα και μέγεθος σε αυτόν τον πίνακα"/>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ΑρχείοΚαταγραφήςΔραστηριότητας" displayName="ΑρχείοΚαταγραφήςΔραστηριότητας" ref="B10:H15" dataDxfId="4">
  <autoFilter ref="B10:H15" xr:uid="{00000000-0009-0000-0100-000007000000}"/>
  <tableColumns count="7">
    <tableColumn id="1" xr3:uid="{00000000-0010-0000-0500-000001000000}" name="ΗΜΕΡΟΜΗΝΙΑ" totalsRowLabel="ΆΘΡΟΙΣΜΑ" dataDxfId="11" totalsRowDxfId="19"/>
    <tableColumn id="2" xr3:uid="{00000000-0010-0000-0500-000002000000}" name="ΔΡΑΣΤΗΡΙΟΤΗΤΑ" dataDxfId="10"/>
    <tableColumn id="9" xr3:uid="{00000000-0010-0000-0500-000009000000}" name="ΩΡΑ ΕΝΑΡΞΗΣ" dataDxfId="9" totalsRowDxfId="20"/>
    <tableColumn id="10" xr3:uid="{00000000-0010-0000-0500-00000A000000}" name="ΔΙΑΡΚΕΙΑ" dataDxfId="8" totalsRowDxfId="21"/>
    <tableColumn id="3" xr3:uid="{00000000-0010-0000-0500-000003000000}" name="ΑΠΟΣΤΑΣΗ" totalsRowFunction="sum" dataDxfId="7"/>
    <tableColumn id="5" xr3:uid="{00000000-0010-0000-0500-000005000000}" name="ΘΕΡΜΙΔΕΣ" totalsRowFunction="sum" dataDxfId="6" totalsRowDxfId="22"/>
    <tableColumn id="7" xr3:uid="{00000000-0010-0000-0500-000007000000}" name="ΣΗΜΕΙΩΣΗ" totalsRowFunction="count" dataDxfId="5"/>
  </tableColumns>
  <tableStyleInfo name="Πρόγραμμα γυμναστικής" showFirstColumn="0" showLastColumn="0" showRowStripes="1" showColumnStripes="0"/>
  <extLst>
    <ext xmlns:x14="http://schemas.microsoft.com/office/spreadsheetml/2009/9/main" uri="{504A1905-F514-4f6f-8877-14C23A59335A}">
      <x14:table altTextSummary="Εισαγάγετε ημερομηνία, ώρα έναρξης, διάρκεια, απόσταση, θερμίδες και σημειώσεις και επιλέξτε δραστηριότητα σε αυτόν τον πίνακα_x000d__x000a_Εικόνα: ανθρώπινη φιγούρα σε διάφορες θέσεις άσκησης"/>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ΑρχείοΚαταγραφήςΤροφίμων" displayName="ΑρχείοΚαταγραφήςΤροφίμων" ref="B7:L18">
  <autoFilter ref="B7:L18" xr:uid="{00000000-0009-0000-0100-000008000000}"/>
  <tableColumns count="11">
    <tableColumn id="4" xr3:uid="{00000000-0010-0000-0600-000004000000}" name="ΗΜΕΡΟΜΗΝΙΑ" totalsRowLabel="Totals" dataDxfId="3"/>
    <tableColumn id="1" xr3:uid="{00000000-0010-0000-0600-000001000000}" name="ΓΕΥΜΑ" dataDxfId="2"/>
    <tableColumn id="2" xr3:uid="{00000000-0010-0000-0600-000002000000}" name="ΦΑΓΗΤΟ" dataDxfId="0"/>
    <tableColumn id="3" xr3:uid="{00000000-0010-0000-0600-000003000000}" name="ΘΕΡΜΙΔΕΣ" totalsRowFunction="sum" dataDxfId="1" totalsRowDxfId="57"/>
    <tableColumn id="5" xr3:uid="{00000000-0010-0000-0600-000005000000}" name="ΛΙΠΑΡΑ" totalsRowFunction="sum" dataDxfId="56" totalsRowDxfId="55"/>
    <tableColumn id="6" xr3:uid="{00000000-0010-0000-0600-000006000000}" name="ΧΟΛΗΣΤΕΡΟΛΗ" totalsRowFunction="sum" dataDxfId="54" totalsRowDxfId="53"/>
    <tableColumn id="7" xr3:uid="{00000000-0010-0000-0600-000007000000}" name="ΝΑΤΡΙΟ" totalsRowFunction="sum" dataDxfId="52" totalsRowDxfId="51"/>
    <tableColumn id="8" xr3:uid="{00000000-0010-0000-0600-000008000000}" name="ΥΔΑΤΑΝΘΡΑΚΕΣ" totalsRowFunction="sum" dataDxfId="50" totalsRowDxfId="49"/>
    <tableColumn id="9" xr3:uid="{00000000-0010-0000-0600-000009000000}" name="ΠΡΩΤΕΪΝΕΣ" totalsRowFunction="sum" dataDxfId="48" totalsRowDxfId="47"/>
    <tableColumn id="12" xr3:uid="{00000000-0010-0000-0600-00000C000000}" name="ΣΑΚΧΑΡΑ" totalsRowFunction="sum" dataDxfId="46" totalsRowDxfId="45"/>
    <tableColumn id="13" xr3:uid="{00000000-0010-0000-0600-00000D000000}" name="ΦΥΤΙΚΕΣ ΙΝΕΣ" totalsRowFunction="sum" dataDxfId="44" totalsRowDxfId="43"/>
  </tableColumns>
  <tableStyleInfo name="Πρόγραμμα γυμναστικής" showFirstColumn="0" showLastColumn="0" showRowStripes="1" showColumnStripes="0"/>
  <extLst>
    <ext xmlns:x14="http://schemas.microsoft.com/office/spreadsheetml/2009/9/main" uri="{504A1905-F514-4f6f-8877-14C23A59335A}">
      <x14:table altTextSummary=" Εισαγάγετε ημερομηνία, τύπο γεύματος και είδη φαγητού σε αυτόν τον πίνακα. Προσαρμόστε τις επικεφαλίδες του πίνακα για να παρακολουθείτε ειδικών διατροφικών αναγκών"/>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25"/>
  <sheetViews>
    <sheetView showGridLines="0" tabSelected="1" zoomScaleNormal="100" workbookViewId="0"/>
  </sheetViews>
  <sheetFormatPr defaultRowHeight="18" customHeight="1" x14ac:dyDescent="0.25"/>
  <cols>
    <col min="1" max="1" width="2.7109375" style="6" customWidth="1"/>
    <col min="2" max="2" width="17.42578125" style="6" customWidth="1"/>
    <col min="3" max="3" width="24.140625" style="6" customWidth="1"/>
    <col min="4" max="4" width="15.7109375" style="6" customWidth="1"/>
    <col min="5" max="5" width="26.85546875" style="6" bestFit="1" customWidth="1"/>
    <col min="6" max="6" width="9.42578125" style="6" customWidth="1"/>
    <col min="7" max="7" width="9.28515625" style="6" customWidth="1"/>
    <col min="8" max="8" width="2.7109375" style="6" customWidth="1"/>
    <col min="9" max="9" width="11.5703125" style="6" customWidth="1"/>
    <col min="10" max="10" width="9.42578125" style="6" customWidth="1"/>
    <col min="11" max="11" width="9.28515625" style="6" customWidth="1"/>
    <col min="12" max="12" width="2.7109375" style="6" customWidth="1"/>
    <col min="13" max="13" width="11.5703125" style="6" customWidth="1"/>
    <col min="14" max="14" width="9.42578125" style="6" customWidth="1"/>
    <col min="15" max="15" width="9.28515625" style="6" customWidth="1"/>
    <col min="16" max="16" width="2.7109375" style="6" customWidth="1"/>
    <col min="17" max="17" width="11.5703125" style="6" customWidth="1"/>
    <col min="18" max="18" width="9.42578125" style="6" customWidth="1"/>
    <col min="19" max="19" width="9.28515625" style="6" customWidth="1"/>
    <col min="20" max="20" width="2.7109375" style="6" customWidth="1"/>
    <col min="21" max="16384" width="9.140625" style="6"/>
  </cols>
  <sheetData>
    <row r="1" spans="2:19" ht="57.75" customHeight="1" x14ac:dyDescent="0.25">
      <c r="B1" s="55" t="s">
        <v>72</v>
      </c>
      <c r="C1" s="38"/>
      <c r="D1" s="38"/>
      <c r="E1" s="38"/>
      <c r="F1" s="36" t="s">
        <v>22</v>
      </c>
      <c r="G1" s="36"/>
      <c r="H1" s="36"/>
      <c r="I1" s="36"/>
      <c r="J1" s="36"/>
      <c r="K1" s="36"/>
      <c r="L1" s="36"/>
      <c r="M1" s="36"/>
      <c r="N1" s="36"/>
      <c r="O1" s="36"/>
      <c r="P1" s="36"/>
      <c r="Q1" s="36"/>
      <c r="R1" s="36"/>
      <c r="S1" s="36"/>
    </row>
    <row r="2" spans="2:19" ht="21" customHeight="1" x14ac:dyDescent="0.25">
      <c r="B2" s="38"/>
      <c r="C2" s="38"/>
      <c r="D2" s="38"/>
      <c r="E2" s="38"/>
      <c r="F2" s="36"/>
      <c r="G2" s="36"/>
      <c r="H2" s="36"/>
      <c r="I2" s="36"/>
      <c r="J2" s="36"/>
      <c r="K2" s="36"/>
      <c r="L2" s="36"/>
      <c r="M2" s="36"/>
      <c r="N2" s="36"/>
      <c r="O2" s="36"/>
      <c r="P2" s="36"/>
      <c r="Q2" s="36"/>
      <c r="R2" s="36"/>
      <c r="S2" s="36"/>
    </row>
    <row r="3" spans="2:19" ht="30.75" customHeight="1" x14ac:dyDescent="0.25">
      <c r="B3" s="39" t="s">
        <v>1</v>
      </c>
      <c r="C3" s="39"/>
      <c r="D3" s="39"/>
      <c r="E3" s="35" t="str">
        <f>"ΜΈΓΕΘΟΣ ΣΩΜΑΤΟΣ "&amp;IF(ΜονάδαΜέτρησης="Αυτοκρατορικό σύστημα","(στο)","(εκ.)")</f>
        <v>ΜΈΓΕΘΟΣ ΣΩΜΑΤΟΣ (στο)</v>
      </c>
      <c r="F3" s="40"/>
      <c r="G3" s="40"/>
      <c r="H3" s="40"/>
      <c r="I3" s="40"/>
      <c r="J3" s="40"/>
      <c r="K3" s="40"/>
      <c r="L3" s="40"/>
      <c r="M3" s="40"/>
      <c r="N3" s="40"/>
      <c r="O3" s="40"/>
      <c r="P3" s="40"/>
      <c r="Q3" s="40"/>
      <c r="R3" s="40"/>
      <c r="S3" s="40"/>
    </row>
    <row r="4" spans="2:19" ht="22.5" customHeight="1" x14ac:dyDescent="0.25">
      <c r="B4" s="17" t="s">
        <v>2</v>
      </c>
      <c r="C4" s="14" t="s">
        <v>15</v>
      </c>
      <c r="D4" s="11"/>
      <c r="E4" s="36" t="s">
        <v>20</v>
      </c>
      <c r="F4" s="36"/>
      <c r="G4" s="36"/>
      <c r="H4" s="36"/>
      <c r="I4" s="36"/>
      <c r="J4" s="36"/>
      <c r="K4" s="36"/>
      <c r="L4" s="36"/>
      <c r="M4" s="36"/>
      <c r="N4" s="36"/>
      <c r="O4" s="36"/>
      <c r="P4" s="36"/>
      <c r="Q4" s="36"/>
      <c r="R4" s="36"/>
      <c r="S4" s="36"/>
    </row>
    <row r="5" spans="2:19" ht="21.75" customHeight="1" x14ac:dyDescent="0.25">
      <c r="B5" s="17" t="s">
        <v>3</v>
      </c>
      <c r="C5" s="14">
        <v>35</v>
      </c>
      <c r="D5" s="11"/>
      <c r="E5" s="36"/>
      <c r="F5" s="36"/>
      <c r="G5" s="36"/>
      <c r="H5" s="36"/>
      <c r="I5" s="36"/>
      <c r="J5" s="36"/>
      <c r="K5" s="36"/>
      <c r="L5" s="36"/>
      <c r="M5" s="36"/>
      <c r="N5" s="36"/>
      <c r="O5" s="36"/>
      <c r="P5" s="36"/>
      <c r="Q5" s="36"/>
      <c r="R5" s="36"/>
      <c r="S5" s="36"/>
    </row>
    <row r="6" spans="2:19" ht="21.75" customHeight="1" x14ac:dyDescent="0.25">
      <c r="B6" s="17" t="s">
        <v>4</v>
      </c>
      <c r="C6" s="14">
        <v>64</v>
      </c>
      <c r="D6" s="11"/>
      <c r="E6" s="36"/>
      <c r="F6" s="36"/>
      <c r="G6" s="36"/>
      <c r="H6" s="36"/>
      <c r="I6" s="36"/>
      <c r="J6" s="36"/>
      <c r="K6" s="36"/>
      <c r="L6" s="36"/>
      <c r="M6" s="36"/>
      <c r="N6" s="36"/>
      <c r="O6" s="36"/>
      <c r="P6" s="36"/>
      <c r="Q6" s="36"/>
      <c r="R6" s="36"/>
      <c r="S6" s="36"/>
    </row>
    <row r="7" spans="2:19" ht="21.75" customHeight="1" x14ac:dyDescent="0.25">
      <c r="B7" s="17" t="s">
        <v>5</v>
      </c>
      <c r="C7" s="15" t="s">
        <v>16</v>
      </c>
      <c r="D7" s="11"/>
      <c r="E7" s="36"/>
      <c r="F7" s="36"/>
      <c r="G7" s="36"/>
      <c r="H7" s="36"/>
      <c r="I7" s="36"/>
      <c r="J7" s="36"/>
      <c r="K7" s="36"/>
      <c r="L7" s="36"/>
      <c r="M7" s="36"/>
      <c r="N7" s="36"/>
      <c r="O7" s="36"/>
      <c r="P7" s="36"/>
      <c r="Q7" s="36"/>
      <c r="R7" s="36"/>
      <c r="S7" s="36"/>
    </row>
    <row r="8" spans="2:19" ht="21.75" customHeight="1" x14ac:dyDescent="0.25">
      <c r="B8" s="17" t="s">
        <v>6</v>
      </c>
      <c r="C8" s="16">
        <f>IF(ΌλαΣυμπληρωμένα,ΔΜΣ,"")</f>
        <v>26.602783203125</v>
      </c>
      <c r="D8" s="11"/>
      <c r="E8" s="36"/>
      <c r="F8" s="36"/>
      <c r="G8" s="36"/>
      <c r="H8" s="36"/>
      <c r="I8" s="36"/>
      <c r="J8" s="36"/>
      <c r="K8" s="36"/>
      <c r="L8" s="36"/>
      <c r="M8" s="36"/>
      <c r="N8" s="36"/>
      <c r="O8" s="36"/>
      <c r="P8" s="36"/>
      <c r="Q8" s="36"/>
      <c r="R8" s="36"/>
      <c r="S8" s="36"/>
    </row>
    <row r="9" spans="2:19" ht="25.5" customHeight="1" x14ac:dyDescent="0.25">
      <c r="B9" s="40" t="str">
        <f>IF(ΌλαΣυμπληρωμένα,"","Εισαγάγετε το ύψος και το τρέχον βάρος σας για να υπολογίσετε τον ΔΜΣ")</f>
        <v/>
      </c>
      <c r="C9" s="40"/>
      <c r="D9" s="40"/>
      <c r="E9" s="36"/>
      <c r="F9" s="36"/>
      <c r="G9" s="36"/>
      <c r="H9" s="36"/>
      <c r="I9" s="36"/>
      <c r="J9" s="36"/>
      <c r="K9" s="36"/>
      <c r="L9" s="36"/>
      <c r="M9" s="36"/>
      <c r="N9" s="36"/>
      <c r="O9" s="36"/>
      <c r="P9" s="36"/>
      <c r="Q9" s="36"/>
      <c r="R9" s="36"/>
      <c r="S9" s="36"/>
    </row>
    <row r="10" spans="2:19" ht="30.75" customHeight="1" x14ac:dyDescent="0.25">
      <c r="B10" s="39" t="s">
        <v>7</v>
      </c>
      <c r="C10" s="39"/>
      <c r="D10" s="39"/>
      <c r="E10" s="35" t="str">
        <f>"ΒΑΡΟΣ " &amp;IF(ΜονάδαΜέτρησης="Αυτοκρατορικό σύστημα","(lbs)","(κιλά)")</f>
        <v>ΒΑΡΟΣ (lbs)</v>
      </c>
      <c r="F10" s="40"/>
      <c r="G10" s="40"/>
      <c r="H10" s="40"/>
      <c r="I10" s="40"/>
      <c r="J10" s="40"/>
      <c r="K10" s="40"/>
      <c r="L10" s="40"/>
      <c r="M10" s="40"/>
      <c r="N10" s="40"/>
      <c r="O10" s="40"/>
      <c r="P10" s="40"/>
      <c r="Q10" s="40"/>
      <c r="R10" s="40"/>
      <c r="S10" s="40"/>
    </row>
    <row r="11" spans="2:19" ht="21.75" customHeight="1" x14ac:dyDescent="0.25">
      <c r="B11" s="18" t="s">
        <v>8</v>
      </c>
      <c r="C11" s="9" t="s">
        <v>17</v>
      </c>
      <c r="D11" s="9" t="s">
        <v>19</v>
      </c>
      <c r="E11" s="36" t="s">
        <v>21</v>
      </c>
      <c r="F11" s="36"/>
      <c r="G11" s="36"/>
      <c r="H11" s="36"/>
      <c r="I11" s="36"/>
      <c r="J11" s="36"/>
      <c r="K11" s="36"/>
      <c r="L11" s="36"/>
      <c r="M11" s="36"/>
      <c r="N11" s="36"/>
      <c r="O11" s="36"/>
      <c r="P11" s="36"/>
      <c r="Q11" s="36"/>
      <c r="R11" s="36"/>
      <c r="S11" s="36"/>
    </row>
    <row r="12" spans="2:19" ht="21.75" customHeight="1" x14ac:dyDescent="0.25">
      <c r="B12" s="17" t="s">
        <v>9</v>
      </c>
      <c r="C12" s="1">
        <v>155</v>
      </c>
      <c r="D12" s="1">
        <v>140</v>
      </c>
      <c r="E12" s="36"/>
      <c r="F12" s="36"/>
      <c r="G12" s="36"/>
      <c r="H12" s="36"/>
      <c r="I12" s="36"/>
      <c r="J12" s="36"/>
      <c r="K12" s="36"/>
      <c r="L12" s="36"/>
      <c r="M12" s="36"/>
      <c r="N12" s="36"/>
      <c r="O12" s="36"/>
      <c r="P12" s="36"/>
      <c r="Q12" s="36"/>
      <c r="R12" s="36"/>
      <c r="S12" s="36"/>
    </row>
    <row r="13" spans="2:19" ht="21.75" customHeight="1" x14ac:dyDescent="0.25">
      <c r="B13" s="17" t="s">
        <v>10</v>
      </c>
      <c r="C13" s="1">
        <v>36</v>
      </c>
      <c r="D13" s="1">
        <v>28</v>
      </c>
      <c r="E13" s="36"/>
      <c r="F13" s="36"/>
      <c r="G13" s="36"/>
      <c r="H13" s="36"/>
      <c r="I13" s="36"/>
      <c r="J13" s="36"/>
      <c r="K13" s="36"/>
      <c r="L13" s="36"/>
      <c r="M13" s="36"/>
      <c r="N13" s="36"/>
      <c r="O13" s="36"/>
      <c r="P13" s="36"/>
      <c r="Q13" s="36"/>
      <c r="R13" s="36"/>
      <c r="S13" s="36"/>
    </row>
    <row r="14" spans="2:19" ht="21.75" customHeight="1" x14ac:dyDescent="0.25">
      <c r="B14" s="17" t="s">
        <v>11</v>
      </c>
      <c r="C14" s="1">
        <v>13.5</v>
      </c>
      <c r="D14" s="1">
        <v>14</v>
      </c>
      <c r="E14" s="36"/>
      <c r="F14" s="36"/>
      <c r="G14" s="36"/>
      <c r="H14" s="36"/>
      <c r="I14" s="36"/>
      <c r="J14" s="36"/>
      <c r="K14" s="36"/>
      <c r="L14" s="36"/>
      <c r="M14" s="36"/>
      <c r="N14" s="36"/>
      <c r="O14" s="36"/>
      <c r="P14" s="36"/>
      <c r="Q14" s="36"/>
      <c r="R14" s="36"/>
      <c r="S14" s="36"/>
    </row>
    <row r="15" spans="2:19" ht="21.75" customHeight="1" x14ac:dyDescent="0.25">
      <c r="B15" s="17" t="s">
        <v>12</v>
      </c>
      <c r="C15" s="1">
        <v>45</v>
      </c>
      <c r="D15" s="1">
        <v>38</v>
      </c>
      <c r="E15" s="36"/>
      <c r="F15" s="36"/>
      <c r="G15" s="36"/>
      <c r="H15" s="36"/>
      <c r="I15" s="36"/>
      <c r="J15" s="36"/>
      <c r="K15" s="36"/>
      <c r="L15" s="36"/>
      <c r="M15" s="36"/>
      <c r="N15" s="36"/>
      <c r="O15" s="36"/>
      <c r="P15" s="36"/>
      <c r="Q15" s="36"/>
      <c r="R15" s="36"/>
      <c r="S15" s="36"/>
    </row>
    <row r="16" spans="2:19" ht="21.75" customHeight="1" x14ac:dyDescent="0.25">
      <c r="B16" s="17" t="s">
        <v>13</v>
      </c>
      <c r="C16" s="1">
        <v>22</v>
      </c>
      <c r="D16" s="1">
        <v>17</v>
      </c>
      <c r="E16" s="36"/>
      <c r="F16" s="36"/>
      <c r="G16" s="36"/>
      <c r="H16" s="36"/>
      <c r="I16" s="36"/>
      <c r="J16" s="36"/>
      <c r="K16" s="36"/>
      <c r="L16" s="36"/>
      <c r="M16" s="36"/>
      <c r="N16" s="36"/>
      <c r="O16" s="36"/>
      <c r="P16" s="36"/>
      <c r="Q16" s="36"/>
      <c r="R16" s="36"/>
      <c r="S16" s="36"/>
    </row>
    <row r="17" spans="2:19" ht="21.2" customHeight="1" x14ac:dyDescent="0.25">
      <c r="B17" s="40"/>
      <c r="C17" s="40"/>
      <c r="D17" s="40"/>
      <c r="E17" s="36"/>
      <c r="F17" s="36"/>
      <c r="G17" s="36"/>
      <c r="H17" s="36"/>
      <c r="I17" s="36"/>
      <c r="J17" s="36"/>
      <c r="K17" s="36"/>
      <c r="L17" s="36"/>
      <c r="M17" s="36"/>
      <c r="N17" s="36"/>
      <c r="O17" s="36"/>
      <c r="P17" s="36"/>
      <c r="Q17" s="36"/>
      <c r="R17" s="36"/>
      <c r="S17" s="36"/>
    </row>
    <row r="18" spans="2:19" ht="18" customHeight="1" x14ac:dyDescent="0.3">
      <c r="B18" s="37" t="str">
        <f>UPPER(CONCATENATE("Παρακολούθηση "&amp;ΕτικέταΒάρους))</f>
        <v>ΠΑΡΑΚΟΛΟΥΘΗΣΗ ΒΑΡΟΣ</v>
      </c>
      <c r="C18" s="37"/>
      <c r="D18" s="37"/>
    </row>
    <row r="19" spans="2:19" ht="18" customHeight="1" x14ac:dyDescent="0.25">
      <c r="B19" s="6" t="s">
        <v>14</v>
      </c>
      <c r="C19" s="6" t="s">
        <v>18</v>
      </c>
      <c r="D19" s="6" t="s">
        <v>9</v>
      </c>
    </row>
    <row r="20" spans="2:19" ht="18" customHeight="1" x14ac:dyDescent="0.25">
      <c r="B20" s="7">
        <f t="shared" ref="B20:B25" ca="1" si="0">TODAY()+30+ROW()</f>
        <v>43659</v>
      </c>
      <c r="C20" s="43">
        <v>0.33333333333333331</v>
      </c>
      <c r="D20" s="8">
        <v>155</v>
      </c>
    </row>
    <row r="21" spans="2:19" ht="18" customHeight="1" x14ac:dyDescent="0.25">
      <c r="B21" s="7">
        <f t="shared" ca="1" si="0"/>
        <v>43660</v>
      </c>
      <c r="C21" s="43">
        <v>0.58333333333333337</v>
      </c>
      <c r="D21" s="8">
        <v>154.5</v>
      </c>
    </row>
    <row r="22" spans="2:19" ht="18" customHeight="1" x14ac:dyDescent="0.25">
      <c r="B22" s="7">
        <f t="shared" ca="1" si="0"/>
        <v>43661</v>
      </c>
      <c r="C22" s="43">
        <v>0.34375</v>
      </c>
      <c r="D22" s="8">
        <v>154.19999999999999</v>
      </c>
    </row>
    <row r="23" spans="2:19" ht="18" customHeight="1" x14ac:dyDescent="0.25">
      <c r="B23" s="7">
        <f t="shared" ca="1" si="0"/>
        <v>43662</v>
      </c>
      <c r="C23" s="43">
        <v>0.58333333333333337</v>
      </c>
      <c r="D23" s="8">
        <v>153.80000000000001</v>
      </c>
    </row>
    <row r="24" spans="2:19" ht="18" customHeight="1" x14ac:dyDescent="0.25">
      <c r="B24" s="7">
        <f t="shared" ca="1" si="0"/>
        <v>43663</v>
      </c>
      <c r="C24" s="43">
        <v>0.33333333333333331</v>
      </c>
      <c r="D24" s="8">
        <v>154.5</v>
      </c>
    </row>
    <row r="25" spans="2:19" ht="18" customHeight="1" x14ac:dyDescent="0.25">
      <c r="B25" s="7">
        <f t="shared" ca="1" si="0"/>
        <v>43664</v>
      </c>
      <c r="C25" s="43">
        <v>0.35416666666666669</v>
      </c>
      <c r="D25" s="8">
        <v>154</v>
      </c>
    </row>
  </sheetData>
  <mergeCells count="11">
    <mergeCell ref="E11:S17"/>
    <mergeCell ref="B18:D18"/>
    <mergeCell ref="B1:E2"/>
    <mergeCell ref="B3:D3"/>
    <mergeCell ref="B10:D10"/>
    <mergeCell ref="E4:S9"/>
    <mergeCell ref="B17:D17"/>
    <mergeCell ref="F10:S10"/>
    <mergeCell ref="F1:S2"/>
    <mergeCell ref="F3:S3"/>
    <mergeCell ref="B9:D9"/>
  </mergeCells>
  <conditionalFormatting sqref="B20:D25">
    <cfRule type="expression" dxfId="18" priority="6">
      <formula>$D20=ΣτόχοςΒάρους</formula>
    </cfRule>
  </conditionalFormatting>
  <conditionalFormatting sqref="C8">
    <cfRule type="expression" dxfId="17" priority="1">
      <formula>OR($C$8&lt;18.5,$C$8&gt;25)</formula>
    </cfRule>
  </conditionalFormatting>
  <dataValidations xWindow="51" yWindow="325" count="24">
    <dataValidation type="custom" errorStyle="warning" allowBlank="1" showInputMessage="1" sqref="B12" xr:uid="{00000000-0002-0000-0000-000000000000}">
      <formula1>"Βάρος"</formula1>
    </dataValidation>
    <dataValidation type="list" errorStyle="warning" allowBlank="1" showInputMessage="1" showErrorMessage="1" error="Επιλέξτε Τύπο μονάδας από τη λίστα. Επιλέξτε ΑΚΥΡΟ, πατήστε ALT+ΚΑΤΩ ΒΕΛΟΣ για να δείτε τις επιλογές και, στη συνέχεια, πατήστε ΚΑΤΩ ΒΕΛΟΣ και ENTER για να κάνετε την επιλογή σας" prompt="Επιλέξτε Τύπο μονάδας σε αυτό το κελί. Πατήστε ALT+ΚΑΤΩ ΒΕΛΟΣ για να δείτε επιλογές και, στη συνέχεια, πατήστε ΚΑΤΩ ΒΕΛΟΣ και ENTER για να επιλέξετε" sqref="C7" xr:uid="{00000000-0002-0000-0000-000001000000}">
      <formula1>"Αυτοκρατορικό σύστημα,Μετρικό"</formula1>
    </dataValidation>
    <dataValidation type="list" errorStyle="warning" allowBlank="1" showInputMessage="1" showErrorMessage="1" error="Επιλέξτε Φύλο από τη λίστα. Επιλέξτε ΑΚΥΡΟ, πατήστε ALT+ΚΑΤΩ ΒΕΛΟΣ για να δείτε τις επιλογές και, στη συνέχεια, πατήστε ΚΑΤΩ ΒΕΛΟΣ και ENTER για να επιλέξετε" prompt="Επιλέξτε Φύλο σε αυτό το κελί. Πατήστε ALT+ΚΑΤΩ ΒΕΛΟΣ για να δείτε τις επιλογές και, στη συνέχεια, πατήστε ΚΑΤΩ ΒΕΛΟΣ και ENTER για να επιλέξετε" sqref="C4" xr:uid="{00000000-0002-0000-0000-000002000000}">
      <formula1>"Άντρας,Γυναίκα"</formula1>
    </dataValidation>
    <dataValidation allowBlank="1" showInputMessage="1" showErrorMessage="1" prompt="Δημιουργήστε ένα πρόγραμμα γυμναστικής σε αυτό το βιβλίο εργασίας. Εισαγάγετε στοιχεία στον πίνακα &quot;Παρακολούθηση βάρους&quot; ξεκινώντας από το κελί B19 σε αυτό το φύλλο εργασίας &quot;Παρακολούθηση βάρους. Τα γραφήματα βρίσκονται στο κελί E4 και E11" sqref="A1" xr:uid="{00000000-0002-0000-0000-000003000000}"/>
    <dataValidation allowBlank="1" showInputMessage="1" showErrorMessage="1" prompt="Ο τίτλος αυτού του φύλλου εργασίας βρίσκεται σε αυτό το κελί και η εικόνα στο κελί στα δεξιά. Εισαγάγετε τα προσωπικά στοιχεία στα κελιά C4 έως C8 και τα &quot;Στατιστικά Εκκίνησης&quot; στα κελιά C12 έως D16" sqref="B1:E2" xr:uid="{00000000-0002-0000-0000-000004000000}"/>
    <dataValidation allowBlank="1" showInputMessage="1" showErrorMessage="1" prompt="Εισαγάγετε τα προσωπικά στοιχεία στα παρακάτω κελιά. Το μέγεθος σώματος υπολογίζεται αυτόματα στο κελί στα δεξιά" sqref="B3:D3" xr:uid="{00000000-0002-0000-0000-000005000000}"/>
    <dataValidation allowBlank="1" showInputMessage="1" showErrorMessage="1" prompt="Επιλέξτε το φύλο στο κελί στα δεξιά." sqref="B4" xr:uid="{00000000-0002-0000-0000-000006000000}"/>
    <dataValidation allowBlank="1" showInputMessage="1" showErrorMessage="1" prompt="Πληκτρολογήστε την ηλικία στο κελί στα δεξιά" sqref="B5" xr:uid="{00000000-0002-0000-0000-000007000000}"/>
    <dataValidation allowBlank="1" showInputMessage="1" showErrorMessage="1" prompt="Πληκτρολογήστε την ηλικία σε αυτό το κελί" sqref="C5" xr:uid="{00000000-0002-0000-0000-000008000000}"/>
    <dataValidation allowBlank="1" showInputMessage="1" showErrorMessage="1" prompt="Πληκτρολογήστε το ύψος στο κελί στα δεξιά" sqref="B6" xr:uid="{00000000-0002-0000-0000-000009000000}"/>
    <dataValidation allowBlank="1" showInputMessage="1" showErrorMessage="1" prompt="Πληκτρολογήστε το ύψος σε αυτό το κελί" sqref="C6" xr:uid="{00000000-0002-0000-0000-00000A000000}"/>
    <dataValidation allowBlank="1" showInputMessage="1" showErrorMessage="1" prompt="Επιλέξτε Τύπο μονάδας στο κελί στα δεξιά" sqref="B7" xr:uid="{00000000-0002-0000-0000-00000B000000}"/>
    <dataValidation allowBlank="1" showInputMessage="1" showErrorMessage="1" prompt="Ο Δείκτης Μάζας Σώματος υπολογίζεται αυτόματα στο κελί στα δεξιά" sqref="B8" xr:uid="{00000000-0002-0000-0000-00000C000000}"/>
    <dataValidation allowBlank="1" showInputMessage="1" showErrorMessage="1" prompt="Ο Δείκτης Μάζας Σώματος υπολογίζεται αυτόματα σε αυτό το κελί" sqref="C8" xr:uid="{00000000-0002-0000-0000-00000D000000}"/>
    <dataValidation allowBlank="1" showInputMessage="1" showErrorMessage="1" prompt="Εισαγάγετε τα &quot;Στατιστικά Εκκίνησης&quot; στα παρακάτω κελιά" sqref="B10:D10" xr:uid="{00000000-0002-0000-0000-00000E000000}"/>
    <dataValidation allowBlank="1" showInputMessage="1" showErrorMessage="1" prompt="Προσαρμόστε τον τύπο, εκτός εκείνον του βάρους, σε αυτή τη στήλη κάτω από αυτή την επικεφαλίδα. Το βάρος χρησιμοποιείται για να προσδιορίσει άλλα δεδομένα σε αυτό το πρόγραμμα γυμναστικής, όπως ο Δείκτης Μάζας Σώματος, και δεν πρέπει να αλλάξει" sqref="B11" xr:uid="{00000000-0002-0000-0000-00000F000000}"/>
    <dataValidation allowBlank="1" showInputMessage="1" showErrorMessage="1" prompt="Εισαγάγετε τα τρέχοντα δεδομένα σε αυτήν τη στήλη, κάτω από αυτή την επικεφαλίδα για τον τύπο που έχει εισαχθεί" sqref="C11" xr:uid="{00000000-0002-0000-0000-000010000000}"/>
    <dataValidation allowBlank="1" showInputMessage="1" showErrorMessage="1" prompt="Εισαγάγετε τα δεδομένα στόχων σε αυτήν τη στήλη, κάτω από αυτή την επικεφαλίδα για τον τύπο που έχει εισαχθεί" sqref="D11" xr:uid="{00000000-0002-0000-0000-000011000000}"/>
    <dataValidation allowBlank="1" showInputMessage="1" showErrorMessage="1" prompt="Εισαγάγετε τις λεπτομέρειες στον παρακάτω πίνακα" sqref="B18:D18" xr:uid="{00000000-0002-0000-0000-000012000000}"/>
    <dataValidation allowBlank="1" showInputMessage="1" showErrorMessage="1" prompt="Εισαγάγετε την ημερομηνία σε αυτήν τη στήλη, κάτω από αυτή την επικεφαλίδα. Χρησιμοποιήστε φίλτρα επικεφαλίδας για να βρείτε συγκεκριμένες καταχωρήσεις" sqref="B19" xr:uid="{00000000-0002-0000-0000-000013000000}"/>
    <dataValidation allowBlank="1" showInputMessage="1" showErrorMessage="1" prompt="Εισαγάγετε την ώρα σε αυτήν τη στήλη κάτω από αυτή την επικεφαλίδα" sqref="C19" xr:uid="{00000000-0002-0000-0000-000014000000}"/>
    <dataValidation allowBlank="1" showInputMessage="1" showErrorMessage="1" prompt="Εισαγάγετε το βάρος σε αυτή τη στήλη, κάτω από αυτή την επικεφαλίδα" sqref="D19" xr:uid="{00000000-0002-0000-0000-000015000000}"/>
    <dataValidation allowBlank="1" showInputMessage="1" showErrorMessage="1" prompt="Η μονάδα βάρους ενημερώνεται αυτόματα σε αυτό το κελί. Γράφημα περιοχής για την παρακολούθηση της προόδου του βάρους βρίσκεται στο παρακάτω κελί" sqref="E10" xr:uid="{00000000-0002-0000-0000-000016000000}"/>
    <dataValidation allowBlank="1" showInputMessage="1" showErrorMessage="1" prompt="Η μονάδα μεγέθους σώματος ενημερώνεται αυτόματα σε αυτό το κελί. Γράφημα γραμμών για την παρακολούθηση της προόδου κάθε στατιστικού εκκίνησης, συμπεριλαμβανομένων των γοφών, της μέσης, των μηρών και των δικέφαλων, βρίσκεται στο παρακάτω κελί" sqref="E3" xr:uid="{00000000-0002-0000-0000-000017000000}"/>
  </dataValidations>
  <printOptions horizontalCentered="1"/>
  <pageMargins left="0.25" right="0.25" top="0.75" bottom="0.75" header="0.3" footer="0.3"/>
  <pageSetup paperSize="9" scale="46"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8"/>
  <sheetViews>
    <sheetView showGridLines="0" zoomScaleNormal="100" workbookViewId="0"/>
  </sheetViews>
  <sheetFormatPr defaultRowHeight="18" customHeight="1" x14ac:dyDescent="0.25"/>
  <cols>
    <col min="1" max="1" width="2.7109375" style="6" customWidth="1"/>
    <col min="2" max="2" width="17.42578125" style="6" customWidth="1"/>
    <col min="3" max="3" width="24.140625" style="6" customWidth="1"/>
    <col min="4" max="4" width="15.7109375" style="6" customWidth="1"/>
    <col min="5" max="5" width="2.7109375" style="6" customWidth="1"/>
    <col min="6" max="6" width="5.42578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55" t="s">
        <v>0</v>
      </c>
      <c r="C1" s="55"/>
      <c r="D1" s="55"/>
      <c r="E1" s="55"/>
      <c r="F1" s="55"/>
      <c r="G1" s="36" t="s">
        <v>22</v>
      </c>
      <c r="H1" s="36"/>
      <c r="I1" s="36"/>
      <c r="J1" s="36"/>
      <c r="K1" s="36"/>
      <c r="L1" s="36"/>
      <c r="M1" s="36"/>
      <c r="N1" s="36"/>
      <c r="O1" s="36"/>
      <c r="P1" s="36"/>
      <c r="Q1" s="36"/>
      <c r="R1" s="36"/>
      <c r="S1" s="36"/>
      <c r="T1" s="36"/>
    </row>
    <row r="2" spans="2:20" ht="21" customHeight="1" x14ac:dyDescent="0.25">
      <c r="B2" s="55"/>
      <c r="C2" s="55"/>
      <c r="D2" s="55"/>
      <c r="E2" s="55"/>
      <c r="F2" s="55"/>
      <c r="G2" s="36"/>
      <c r="H2" s="36"/>
      <c r="I2" s="36"/>
      <c r="J2" s="36"/>
      <c r="K2" s="36"/>
      <c r="L2" s="36"/>
      <c r="M2" s="36"/>
      <c r="N2" s="36"/>
      <c r="O2" s="36"/>
      <c r="P2" s="36"/>
      <c r="Q2" s="36"/>
      <c r="R2" s="36"/>
      <c r="S2" s="36"/>
      <c r="T2" s="36"/>
    </row>
    <row r="3" spans="2:20" ht="18" customHeight="1" x14ac:dyDescent="0.3">
      <c r="B3" s="37" t="str">
        <f>UPPER(CONCATENATE("Παρακολούθηση "&amp;'Παρακολούθηση Βάρος'!ΕτικέταΣτόχος1))</f>
        <v>ΠΑΡΑΚΟΛΟΥΘΗΣΗ ΜΕΣΗ</v>
      </c>
      <c r="C3" s="37"/>
      <c r="D3" s="37"/>
    </row>
    <row r="4" spans="2:20" ht="18" customHeight="1" x14ac:dyDescent="0.25">
      <c r="B4" s="6" t="s">
        <v>14</v>
      </c>
      <c r="C4" s="6" t="s">
        <v>18</v>
      </c>
      <c r="D4" s="6" t="s">
        <v>23</v>
      </c>
    </row>
    <row r="5" spans="2:20" ht="18" customHeight="1" x14ac:dyDescent="0.25">
      <c r="B5" s="7">
        <f ca="1">TODAY()+30+ROW()</f>
        <v>43644</v>
      </c>
      <c r="C5" s="43">
        <v>0.33333333333333331</v>
      </c>
      <c r="D5" s="8">
        <v>36</v>
      </c>
    </row>
    <row r="6" spans="2:20" ht="18" customHeight="1" x14ac:dyDescent="0.25">
      <c r="B6" s="7">
        <f ca="1">TODAY()+30+ROW()</f>
        <v>43645</v>
      </c>
      <c r="C6" s="43">
        <v>0.58333333333333337</v>
      </c>
      <c r="D6" s="8">
        <v>36.700000000000003</v>
      </c>
    </row>
    <row r="7" spans="2:20" ht="18" customHeight="1" x14ac:dyDescent="0.25">
      <c r="B7" s="7">
        <f ca="1">TODAY()+30+ROW()</f>
        <v>43646</v>
      </c>
      <c r="C7" s="43">
        <v>0.34375</v>
      </c>
      <c r="D7" s="8">
        <v>38</v>
      </c>
    </row>
    <row r="8" spans="2:20" ht="18" customHeight="1" x14ac:dyDescent="0.25">
      <c r="B8" s="7">
        <f ca="1">TODAY()+30+ROW()</f>
        <v>43647</v>
      </c>
      <c r="C8" s="43">
        <v>0.41666666666666669</v>
      </c>
      <c r="D8" s="8">
        <v>35</v>
      </c>
    </row>
  </sheetData>
  <mergeCells count="3">
    <mergeCell ref="B1:F2"/>
    <mergeCell ref="B3:D3"/>
    <mergeCell ref="G1:T2"/>
  </mergeCells>
  <conditionalFormatting sqref="B5:D8">
    <cfRule type="expression" dxfId="16" priority="5">
      <formula>$D5=Στόχος1</formula>
    </cfRule>
  </conditionalFormatting>
  <dataValidations disablePrompts="1" count="6">
    <dataValidation allowBlank="1" showInputMessage="1" showErrorMessage="1" prompt="Δημιουργία παρακολούθησης περιφέρειας μέσης σε αυτό το φύλλο εργασίας. Εισαγάγετε λεπτομέρειες στον πίνακα &quot;Παρακολούθηση περιφέρειας μέσης&quot;" sqref="A1" xr:uid="{00000000-0002-0000-0100-000000000000}"/>
    <dataValidation allowBlank="1" showInputMessage="1" showErrorMessage="1" prompt="Ο τίτλος αυτού του φύλλου εργασίας βρίσκεται σε αυτό το κελί και η εικόνα στο κελί στα δεξιά" sqref="B1:F2" xr:uid="{00000000-0002-0000-0100-000001000000}"/>
    <dataValidation allowBlank="1" showInputMessage="1" showErrorMessage="1" prompt="Εισαγάγετε τις λεπτομέρειες στον παρακάτω πίνακα" sqref="B3:D3" xr:uid="{00000000-0002-0000-0100-000002000000}"/>
    <dataValidation allowBlank="1" showInputMessage="1" showErrorMessage="1" prompt="Εισαγάγετε την ημερομηνία σε αυτήν τη στήλη, κάτω από αυτή την επικεφαλίδα. Χρησιμοποιήστε φίλτρα επικεφαλίδας για να βρείτε συγκεκριμένες καταχωρήσεις" sqref="B4" xr:uid="{00000000-0002-0000-0100-000003000000}"/>
    <dataValidation allowBlank="1" showInputMessage="1" showErrorMessage="1" prompt="Εισαγάγετε την ώρα σε αυτήν τη στήλη κάτω από αυτή την επικεφαλίδα" sqref="C4" xr:uid="{00000000-0002-0000-0100-000004000000}"/>
    <dataValidation allowBlank="1" showInputMessage="1" showErrorMessage="1" prompt="Εισαγάγετε το μέγεθος σε αυτήν τη στήλη, κάτω από αυτή την επικεφαλίδα" sqref="D4" xr:uid="{00000000-0002-0000-0100-000005000000}"/>
  </dataValidations>
  <printOptions horizontalCentered="1"/>
  <pageMargins left="0.25" right="0.25" top="0.75" bottom="0.75" header="0.3" footer="0.3"/>
  <pageSetup paperSize="9" scale="50"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B1:T9"/>
  <sheetViews>
    <sheetView showGridLines="0" zoomScaleNormal="100" workbookViewId="0"/>
  </sheetViews>
  <sheetFormatPr defaultRowHeight="18" customHeight="1" x14ac:dyDescent="0.25"/>
  <cols>
    <col min="1" max="1" width="2.7109375" style="6" customWidth="1"/>
    <col min="2" max="2" width="17.42578125" style="6" customWidth="1"/>
    <col min="3" max="3" width="24.140625" style="6" customWidth="1"/>
    <col min="4" max="4" width="15.7109375" style="6" customWidth="1"/>
    <col min="5" max="5" width="2.7109375" style="6" customWidth="1"/>
    <col min="6" max="6" width="5.42578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55" t="s">
        <v>0</v>
      </c>
      <c r="C1" s="55"/>
      <c r="D1" s="55"/>
      <c r="E1" s="55"/>
      <c r="F1" s="55"/>
      <c r="G1" s="36" t="s">
        <v>22</v>
      </c>
      <c r="H1" s="36"/>
      <c r="I1" s="36"/>
      <c r="J1" s="36"/>
      <c r="K1" s="36"/>
      <c r="L1" s="36"/>
      <c r="M1" s="36"/>
      <c r="N1" s="36"/>
      <c r="O1" s="36"/>
      <c r="P1" s="36"/>
      <c r="Q1" s="36"/>
      <c r="R1" s="36"/>
      <c r="S1" s="36"/>
      <c r="T1" s="36"/>
    </row>
    <row r="2" spans="2:20" ht="21" customHeight="1" x14ac:dyDescent="0.25">
      <c r="B2" s="55"/>
      <c r="C2" s="55"/>
      <c r="D2" s="55"/>
      <c r="E2" s="55"/>
      <c r="F2" s="55"/>
      <c r="G2" s="36"/>
      <c r="H2" s="36"/>
      <c r="I2" s="36"/>
      <c r="J2" s="36"/>
      <c r="K2" s="36"/>
      <c r="L2" s="36"/>
      <c r="M2" s="36"/>
      <c r="N2" s="36"/>
      <c r="O2" s="36"/>
      <c r="P2" s="36"/>
      <c r="Q2" s="36"/>
      <c r="R2" s="36"/>
      <c r="S2" s="36"/>
      <c r="T2" s="36"/>
    </row>
    <row r="3" spans="2:20" ht="18" customHeight="1" x14ac:dyDescent="0.3">
      <c r="B3" s="37" t="str">
        <f>UPPER(CONCATENATE("Παρακολούθηση "&amp;'Παρακολούθηση Βάρος'!ΕτικέταΣτόχος2))</f>
        <v>ΠΑΡΑΚΟΛΟΥΘΗΣΗ ΔΙΚΕΦΑΛΟΣ</v>
      </c>
      <c r="C3" s="37"/>
      <c r="D3" s="37"/>
    </row>
    <row r="4" spans="2:20" ht="18" customHeight="1" x14ac:dyDescent="0.25">
      <c r="B4" s="6" t="s">
        <v>14</v>
      </c>
      <c r="C4" s="6" t="s">
        <v>18</v>
      </c>
      <c r="D4" s="6" t="s">
        <v>23</v>
      </c>
    </row>
    <row r="5" spans="2:20" ht="18" customHeight="1" x14ac:dyDescent="0.25">
      <c r="B5" s="7">
        <f ca="1">TODAY()+30+ROW()</f>
        <v>43644</v>
      </c>
      <c r="C5" s="43">
        <v>0.33333333333333331</v>
      </c>
      <c r="D5" s="8">
        <v>13.5</v>
      </c>
    </row>
    <row r="6" spans="2:20" ht="18" customHeight="1" x14ac:dyDescent="0.25">
      <c r="B6" s="7">
        <f ca="1">TODAY()+30+ROW()</f>
        <v>43645</v>
      </c>
      <c r="C6" s="43">
        <v>0.58333333333333337</v>
      </c>
      <c r="D6" s="8">
        <v>13.5</v>
      </c>
    </row>
    <row r="7" spans="2:20" ht="18" customHeight="1" x14ac:dyDescent="0.25">
      <c r="B7" s="7">
        <f ca="1">TODAY()+30+ROW()</f>
        <v>43646</v>
      </c>
      <c r="C7" s="43">
        <v>0.34375</v>
      </c>
      <c r="D7" s="8">
        <v>13.6</v>
      </c>
    </row>
    <row r="8" spans="2:20" ht="18" customHeight="1" x14ac:dyDescent="0.25">
      <c r="B8" s="7">
        <f ca="1">TODAY()+30+ROW()</f>
        <v>43647</v>
      </c>
      <c r="C8" s="43">
        <v>0.58333333333333337</v>
      </c>
      <c r="D8" s="8">
        <v>13.8</v>
      </c>
    </row>
    <row r="9" spans="2:20" ht="18" customHeight="1" x14ac:dyDescent="0.25">
      <c r="B9" s="31">
        <f ca="1">TODAY()+30+ROW()</f>
        <v>43648</v>
      </c>
      <c r="C9" s="44">
        <v>0.33333333333333331</v>
      </c>
      <c r="D9" s="32">
        <v>14</v>
      </c>
    </row>
  </sheetData>
  <mergeCells count="3">
    <mergeCell ref="B1:F2"/>
    <mergeCell ref="B3:D3"/>
    <mergeCell ref="G1:T2"/>
  </mergeCells>
  <conditionalFormatting sqref="B5:D9">
    <cfRule type="expression" dxfId="15" priority="4">
      <formula>$D5=Στόχος2</formula>
    </cfRule>
  </conditionalFormatting>
  <dataValidations count="6">
    <dataValidation allowBlank="1" showInputMessage="1" showErrorMessage="1" prompt="Δημιουργία παρακολούθησης δικέφαλου σε αυτό το φύλλο εργασίας. Εισαγάγετε λεπτομέρειες στον πίνακα &quot;Παρακολούθηση δικέφαλου&quot;" sqref="A1" xr:uid="{00000000-0002-0000-0200-000000000000}"/>
    <dataValidation allowBlank="1" showInputMessage="1" showErrorMessage="1" prompt="Ο τίτλος αυτού του φύλλου εργασίας βρίσκεται σε αυτό το κελί και η εικόνα στο κελί στα δεξιά" sqref="B1:F2" xr:uid="{00000000-0002-0000-0200-000001000000}"/>
    <dataValidation allowBlank="1" showInputMessage="1" showErrorMessage="1" prompt="Εισαγάγετε τις λεπτομέρειες στον παρακάτω πίνακα" sqref="B3:D3" xr:uid="{00000000-0002-0000-0200-000002000000}"/>
    <dataValidation allowBlank="1" showInputMessage="1" showErrorMessage="1" prompt="Εισαγάγετε την ημερομηνία σε αυτήν τη στήλη, κάτω από αυτή την επικεφαλίδα. Χρησιμοποιήστε φίλτρα επικεφαλίδας για να βρείτε συγκεκριμένες καταχωρήσεις" sqref="B4" xr:uid="{00000000-0002-0000-0200-000003000000}"/>
    <dataValidation allowBlank="1" showInputMessage="1" showErrorMessage="1" prompt="Εισαγάγετε την ώρα σε αυτήν τη στήλη κάτω από αυτή την επικεφαλίδα" sqref="C4" xr:uid="{00000000-0002-0000-0200-000004000000}"/>
    <dataValidation allowBlank="1" showInputMessage="1" showErrorMessage="1" prompt="Εισαγάγετε το μέγεθος σε αυτήν τη στήλη, κάτω από αυτή την επικεφαλίδα" sqref="D4" xr:uid="{00000000-0002-0000-0200-000005000000}"/>
  </dataValidations>
  <printOptions horizontalCentered="1"/>
  <pageMargins left="0.25" right="0.25" top="0.75" bottom="0.75" header="0.3" footer="0.3"/>
  <pageSetup paperSize="9" scale="50"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T7"/>
  <sheetViews>
    <sheetView showGridLines="0" zoomScaleNormal="100" workbookViewId="0"/>
  </sheetViews>
  <sheetFormatPr defaultRowHeight="18" customHeight="1" x14ac:dyDescent="0.25"/>
  <cols>
    <col min="1" max="1" width="2.7109375" style="6" customWidth="1"/>
    <col min="2" max="2" width="17.42578125" style="6" customWidth="1"/>
    <col min="3" max="3" width="24.140625" style="6" customWidth="1"/>
    <col min="4" max="4" width="15.7109375" style="6" customWidth="1"/>
    <col min="5" max="5" width="2.7109375" style="6" customWidth="1"/>
    <col min="6" max="6" width="5.42578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55" t="s">
        <v>0</v>
      </c>
      <c r="C1" s="55"/>
      <c r="D1" s="55"/>
      <c r="E1" s="55"/>
      <c r="F1" s="55"/>
      <c r="G1" s="36" t="s">
        <v>22</v>
      </c>
      <c r="H1" s="36"/>
      <c r="I1" s="36"/>
      <c r="J1" s="36"/>
      <c r="K1" s="36"/>
      <c r="L1" s="36"/>
      <c r="M1" s="36"/>
      <c r="N1" s="36"/>
      <c r="O1" s="36"/>
      <c r="P1" s="36"/>
      <c r="Q1" s="36"/>
      <c r="R1" s="36"/>
      <c r="S1" s="36"/>
      <c r="T1" s="36"/>
    </row>
    <row r="2" spans="2:20" ht="21" customHeight="1" x14ac:dyDescent="0.25">
      <c r="B2" s="55"/>
      <c r="C2" s="55"/>
      <c r="D2" s="55"/>
      <c r="E2" s="55"/>
      <c r="F2" s="55"/>
      <c r="G2" s="36"/>
      <c r="H2" s="36"/>
      <c r="I2" s="36"/>
      <c r="J2" s="36"/>
      <c r="K2" s="36"/>
      <c r="L2" s="36"/>
      <c r="M2" s="36"/>
      <c r="N2" s="36"/>
      <c r="O2" s="36"/>
      <c r="P2" s="36"/>
      <c r="Q2" s="36"/>
      <c r="R2" s="36"/>
      <c r="S2" s="36"/>
      <c r="T2" s="36"/>
    </row>
    <row r="3" spans="2:20" ht="18" customHeight="1" x14ac:dyDescent="0.3">
      <c r="B3" s="37" t="str">
        <f>UPPER(CONCATENATE("Παρακολούθηση "&amp;'Παρακολούθηση Βάρος'!ΕτικέταΣτόχος3))</f>
        <v>ΠΑΡΑΚΟΛΟΥΘΗΣΗ ΓΟΦΟΙ</v>
      </c>
      <c r="C3" s="37"/>
      <c r="D3" s="37"/>
    </row>
    <row r="4" spans="2:20" ht="18" customHeight="1" x14ac:dyDescent="0.25">
      <c r="B4" s="6" t="s">
        <v>14</v>
      </c>
      <c r="C4" s="6" t="s">
        <v>18</v>
      </c>
      <c r="D4" s="6" t="s">
        <v>23</v>
      </c>
    </row>
    <row r="5" spans="2:20" ht="18" customHeight="1" x14ac:dyDescent="0.25">
      <c r="B5" s="7">
        <f ca="1">TODAY()+30+ROW()</f>
        <v>43644</v>
      </c>
      <c r="C5" s="43">
        <v>0.33333333333333331</v>
      </c>
      <c r="D5" s="8">
        <v>45</v>
      </c>
    </row>
    <row r="6" spans="2:20" ht="18" customHeight="1" x14ac:dyDescent="0.25">
      <c r="B6" s="7">
        <f ca="1">TODAY()+30+ROW()</f>
        <v>43645</v>
      </c>
      <c r="C6" s="43">
        <v>0.58333333333333337</v>
      </c>
      <c r="D6" s="8">
        <v>44.8</v>
      </c>
    </row>
    <row r="7" spans="2:20" ht="18" customHeight="1" x14ac:dyDescent="0.25">
      <c r="B7" s="7">
        <f ca="1">TODAY()+30+ROW()</f>
        <v>43646</v>
      </c>
      <c r="C7" s="43">
        <v>0.41666666666666669</v>
      </c>
      <c r="D7" s="8">
        <v>42</v>
      </c>
    </row>
  </sheetData>
  <mergeCells count="3">
    <mergeCell ref="B1:F2"/>
    <mergeCell ref="B3:D3"/>
    <mergeCell ref="G1:T2"/>
  </mergeCells>
  <conditionalFormatting sqref="B5:D7">
    <cfRule type="expression" dxfId="14" priority="3">
      <formula>$D5=Στόχος3</formula>
    </cfRule>
  </conditionalFormatting>
  <dataValidations count="6">
    <dataValidation allowBlank="1" showInputMessage="1" showErrorMessage="1" prompt="Δημιουργία παρακολούθησης περιφέρειας γοφών σε αυτό το φύλλο εργασίας. Εισαγάγετε λεπτομέρειες στον πίνακα &quot;Παρακολούθηση περιφέρειας γοφών&quot;" sqref="A1" xr:uid="{00000000-0002-0000-0300-000000000000}"/>
    <dataValidation allowBlank="1" showInputMessage="1" showErrorMessage="1" prompt="Ο τίτλος αυτού του φύλλου εργασίας βρίσκεται σε αυτό το κελί και η εικόνα στο κελί στα δεξιά" sqref="B1:F2" xr:uid="{00000000-0002-0000-0300-000001000000}"/>
    <dataValidation allowBlank="1" showInputMessage="1" showErrorMessage="1" prompt="Εισαγάγετε τις λεπτομέρειες στον παρακάτω πίνακα" sqref="B3:D3" xr:uid="{00000000-0002-0000-0300-000002000000}"/>
    <dataValidation allowBlank="1" showInputMessage="1" showErrorMessage="1" prompt="Εισαγάγετε την ημερομηνία σε αυτήν τη στήλη, κάτω από αυτή την επικεφαλίδα. Χρησιμοποιήστε φίλτρα επικεφαλίδας για να βρείτε συγκεκριμένες καταχωρήσεις" sqref="B4" xr:uid="{00000000-0002-0000-0300-000003000000}"/>
    <dataValidation allowBlank="1" showInputMessage="1" showErrorMessage="1" prompt="Εισαγάγετε την ώρα σε αυτήν τη στήλη κάτω από αυτή την επικεφαλίδα" sqref="C4" xr:uid="{00000000-0002-0000-0300-000004000000}"/>
    <dataValidation allowBlank="1" showInputMessage="1" showErrorMessage="1" prompt="Εισαγάγετε το μέγεθος σε αυτήν τη στήλη, κάτω από αυτή την επικεφαλίδα" sqref="D4" xr:uid="{00000000-0002-0000-0300-000005000000}"/>
  </dataValidations>
  <printOptions horizontalCentered="1"/>
  <pageMargins left="0.25" right="0.25" top="0.75" bottom="0.75" header="0.3" footer="0.3"/>
  <pageSetup paperSize="9" scale="50"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B1:T11"/>
  <sheetViews>
    <sheetView showGridLines="0" zoomScaleNormal="100" workbookViewId="0"/>
  </sheetViews>
  <sheetFormatPr defaultRowHeight="18" customHeight="1" x14ac:dyDescent="0.25"/>
  <cols>
    <col min="1" max="1" width="2.7109375" style="6" customWidth="1"/>
    <col min="2" max="2" width="17.42578125" style="6" customWidth="1"/>
    <col min="3" max="3" width="24.140625" style="6" customWidth="1"/>
    <col min="4" max="4" width="15.7109375" style="6" customWidth="1"/>
    <col min="5" max="5" width="2.7109375" style="6" customWidth="1"/>
    <col min="6" max="6" width="5.42578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55" t="s">
        <v>0</v>
      </c>
      <c r="C1" s="55"/>
      <c r="D1" s="55"/>
      <c r="E1" s="55"/>
      <c r="F1" s="55"/>
      <c r="G1" s="36" t="s">
        <v>22</v>
      </c>
      <c r="H1" s="36"/>
      <c r="I1" s="36"/>
      <c r="J1" s="36"/>
      <c r="K1" s="36"/>
      <c r="L1" s="36"/>
      <c r="M1" s="36"/>
      <c r="N1" s="36"/>
      <c r="O1" s="36"/>
      <c r="P1" s="36"/>
      <c r="Q1" s="36"/>
      <c r="R1" s="36"/>
      <c r="S1" s="36"/>
      <c r="T1" s="36"/>
    </row>
    <row r="2" spans="2:20" ht="21" customHeight="1" x14ac:dyDescent="0.25">
      <c r="B2" s="55"/>
      <c r="C2" s="55"/>
      <c r="D2" s="55"/>
      <c r="E2" s="55"/>
      <c r="F2" s="55"/>
      <c r="G2" s="36"/>
      <c r="H2" s="36"/>
      <c r="I2" s="36"/>
      <c r="J2" s="36"/>
      <c r="K2" s="36"/>
      <c r="L2" s="36"/>
      <c r="M2" s="36"/>
      <c r="N2" s="36"/>
      <c r="O2" s="36"/>
      <c r="P2" s="36"/>
      <c r="Q2" s="36"/>
      <c r="R2" s="36"/>
      <c r="S2" s="36"/>
      <c r="T2" s="36"/>
    </row>
    <row r="3" spans="2:20" ht="18" customHeight="1" x14ac:dyDescent="0.3">
      <c r="B3" s="37" t="str">
        <f>UPPER(CONCATENATE("Παρακολούθηση "&amp;'Παρακολούθηση Βάρος'!ΕτικέταΣτόχος4))</f>
        <v>ΠΑΡΑΚΟΛΟΥΘΗΣΗ ΜΗΡΟΣ</v>
      </c>
      <c r="C3" s="37"/>
      <c r="D3" s="37"/>
    </row>
    <row r="4" spans="2:20" ht="18" customHeight="1" x14ac:dyDescent="0.25">
      <c r="B4" s="6" t="s">
        <v>14</v>
      </c>
      <c r="C4" s="6" t="s">
        <v>18</v>
      </c>
      <c r="D4" s="6" t="s">
        <v>23</v>
      </c>
    </row>
    <row r="5" spans="2:20" ht="18" customHeight="1" x14ac:dyDescent="0.25">
      <c r="B5" s="7">
        <f t="shared" ref="B5:B11" ca="1" si="0">TODAY()+30+ROW()</f>
        <v>43644</v>
      </c>
      <c r="C5" s="43">
        <v>0.33333333333333331</v>
      </c>
      <c r="D5" s="8">
        <v>22</v>
      </c>
    </row>
    <row r="6" spans="2:20" ht="18" customHeight="1" x14ac:dyDescent="0.25">
      <c r="B6" s="7">
        <f t="shared" ca="1" si="0"/>
        <v>43645</v>
      </c>
      <c r="C6" s="43">
        <v>0.58333333333333337</v>
      </c>
      <c r="D6" s="8">
        <v>21</v>
      </c>
    </row>
    <row r="7" spans="2:20" ht="18" customHeight="1" x14ac:dyDescent="0.25">
      <c r="B7" s="7">
        <f t="shared" ca="1" si="0"/>
        <v>43646</v>
      </c>
      <c r="C7" s="43">
        <v>0.34375</v>
      </c>
      <c r="D7" s="8">
        <v>20.5</v>
      </c>
    </row>
    <row r="8" spans="2:20" ht="18" customHeight="1" x14ac:dyDescent="0.25">
      <c r="B8" s="7">
        <f t="shared" ca="1" si="0"/>
        <v>43647</v>
      </c>
      <c r="C8" s="43">
        <v>0.58333333333333337</v>
      </c>
      <c r="D8" s="8">
        <v>21</v>
      </c>
    </row>
    <row r="9" spans="2:20" ht="18" customHeight="1" x14ac:dyDescent="0.25">
      <c r="B9" s="7">
        <f t="shared" ca="1" si="0"/>
        <v>43648</v>
      </c>
      <c r="C9" s="43">
        <v>0.33333333333333331</v>
      </c>
      <c r="D9" s="8">
        <v>22</v>
      </c>
    </row>
    <row r="10" spans="2:20" ht="18" customHeight="1" x14ac:dyDescent="0.25">
      <c r="B10" s="7">
        <f t="shared" ca="1" si="0"/>
        <v>43649</v>
      </c>
      <c r="C10" s="43">
        <v>0.35416666666666669</v>
      </c>
      <c r="D10" s="8">
        <v>21</v>
      </c>
    </row>
    <row r="11" spans="2:20" ht="18" customHeight="1" x14ac:dyDescent="0.25">
      <c r="B11" s="7">
        <f t="shared" ca="1" si="0"/>
        <v>43650</v>
      </c>
      <c r="C11" s="43">
        <v>0.41666666666666669</v>
      </c>
      <c r="D11" s="8">
        <v>20.3</v>
      </c>
    </row>
  </sheetData>
  <mergeCells count="3">
    <mergeCell ref="B1:F2"/>
    <mergeCell ref="B3:D3"/>
    <mergeCell ref="G1:T2"/>
  </mergeCells>
  <conditionalFormatting sqref="B5:D11">
    <cfRule type="expression" dxfId="13" priority="2">
      <formula>$D5=Στόχος4</formula>
    </cfRule>
  </conditionalFormatting>
  <dataValidations count="6">
    <dataValidation allowBlank="1" showInputMessage="1" showErrorMessage="1" prompt="Δημιουργία παρακολούθησης περιφέρειας μηρού σε αυτό το φύλλο εργασίας. Εισαγάγετε λεπτομέρειες στον πίνακα &quot;Παρακολούθηση περιφέρειας μηρού&quot;" sqref="A1" xr:uid="{00000000-0002-0000-0400-000000000000}"/>
    <dataValidation allowBlank="1" showInputMessage="1" showErrorMessage="1" prompt="Ο τίτλος αυτού του φύλλου εργασίας βρίσκεται σε αυτό το κελί και η εικόνα στο κελί στα δεξιά" sqref="B1:F2" xr:uid="{00000000-0002-0000-0400-000001000000}"/>
    <dataValidation allowBlank="1" showInputMessage="1" showErrorMessage="1" prompt="Εισαγάγετε τις λεπτομέρειες στον παρακάτω πίνακα" sqref="B3:D3" xr:uid="{00000000-0002-0000-0400-000002000000}"/>
    <dataValidation allowBlank="1" showInputMessage="1" showErrorMessage="1" prompt="Εισαγάγετε την ημερομηνία σε αυτήν τη στήλη, κάτω από αυτή την επικεφαλίδα. Χρησιμοποιήστε φίλτρα επικεφαλίδας για να βρείτε συγκεκριμένες καταχωρήσεις" sqref="B4" xr:uid="{00000000-0002-0000-0400-000003000000}"/>
    <dataValidation allowBlank="1" showInputMessage="1" showErrorMessage="1" prompt="Εισαγάγετε την ώρα σε αυτήν τη στήλη κάτω από αυτή την επικεφαλίδα" sqref="C4" xr:uid="{00000000-0002-0000-0400-000004000000}"/>
    <dataValidation allowBlank="1" showInputMessage="1" showErrorMessage="1" prompt="Εισαγάγετε το μέγεθος σε αυτήν τη στήλη, κάτω από αυτή την επικεφαλίδα" sqref="D4" xr:uid="{00000000-0002-0000-0400-000005000000}"/>
  </dataValidations>
  <printOptions horizontalCentered="1"/>
  <pageMargins left="0.25" right="0.25" top="0.75" bottom="0.75" header="0.3" footer="0.3"/>
  <pageSetup paperSize="9" scale="50"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5"/>
    <pageSetUpPr fitToPage="1"/>
  </sheetPr>
  <dimension ref="A1:I16"/>
  <sheetViews>
    <sheetView showGridLines="0" workbookViewId="0"/>
  </sheetViews>
  <sheetFormatPr defaultRowHeight="18" customHeight="1" x14ac:dyDescent="0.25"/>
  <cols>
    <col min="1" max="1" width="2.7109375" style="4" customWidth="1"/>
    <col min="2" max="4" width="23.42578125" style="4" customWidth="1"/>
    <col min="5" max="5" width="14.7109375" style="13" customWidth="1"/>
    <col min="6" max="6" width="15.85546875" style="4" customWidth="1"/>
    <col min="7" max="7" width="15.7109375" style="4" customWidth="1"/>
    <col min="8" max="8" width="26.5703125" style="56" customWidth="1"/>
    <col min="9" max="9" width="2.7109375" style="3" customWidth="1"/>
    <col min="10" max="16384" width="9.140625" style="3"/>
  </cols>
  <sheetData>
    <row r="1" spans="1:9" s="5" customFormat="1" ht="57.75" customHeight="1" x14ac:dyDescent="0.25">
      <c r="A1" s="6"/>
      <c r="B1" s="45" t="s">
        <v>24</v>
      </c>
      <c r="C1" s="45"/>
      <c r="D1" s="45"/>
      <c r="E1" s="36" t="s">
        <v>22</v>
      </c>
      <c r="F1" s="36"/>
      <c r="G1" s="36"/>
      <c r="H1" s="36"/>
      <c r="I1" s="36"/>
    </row>
    <row r="2" spans="1:9" customFormat="1" ht="21" customHeight="1" x14ac:dyDescent="0.25">
      <c r="A2" s="6"/>
      <c r="B2" s="45"/>
      <c r="C2" s="45"/>
      <c r="D2" s="45"/>
      <c r="E2" s="36"/>
      <c r="F2" s="36"/>
      <c r="G2" s="36"/>
      <c r="H2" s="36"/>
      <c r="I2" s="36"/>
    </row>
    <row r="3" spans="1:9" ht="30.75" customHeight="1" x14ac:dyDescent="0.25">
      <c r="A3" s="6"/>
      <c r="B3" s="26" t="s">
        <v>25</v>
      </c>
      <c r="C3" s="29" t="s">
        <v>32</v>
      </c>
      <c r="D3" s="28" t="s">
        <v>34</v>
      </c>
      <c r="F3" s="6"/>
      <c r="G3" s="6"/>
      <c r="H3" s="6"/>
    </row>
    <row r="4" spans="1:9" ht="21.75" customHeight="1" x14ac:dyDescent="0.25">
      <c r="A4" s="6"/>
      <c r="B4" s="12" t="s">
        <v>26</v>
      </c>
      <c r="C4" s="2">
        <f>SUMIF(ΑρχείοΚαταγραφήςΔραστηριότητας[ΔΡΑΣΤΗΡΙΟΤΗΤΑ],Κατηγορία1,ΑρχείοΚαταγραφήςΔραστηριότητας[ΑΠΟΣΤΑΣΗ])</f>
        <v>11.46</v>
      </c>
      <c r="D4" s="10" t="s">
        <v>35</v>
      </c>
      <c r="F4" s="6"/>
      <c r="G4" s="6"/>
      <c r="H4" s="6"/>
    </row>
    <row r="5" spans="1:9" ht="21.75" customHeight="1" x14ac:dyDescent="0.25">
      <c r="A5" s="6"/>
      <c r="B5" s="12" t="s">
        <v>27</v>
      </c>
      <c r="C5" s="2">
        <f>SUMIF(ΑρχείοΚαταγραφήςΔραστηριότητας[ΔΡΑΣΤΗΡΙΟΤΗΤΑ],Κατηγορία2,ΑρχείοΚαταγραφήςΔραστηριότητας[ΑΠΟΣΤΑΣΗ])</f>
        <v>0</v>
      </c>
      <c r="D5" s="10" t="s">
        <v>35</v>
      </c>
      <c r="F5" s="6"/>
      <c r="G5" s="6"/>
      <c r="H5" s="6"/>
    </row>
    <row r="6" spans="1:9" ht="21.75" customHeight="1" x14ac:dyDescent="0.25">
      <c r="A6" s="6"/>
      <c r="B6" s="12" t="s">
        <v>28</v>
      </c>
      <c r="C6" s="2">
        <f>SUMIF(ΑρχείοΚαταγραφήςΔραστηριότητας[ΔΡΑΣΤΗΡΙΟΤΗΤΑ],Κατηγορία3,ΑρχείοΚαταγραφήςΔραστηριότητας[ΑΠΟΣΤΑΣΗ])</f>
        <v>1227</v>
      </c>
      <c r="D6" s="10" t="s">
        <v>36</v>
      </c>
      <c r="F6" s="6"/>
      <c r="G6" s="6"/>
      <c r="H6" s="6"/>
    </row>
    <row r="7" spans="1:9" ht="21.75" customHeight="1" x14ac:dyDescent="0.25">
      <c r="A7" s="6"/>
      <c r="B7" s="12" t="s">
        <v>29</v>
      </c>
      <c r="C7" s="2">
        <f>SUMIF(ΑρχείοΚαταγραφήςΔραστηριότητας[ΔΡΑΣΤΗΡΙΟΤΗΤΑ],Κατηγορία4,ΑρχείοΚαταγραφήςΔραστηριότητας[ΑΠΟΣΤΑΣΗ])</f>
        <v>1700</v>
      </c>
      <c r="D7" s="10" t="s">
        <v>37</v>
      </c>
      <c r="F7" s="6"/>
      <c r="G7" s="6"/>
      <c r="H7" s="6"/>
    </row>
    <row r="8" spans="1:9" s="6" customFormat="1" ht="21.75" customHeight="1" x14ac:dyDescent="0.25">
      <c r="B8" s="12" t="s">
        <v>30</v>
      </c>
      <c r="C8" s="2">
        <f>SUMIF(ΑρχείοΚαταγραφήςΔραστηριότητας[ΔΡΑΣΤΗΡΙΟΤΗΤΑ],Κατηγορία5,ΑρχείοΚαταγραφήςΔραστηριότητας[ΑΠΟΣΤΑΣΗ])</f>
        <v>4.53</v>
      </c>
      <c r="D8" s="10" t="s">
        <v>35</v>
      </c>
      <c r="E8" s="13"/>
    </row>
    <row r="9" spans="1:9" ht="18" customHeight="1" x14ac:dyDescent="0.25">
      <c r="A9" s="6"/>
      <c r="B9" s="40"/>
      <c r="C9" s="40"/>
      <c r="D9" s="40"/>
      <c r="F9" s="6"/>
      <c r="G9" s="6"/>
      <c r="H9" s="6"/>
    </row>
    <row r="10" spans="1:9" ht="18" customHeight="1" x14ac:dyDescent="0.25">
      <c r="B10" s="6" t="s">
        <v>31</v>
      </c>
      <c r="C10" s="6" t="s">
        <v>33</v>
      </c>
      <c r="D10" s="6" t="s">
        <v>38</v>
      </c>
      <c r="E10" s="12" t="s">
        <v>39</v>
      </c>
      <c r="F10" s="12" t="s">
        <v>40</v>
      </c>
      <c r="G10" s="6" t="s">
        <v>41</v>
      </c>
      <c r="H10" s="6" t="s">
        <v>42</v>
      </c>
    </row>
    <row r="11" spans="1:9" ht="18" customHeight="1" x14ac:dyDescent="0.25">
      <c r="B11" s="46">
        <f ca="1">TODAY()+30+ROW()</f>
        <v>43650</v>
      </c>
      <c r="C11" s="47" t="s">
        <v>26</v>
      </c>
      <c r="D11" s="48">
        <v>0.54166666666666663</v>
      </c>
      <c r="E11" s="49">
        <v>1.5972222222222276E-2</v>
      </c>
      <c r="F11" s="50">
        <v>3.66</v>
      </c>
      <c r="G11" s="50">
        <v>173</v>
      </c>
      <c r="H11" s="51" t="s">
        <v>43</v>
      </c>
    </row>
    <row r="12" spans="1:9" ht="18" customHeight="1" x14ac:dyDescent="0.25">
      <c r="B12" s="46">
        <f ca="1">TODAY()+30+ROW()</f>
        <v>43651</v>
      </c>
      <c r="C12" s="47" t="s">
        <v>26</v>
      </c>
      <c r="D12" s="48">
        <v>0.6875</v>
      </c>
      <c r="E12" s="49">
        <v>6.25E-2</v>
      </c>
      <c r="F12" s="50">
        <v>7.8</v>
      </c>
      <c r="G12" s="50">
        <v>344</v>
      </c>
      <c r="H12" s="51"/>
    </row>
    <row r="13" spans="1:9" ht="18" customHeight="1" x14ac:dyDescent="0.25">
      <c r="B13" s="46">
        <f ca="1">TODAY()+30+ROW()</f>
        <v>43652</v>
      </c>
      <c r="C13" s="47" t="s">
        <v>29</v>
      </c>
      <c r="D13" s="48">
        <v>0.41666666666666669</v>
      </c>
      <c r="E13" s="49">
        <v>2.0833333333333332E-2</v>
      </c>
      <c r="F13" s="50">
        <v>1700</v>
      </c>
      <c r="G13" s="50">
        <v>237</v>
      </c>
      <c r="H13" s="51"/>
    </row>
    <row r="14" spans="1:9" ht="18" customHeight="1" x14ac:dyDescent="0.25">
      <c r="B14" s="46">
        <f ca="1">TODAY()+30+ROW()</f>
        <v>43653</v>
      </c>
      <c r="C14" s="47" t="s">
        <v>28</v>
      </c>
      <c r="D14" s="48">
        <v>0.5625</v>
      </c>
      <c r="E14" s="49">
        <v>2.4305555555555556E-2</v>
      </c>
      <c r="F14" s="50">
        <v>1227</v>
      </c>
      <c r="G14" s="50">
        <v>150</v>
      </c>
      <c r="H14" s="51"/>
    </row>
    <row r="15" spans="1:9" ht="18" customHeight="1" x14ac:dyDescent="0.25">
      <c r="B15" s="46">
        <f ca="1">TODAY()+30+ROW()</f>
        <v>43654</v>
      </c>
      <c r="C15" s="47" t="s">
        <v>30</v>
      </c>
      <c r="D15" s="48">
        <v>0.59652777777777777</v>
      </c>
      <c r="E15" s="49">
        <v>2.0833333333333332E-2</v>
      </c>
      <c r="F15" s="50">
        <v>4.53</v>
      </c>
      <c r="G15" s="50">
        <v>115</v>
      </c>
      <c r="H15" s="51"/>
    </row>
    <row r="16" spans="1:9" ht="18" customHeight="1" x14ac:dyDescent="0.25">
      <c r="E16" s="4"/>
    </row>
  </sheetData>
  <mergeCells count="3">
    <mergeCell ref="B1:D2"/>
    <mergeCell ref="E1:I2"/>
    <mergeCell ref="B9:D9"/>
  </mergeCells>
  <dataValidations count="14">
    <dataValidation type="list" errorStyle="warning" allowBlank="1" showInputMessage="1" showErrorMessage="1" error="Επιλέξτε Τύπο από τη λίστα. Επιλέξτε ΑΚΥΡΟ, πατήστε ALT+ΚΑΤΩ ΒΕΛΟΣ για να δείτε τις επιλογές και, στη συνέχεια, πατήστε ΚΑΤΩ ΒΕΛΟΣ και ENTER για να επιλέξετε" sqref="D4:D8" xr:uid="{00000000-0002-0000-0500-000000000000}">
      <mc:AlternateContent xmlns:x12ac="http://schemas.microsoft.com/office/spreadsheetml/2011/1/ac" xmlns:mc="http://schemas.openxmlformats.org/markup-compatibility/2006">
        <mc:Choice Requires="x12ac">
          <x12ac:list>Μίλια,"Χιλιόμετρα,Βήματα",Γύροι,Γιάρδες,Μέτρα,Αναφορές</x12ac:list>
        </mc:Choice>
        <mc:Fallback>
          <formula1>"Μίλια,Χιλιόμετρα,Βήματα,Γύροι,Γιάρδες,Μέτρα,Αναφορές"</formula1>
        </mc:Fallback>
      </mc:AlternateContent>
    </dataValidation>
    <dataValidation type="list" errorStyle="warning" allowBlank="1" showErrorMessage="1" error="Επιλέξτε Δραστηριότητα από τη λίστα. Επιλέξτε ΑΚΥΡΟ, πατήστε ALT + ΚΑΤΩ ΒΕΛΟΣ για να δείτε τις επιλογές και, στη συνέχεια, πατήστε ΚΑΤΩ ΒΕΛΟΣ και ENTER για να επιλέξετε" sqref="C11:C15" xr:uid="{00000000-0002-0000-0500-000001000000}">
      <formula1>$B$4:$B$8</formula1>
    </dataValidation>
    <dataValidation allowBlank="1" showInputMessage="1" showErrorMessage="1" prompt="Δημιουργήστε ένα αρχείο καταγραφής δραστηριοτήτων σε αυτό το φύλλο εργασίας. Εισαγάγετε τις λεπτομέρειες στον πίνακα καταγραφής δραστηριότητας ξεκινώντας από το κελί B10. Το &quot;Σύνολο δραστηριοτήτων&quot; υπολογίζεται αυτόματα στα κελιά C4 έως C8" sqref="A1" xr:uid="{00000000-0002-0000-0500-000002000000}"/>
    <dataValidation allowBlank="1" showInputMessage="1" showErrorMessage="1" prompt="Ο τίτλος αυτού του φύλλου εργασίας βρίσκεται σε αυτό το κελί και η εικόνα στο κελί στα δεξιά. Οι δραστηριότητες και τα σύνολα τους βρίσκονται στα κελιά B4 έως D8" sqref="B1:D2" xr:uid="{00000000-0002-0000-0500-000003000000}"/>
    <dataValidation allowBlank="1" showInputMessage="1" showErrorMessage="1" prompt="Προσαρμόστε τις δραστηριότητες σε αυτήν τη στήλη, κάτω από αυτή την επικεφαλίδα" sqref="B3" xr:uid="{00000000-0002-0000-0500-000004000000}"/>
    <dataValidation allowBlank="1" showInputMessage="1" showErrorMessage="1" prompt="Το σύνολο υπολογίζεται αυτόματα σε αυτή τη στήλη, κάτω από αυτή την επικεφαλίδα" sqref="C3" xr:uid="{00000000-0002-0000-0500-000005000000}"/>
    <dataValidation allowBlank="1" showInputMessage="1" showErrorMessage="1" prompt="Επιλέξτε τύπο μονάδας σε αυτή τη στήλη, κάτω από αυτή την επικεφαλίδα. Πατήστε ALT + ΚΑΤΩ ΒΕΛΟΣ για να δείτε τις επιλογές και, στη συνέχεια, πατήστε ΚΑΤΩ ΒΕΛΟΣ και ENTER για να επιλέξετε" sqref="D3" xr:uid="{00000000-0002-0000-0500-000006000000}"/>
    <dataValidation allowBlank="1" showInputMessage="1" showErrorMessage="1" prompt="Εισαγάγετε την ημερομηνία σε αυτήν τη στήλη, κάτω από αυτή την επικεφαλίδα. Χρησιμοποιήστε φίλτρα επικεφαλίδας για να βρείτε συγκεκριμένες καταχωρήσεις" sqref="B10" xr:uid="{00000000-0002-0000-0500-000007000000}"/>
    <dataValidation allowBlank="1" showInputMessage="1" showErrorMessage="1" prompt="Επιλέξτε δραστηριότητα σε αυτή τη στήλη, κάτω από αυτή την επικεφαλίδα. Πατήστε ALT + ΚΑΤΩ ΒΕΛΟΣ για να δείτε τις επιλογές και, στη συνέχεια, πατήστε ΚΑΤΩ ΒΕΛΟΣ και ENTER για να επιλέξετε" sqref="C10" xr:uid="{00000000-0002-0000-0500-000008000000}"/>
    <dataValidation allowBlank="1" showInputMessage="1" showErrorMessage="1" prompt="Πληκτρολογήστε την ώρα έναρξης σε αυτή τη στήλη, κάτω από αυτή την επικεφαλίδα" sqref="D10" xr:uid="{00000000-0002-0000-0500-000009000000}"/>
    <dataValidation allowBlank="1" showInputMessage="1" showErrorMessage="1" prompt="Πληκτρολογήστε τη διάρκεια σε αυτή τη στήλη, κάτω από αυτή την επικεφαλίδα" sqref="E10" xr:uid="{00000000-0002-0000-0500-00000A000000}"/>
    <dataValidation allowBlank="1" showInputMessage="1" showErrorMessage="1" prompt="Πληκτρολογήστε την απόσταση σε αυτήν τη στήλη, κάτω από αυτή την επικεφαλίδα" sqref="F10" xr:uid="{00000000-0002-0000-0500-00000B000000}"/>
    <dataValidation allowBlank="1" showInputMessage="1" showErrorMessage="1" prompt="Πληκτρολογήστε τις θερμίδες σε αυτή τη στήλη, κάτω από αυτή την επικεφαλίδα" sqref="G10" xr:uid="{00000000-0002-0000-0500-00000C000000}"/>
    <dataValidation allowBlank="1" showInputMessage="1" showErrorMessage="1" prompt="Εισαγάγετε σημειώσεις σε αυτή τη στήλη, κάτω από αυτή την επικεφαλίδα" sqref="H10" xr:uid="{00000000-0002-0000-0500-00000D000000}"/>
  </dataValidations>
  <printOptions horizontalCentered="1"/>
  <pageMargins left="0.25" right="0.25" top="0.75" bottom="0.75" header="0.3" footer="0.3"/>
  <pageSetup paperSize="9" scale="63" fitToHeight="0" orientation="portrait"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pageSetUpPr fitToPage="1"/>
  </sheetPr>
  <dimension ref="A1:L18"/>
  <sheetViews>
    <sheetView showGridLines="0" workbookViewId="0"/>
  </sheetViews>
  <sheetFormatPr defaultRowHeight="18" customHeight="1" x14ac:dyDescent="0.25"/>
  <cols>
    <col min="1" max="1" width="2.7109375" customWidth="1"/>
    <col min="2" max="3" width="34.42578125" customWidth="1"/>
    <col min="4" max="4" width="31.7109375" bestFit="1" customWidth="1"/>
    <col min="5" max="5" width="14.85546875" bestFit="1" customWidth="1"/>
    <col min="6" max="6" width="12.42578125" bestFit="1" customWidth="1"/>
    <col min="7" max="7" width="21" customWidth="1"/>
    <col min="8" max="8" width="12.42578125" bestFit="1" customWidth="1"/>
    <col min="9" max="9" width="20.7109375" customWidth="1"/>
    <col min="10" max="10" width="15.42578125" bestFit="1" customWidth="1"/>
    <col min="11" max="11" width="15.140625" customWidth="1"/>
    <col min="12" max="12" width="17.85546875" customWidth="1"/>
    <col min="13" max="13" width="2.7109375" customWidth="1"/>
  </cols>
  <sheetData>
    <row r="1" spans="1:12" s="27" customFormat="1" ht="57.75" customHeight="1" x14ac:dyDescent="0.25">
      <c r="A1" s="30" t="s">
        <v>44</v>
      </c>
      <c r="B1" s="52" t="s">
        <v>45</v>
      </c>
      <c r="C1" s="52"/>
      <c r="D1" s="42" t="s">
        <v>22</v>
      </c>
      <c r="E1" s="42"/>
      <c r="F1" s="42"/>
      <c r="G1" s="42"/>
      <c r="H1" s="42"/>
      <c r="I1" s="42"/>
      <c r="J1" s="42"/>
      <c r="K1" s="42"/>
      <c r="L1" s="42"/>
    </row>
    <row r="2" spans="1:12" ht="21" customHeight="1" x14ac:dyDescent="0.25">
      <c r="A2" s="6"/>
      <c r="B2" s="52"/>
      <c r="C2" s="52"/>
      <c r="D2" s="42"/>
      <c r="E2" s="42"/>
      <c r="F2" s="42"/>
      <c r="G2" s="42"/>
      <c r="H2" s="42"/>
      <c r="I2" s="42"/>
      <c r="J2" s="42"/>
      <c r="K2" s="42"/>
      <c r="L2" s="42"/>
    </row>
    <row r="3" spans="1:12" s="33" customFormat="1" ht="18" customHeight="1" x14ac:dyDescent="0.25">
      <c r="B3" s="52"/>
      <c r="C3" s="52"/>
      <c r="E3" s="34" t="str">
        <f>(ΑρχείοΚαταγραφήςΤροφίμων[[#Headers],[ΘΕΡΜΙΔΕΣ]])</f>
        <v>ΘΕΡΜΙΔΕΣ</v>
      </c>
      <c r="F3" s="34" t="str">
        <f>(ΑρχείοΚαταγραφήςΤροφίμων[[#Headers],[ΛΙΠΑΡΑ]])</f>
        <v>ΛΙΠΑΡΑ</v>
      </c>
      <c r="G3" s="34" t="str">
        <f>(ΑρχείοΚαταγραφήςΤροφίμων[[#Headers],[ΧΟΛΗΣΤΕΡΟΛΗ]])</f>
        <v>ΧΟΛΗΣΤΕΡΟΛΗ</v>
      </c>
      <c r="H3" s="34" t="str">
        <f>(ΑρχείοΚαταγραφήςΤροφίμων[[#Headers],[ΝΑΤΡΙΟ]])</f>
        <v>ΝΑΤΡΙΟ</v>
      </c>
      <c r="I3" s="34" t="str">
        <f>(ΑρχείοΚαταγραφήςΤροφίμων[[#Headers],[ΥΔΑΤΑΝΘΡΑΚΕΣ]])</f>
        <v>ΥΔΑΤΑΝΘΡΑΚΕΣ</v>
      </c>
      <c r="J3" s="34" t="str">
        <f>(ΑρχείοΚαταγραφήςΤροφίμων[[#Headers],[ΠΡΩΤΕΪΝΕΣ]])</f>
        <v>ΠΡΩΤΕΪΝΕΣ</v>
      </c>
      <c r="K3" s="34" t="str">
        <f>(ΑρχείοΚαταγραφήςΤροφίμων[[#Headers],[ΣΑΚΧΑΡΑ]])</f>
        <v>ΣΑΚΧΑΡΑ</v>
      </c>
      <c r="L3" s="34" t="str">
        <f>(ΑρχείοΚαταγραφήςΤροφίμων[[#Headers],[ΦΥΤΙΚΕΣ ΙΝΕΣ]])</f>
        <v>ΦΥΤΙΚΕΣ ΙΝΕΣ</v>
      </c>
    </row>
    <row r="4" spans="1:12" ht="16.5" customHeight="1" x14ac:dyDescent="0.25">
      <c r="A4" s="6"/>
      <c r="B4" s="41" t="s">
        <v>46</v>
      </c>
      <c r="C4" s="41"/>
      <c r="D4" s="53" t="s">
        <v>52</v>
      </c>
      <c r="E4" s="24">
        <v>1800</v>
      </c>
      <c r="F4" s="25">
        <v>40</v>
      </c>
      <c r="G4" s="25">
        <v>225</v>
      </c>
      <c r="H4" s="25">
        <v>2100</v>
      </c>
      <c r="I4" s="25">
        <v>130</v>
      </c>
      <c r="J4" s="25">
        <v>56</v>
      </c>
      <c r="K4" s="25">
        <v>25</v>
      </c>
      <c r="L4" s="25">
        <v>25</v>
      </c>
    </row>
    <row r="5" spans="1:12" s="6" customFormat="1" ht="16.5" customHeight="1" x14ac:dyDescent="0.25">
      <c r="B5" s="41"/>
      <c r="C5" s="41"/>
      <c r="D5" s="54" t="str">
        <f>IF(E5=SUM(ΑρχείοΚαταγραφήςΤροφίμων[ΘΕΡΜΙΔΕΣ]),"Συνολική πρόσληψη θερμίδων:","Φιλτραρισμένη πρόσληψη:")</f>
        <v>Συνολική πρόσληψη θερμίδων:</v>
      </c>
      <c r="E5" s="24">
        <f>SUBTOTAL(109,ΑρχείοΚαταγραφήςΤροφίμων[ΘΕΡΜΙΔΕΣ])</f>
        <v>3090</v>
      </c>
      <c r="F5" s="25">
        <f>SUBTOTAL(109,ΑρχείοΚαταγραφήςΤροφίμων[ΛΙΠΑΡΑ])</f>
        <v>74.27000000000001</v>
      </c>
      <c r="G5" s="25">
        <f>SUBTOTAL(109,ΑρχείοΚαταγραφήςΤροφίμων[ΧΟΛΗΣΤΕΡΟΛΗ])</f>
        <v>139.6</v>
      </c>
      <c r="H5" s="25">
        <f>SUBTOTAL(109,ΑρχείοΚαταγραφήςΤροφίμων[ΝΑΤΡΙΟ])</f>
        <v>1400.7</v>
      </c>
      <c r="I5" s="25">
        <f>SUBTOTAL(109,ΑρχείοΚαταγραφήςΤροφίμων[ΥΔΑΤΑΝΘΡΑΚΕΣ])</f>
        <v>208.56</v>
      </c>
      <c r="J5" s="25">
        <f>SUBTOTAL(109,ΑρχείοΚαταγραφήςΤροφίμων[ΠΡΩΤΕΪΝΕΣ])</f>
        <v>68.81</v>
      </c>
      <c r="K5" s="25">
        <f>SUBTOTAL(109,ΑρχείοΚαταγραφήςΤροφίμων[ΣΑΚΧΑΡΑ])</f>
        <v>84.1</v>
      </c>
      <c r="L5" s="25">
        <f>SUBTOTAL(109,ΑρχείοΚαταγραφήςΤροφίμων[ΦΥΤΙΚΕΣ ΙΝΕΣ])</f>
        <v>24.5</v>
      </c>
    </row>
    <row r="6" spans="1:12" ht="18" customHeight="1" x14ac:dyDescent="0.25">
      <c r="B6" s="40"/>
      <c r="C6" s="40"/>
    </row>
    <row r="7" spans="1:12" ht="18" customHeight="1" x14ac:dyDescent="0.25">
      <c r="A7" s="6"/>
      <c r="B7" s="19" t="s">
        <v>31</v>
      </c>
      <c r="C7" s="20" t="s">
        <v>47</v>
      </c>
      <c r="D7" s="20" t="s">
        <v>53</v>
      </c>
      <c r="E7" s="23" t="s">
        <v>41</v>
      </c>
      <c r="F7" s="23" t="s">
        <v>65</v>
      </c>
      <c r="G7" s="23" t="s">
        <v>66</v>
      </c>
      <c r="H7" s="23" t="s">
        <v>67</v>
      </c>
      <c r="I7" s="23" t="s">
        <v>68</v>
      </c>
      <c r="J7" s="23" t="s">
        <v>69</v>
      </c>
      <c r="K7" s="23" t="s">
        <v>70</v>
      </c>
      <c r="L7" s="23" t="s">
        <v>71</v>
      </c>
    </row>
    <row r="8" spans="1:12" ht="18" customHeight="1" x14ac:dyDescent="0.25">
      <c r="A8" s="6"/>
      <c r="B8" s="21">
        <f t="shared" ref="B8:B18" ca="1" si="0">TODAY()+30+ROW()</f>
        <v>43647</v>
      </c>
      <c r="C8" s="22" t="s">
        <v>48</v>
      </c>
      <c r="D8" s="22" t="s">
        <v>54</v>
      </c>
      <c r="E8" s="23">
        <v>130</v>
      </c>
      <c r="F8" s="23">
        <v>8</v>
      </c>
      <c r="G8" s="23">
        <v>10</v>
      </c>
      <c r="H8" s="23">
        <v>60</v>
      </c>
      <c r="I8" s="23">
        <v>16</v>
      </c>
      <c r="J8" s="23">
        <v>11</v>
      </c>
      <c r="K8" s="23">
        <v>5</v>
      </c>
      <c r="L8" s="23">
        <v>0</v>
      </c>
    </row>
    <row r="9" spans="1:12" ht="18" customHeight="1" x14ac:dyDescent="0.25">
      <c r="A9" s="6"/>
      <c r="B9" s="21">
        <f t="shared" ca="1" si="0"/>
        <v>43648</v>
      </c>
      <c r="C9" s="22" t="s">
        <v>49</v>
      </c>
      <c r="D9" s="22" t="s">
        <v>55</v>
      </c>
      <c r="E9" s="23">
        <v>65</v>
      </c>
      <c r="F9" s="23">
        <v>0.2</v>
      </c>
      <c r="G9" s="23"/>
      <c r="H9" s="23"/>
      <c r="I9" s="23">
        <v>17.3</v>
      </c>
      <c r="J9" s="23">
        <v>0.3</v>
      </c>
      <c r="K9" s="23"/>
      <c r="L9" s="23"/>
    </row>
    <row r="10" spans="1:12" ht="18" customHeight="1" x14ac:dyDescent="0.25">
      <c r="A10" s="6"/>
      <c r="B10" s="21">
        <f t="shared" ca="1" si="0"/>
        <v>43649</v>
      </c>
      <c r="C10" s="22" t="s">
        <v>50</v>
      </c>
      <c r="D10" s="22" t="s">
        <v>56</v>
      </c>
      <c r="E10" s="23">
        <v>220</v>
      </c>
      <c r="F10" s="23">
        <v>0.5</v>
      </c>
      <c r="G10" s="23"/>
      <c r="H10" s="23">
        <v>200</v>
      </c>
      <c r="I10" s="23">
        <v>30</v>
      </c>
      <c r="J10" s="23">
        <v>6</v>
      </c>
      <c r="K10" s="23">
        <v>4</v>
      </c>
      <c r="L10" s="23">
        <v>9</v>
      </c>
    </row>
    <row r="11" spans="1:12" ht="18" customHeight="1" x14ac:dyDescent="0.25">
      <c r="A11" s="6"/>
      <c r="B11" s="21">
        <f t="shared" ca="1" si="0"/>
        <v>43650</v>
      </c>
      <c r="C11" s="22" t="s">
        <v>51</v>
      </c>
      <c r="D11" s="22" t="s">
        <v>57</v>
      </c>
      <c r="E11" s="23">
        <v>600</v>
      </c>
      <c r="F11" s="23">
        <v>0.5</v>
      </c>
      <c r="G11" s="23"/>
      <c r="H11" s="23">
        <v>300</v>
      </c>
      <c r="I11" s="23">
        <v>22</v>
      </c>
      <c r="J11" s="23">
        <v>9.8000000000000007</v>
      </c>
      <c r="K11" s="23"/>
      <c r="L11" s="23"/>
    </row>
    <row r="12" spans="1:12" ht="18" customHeight="1" x14ac:dyDescent="0.25">
      <c r="A12" s="6"/>
      <c r="B12" s="21">
        <f t="shared" ca="1" si="0"/>
        <v>43651</v>
      </c>
      <c r="C12" s="22" t="s">
        <v>49</v>
      </c>
      <c r="D12" s="22" t="s">
        <v>58</v>
      </c>
      <c r="E12" s="23">
        <v>210</v>
      </c>
      <c r="F12" s="23">
        <v>20</v>
      </c>
      <c r="G12" s="23"/>
      <c r="H12" s="23"/>
      <c r="I12" s="23">
        <v>3</v>
      </c>
      <c r="J12" s="23">
        <v>5</v>
      </c>
      <c r="K12" s="23"/>
      <c r="L12" s="23">
        <v>3</v>
      </c>
    </row>
    <row r="13" spans="1:12" ht="18" customHeight="1" x14ac:dyDescent="0.25">
      <c r="A13" s="6"/>
      <c r="B13" s="21">
        <f t="shared" ca="1" si="0"/>
        <v>43652</v>
      </c>
      <c r="C13" s="22" t="s">
        <v>48</v>
      </c>
      <c r="D13" s="22" t="s">
        <v>59</v>
      </c>
      <c r="E13" s="23">
        <v>220</v>
      </c>
      <c r="F13" s="23">
        <v>3</v>
      </c>
      <c r="G13" s="23"/>
      <c r="H13" s="23"/>
      <c r="I13" s="23">
        <v>29</v>
      </c>
      <c r="J13" s="23">
        <v>7</v>
      </c>
      <c r="K13" s="23"/>
      <c r="L13" s="23">
        <v>5</v>
      </c>
    </row>
    <row r="14" spans="1:12" ht="18" customHeight="1" x14ac:dyDescent="0.25">
      <c r="A14" s="6"/>
      <c r="B14" s="21">
        <f t="shared" ca="1" si="0"/>
        <v>43653</v>
      </c>
      <c r="C14" s="22" t="s">
        <v>49</v>
      </c>
      <c r="D14" s="22" t="s">
        <v>60</v>
      </c>
      <c r="E14" s="23">
        <v>85</v>
      </c>
      <c r="F14" s="23">
        <v>0</v>
      </c>
      <c r="G14" s="23"/>
      <c r="H14" s="23">
        <v>0</v>
      </c>
      <c r="I14" s="23">
        <v>21</v>
      </c>
      <c r="J14" s="23">
        <v>1</v>
      </c>
      <c r="K14" s="23">
        <v>17</v>
      </c>
      <c r="L14" s="23">
        <v>4</v>
      </c>
    </row>
    <row r="15" spans="1:12" ht="18" customHeight="1" x14ac:dyDescent="0.25">
      <c r="A15" s="6"/>
      <c r="B15" s="21">
        <f t="shared" ca="1" si="0"/>
        <v>43654</v>
      </c>
      <c r="C15" s="22" t="s">
        <v>50</v>
      </c>
      <c r="D15" s="22" t="s">
        <v>61</v>
      </c>
      <c r="E15" s="23">
        <v>340</v>
      </c>
      <c r="F15" s="23">
        <v>7</v>
      </c>
      <c r="G15" s="23">
        <v>3</v>
      </c>
      <c r="H15" s="23">
        <v>63</v>
      </c>
      <c r="I15" s="23">
        <v>1</v>
      </c>
      <c r="J15" s="23">
        <v>2</v>
      </c>
      <c r="K15" s="23"/>
      <c r="L15" s="23">
        <v>2</v>
      </c>
    </row>
    <row r="16" spans="1:12" ht="18" customHeight="1" x14ac:dyDescent="0.25">
      <c r="A16" s="6"/>
      <c r="B16" s="21">
        <f t="shared" ca="1" si="0"/>
        <v>43655</v>
      </c>
      <c r="C16" s="22" t="s">
        <v>51</v>
      </c>
      <c r="D16" s="22" t="s">
        <v>62</v>
      </c>
      <c r="E16" s="23">
        <v>470</v>
      </c>
      <c r="F16" s="23">
        <v>4.07</v>
      </c>
      <c r="G16" s="23">
        <v>49</v>
      </c>
      <c r="H16" s="23">
        <v>460</v>
      </c>
      <c r="I16" s="23">
        <v>0.46</v>
      </c>
      <c r="J16" s="23">
        <v>23.71</v>
      </c>
      <c r="K16" s="23">
        <v>0.1</v>
      </c>
      <c r="L16" s="23"/>
    </row>
    <row r="17" spans="2:12" ht="18" customHeight="1" x14ac:dyDescent="0.25">
      <c r="B17" s="21">
        <f t="shared" ca="1" si="0"/>
        <v>43656</v>
      </c>
      <c r="C17" s="22" t="s">
        <v>51</v>
      </c>
      <c r="D17" s="22" t="s">
        <v>63</v>
      </c>
      <c r="E17" s="23">
        <v>220</v>
      </c>
      <c r="F17" s="23">
        <v>7</v>
      </c>
      <c r="G17" s="23"/>
      <c r="H17" s="23"/>
      <c r="I17" s="23">
        <v>5</v>
      </c>
      <c r="J17" s="23">
        <v>3</v>
      </c>
      <c r="K17" s="23"/>
      <c r="L17" s="23"/>
    </row>
    <row r="18" spans="2:12" ht="18" customHeight="1" x14ac:dyDescent="0.25">
      <c r="B18" s="21">
        <f t="shared" ca="1" si="0"/>
        <v>43657</v>
      </c>
      <c r="C18" s="22" t="s">
        <v>49</v>
      </c>
      <c r="D18" s="22" t="s">
        <v>64</v>
      </c>
      <c r="E18" s="23">
        <v>530</v>
      </c>
      <c r="F18" s="23">
        <v>24</v>
      </c>
      <c r="G18" s="23">
        <v>77.599999999999994</v>
      </c>
      <c r="H18" s="23">
        <v>317.7</v>
      </c>
      <c r="I18" s="23">
        <v>63.8</v>
      </c>
      <c r="J18" s="23">
        <v>0</v>
      </c>
      <c r="K18" s="23">
        <v>58</v>
      </c>
      <c r="L18" s="23">
        <v>1.5</v>
      </c>
    </row>
  </sheetData>
  <mergeCells count="4">
    <mergeCell ref="B6:C6"/>
    <mergeCell ref="B4:C5"/>
    <mergeCell ref="B1:C3"/>
    <mergeCell ref="D1:L2"/>
  </mergeCells>
  <conditionalFormatting sqref="E5:L5">
    <cfRule type="expression" dxfId="12" priority="8">
      <formula>AND($E$5&lt;&gt;SUM($E$8:$E$18),E$5&gt;E$4)</formula>
    </cfRule>
  </conditionalFormatting>
  <dataValidations count="9">
    <dataValidation allowBlank="1" showInputMessage="1" showErrorMessage="1" prompt="Δημιουργία αρχείου καταγραφής τροφίμων σε αυτό το φύλλο εργασίας. Εισαγάγετε τις λεπτομέρειες στον πίνακα καταγραφής τροφίμων ξεκινώντας από το κελί B7" sqref="A1" xr:uid="{00000000-0002-0000-0600-000000000000}"/>
    <dataValidation allowBlank="1" showInputMessage="1" showErrorMessage="1" prompt="Ο τίτλος αυτού του φύλλου εργασίας βρίσκεται σε αυτό το κελί και η εικόνα στο κελί στα δεξιά" sqref="B1:C2" xr:uid="{00000000-0002-0000-0600-000001000000}"/>
    <dataValidation allowBlank="1" showInputMessage="1" showErrorMessage="1" prompt="Ορίστε διατροφικούς στόχους στα κελιά στα δεξιά " sqref="B4:C5" xr:uid="{00000000-0002-0000-0600-000002000000}"/>
    <dataValidation allowBlank="1" showInputMessage="1" showErrorMessage="1" prompt="Εισαγάγετε την ημερήσια πρόσληψη θρεπτικών συστατικών στα κελιά στα δεξιά, από το κελί E4 έως το L4. Οι τύποι θρεπτικών συστατικών ενημερώνονται αυτόματα στην από πάνω γραμμή με γνώμονα τις προσαρμοσμένες επικεφαλίδες πίνακα" sqref="D4" xr:uid="{00000000-0002-0000-0600-000003000000}"/>
    <dataValidation allowBlank="1" showInputMessage="1" showErrorMessage="1" prompt="Η συνολική πρόσληψη θρεπτικών συστατικών ενημερώνεται αυτόματα στα κελιά στα δεξιά, από το κελί E5 έως το L5" sqref="D5" xr:uid="{00000000-0002-0000-0600-000004000000}"/>
    <dataValidation allowBlank="1" showInputMessage="1" showErrorMessage="1" prompt="Εισαγάγετε την ημερομηνία σε αυτήν τη στήλη κάτω από αυτή την επικεφαλίδα. Χρησιμοποιήστε το φίλτρο επικεφαλίδας για να βρείτε συγκεκριμένες καταχωρήσεις" sqref="B7" xr:uid="{00000000-0002-0000-0600-000005000000}"/>
    <dataValidation allowBlank="1" showInputMessage="1" showErrorMessage="1" prompt="Εισαγάγετε τον τύπο γεύματος σε αυτήν τη στήλη, κάτω από αυτή την επικεφαλίδα" sqref="C7" xr:uid="{00000000-0002-0000-0600-000006000000}"/>
    <dataValidation allowBlank="1" showInputMessage="1" showErrorMessage="1" prompt="Εισαγάγετε τα είδη φαγητού σε αυτήν τη στήλη, κάτω από αυτή την επικεφαλίδα" sqref="D7" xr:uid="{00000000-0002-0000-0600-000007000000}"/>
    <dataValidation allowBlank="1" showInputMessage="1" showErrorMessage="1" prompt="Προσαρμογή της επικεφαλίδας πίνακα για παρακολούθηση ειδικών διατροφικών αναγκών σε αυτή τη στήλη κάτω από αυτή την επικεφαλίδα" sqref="E7:L7" xr:uid="{00000000-0002-0000-0600-000008000000}"/>
  </dataValidations>
  <printOptions horizontalCentered="1"/>
  <pageMargins left="0.25" right="0.25" top="0.75" bottom="0.75" header="0.3" footer="0.3"/>
  <pageSetup paperSize="9" scale="40" fitToHeight="0" orientation="portrait" r:id="rId1"/>
  <headerFooter differentFirst="1">
    <oddFooter>Page &amp;P of &amp;N</oddFooter>
  </headerFooter>
  <ignoredErrors>
    <ignoredError sqref="G5:H5 K5:L5"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7</vt:i4>
      </vt:variant>
      <vt:variant>
        <vt:lpstr>Καθορισμένες περιοχές</vt:lpstr>
      </vt:variant>
      <vt:variant>
        <vt:i4>27</vt:i4>
      </vt:variant>
    </vt:vector>
  </HeadingPairs>
  <TitlesOfParts>
    <vt:vector size="34" baseType="lpstr">
      <vt:lpstr>Παρακολούθηση Βάρος</vt:lpstr>
      <vt:lpstr>Παρακολούθηση Μέση</vt:lpstr>
      <vt:lpstr>Παρακολούθηση Δικέφαλος</vt:lpstr>
      <vt:lpstr>Παρακολούθηση Γοφοί</vt:lpstr>
      <vt:lpstr>Παρακολούθηση Μηρός</vt:lpstr>
      <vt:lpstr>Αρχείο καταγραφής δραστηριότητα</vt:lpstr>
      <vt:lpstr>Αρχείο καταγραφής τροφίμων</vt:lpstr>
      <vt:lpstr>'Αρχείο καταγραφής δραστηριότητα'!Print_Titles</vt:lpstr>
      <vt:lpstr>'Αρχείο καταγραφής τροφίμων'!Print_Titles</vt:lpstr>
      <vt:lpstr>'Παρακολούθηση Βάρος'!Print_Titles</vt:lpstr>
      <vt:lpstr>'Παρακολούθηση Γοφοί'!Print_Titles</vt:lpstr>
      <vt:lpstr>'Παρακολούθηση Δικέφαλος'!Print_Titles</vt:lpstr>
      <vt:lpstr>'Παρακολούθηση Μέση'!Print_Titles</vt:lpstr>
      <vt:lpstr>'Παρακολούθηση Μηρός'!Print_Titles</vt:lpstr>
      <vt:lpstr>'Παρακολούθηση Βάρος'!ΕτικέταΒάρους</vt:lpstr>
      <vt:lpstr>'Παρακολούθηση Βάρος'!ΕτικέταΣτόχος1</vt:lpstr>
      <vt:lpstr>'Παρακολούθηση Βάρος'!ΕτικέταΣτόχος2</vt:lpstr>
      <vt:lpstr>'Παρακολούθηση Βάρος'!ΕτικέταΣτόχος3</vt:lpstr>
      <vt:lpstr>'Παρακολούθηση Βάρος'!ΕτικέταΣτόχος4</vt:lpstr>
      <vt:lpstr>Κατηγορία1</vt:lpstr>
      <vt:lpstr>Κατηγορία2</vt:lpstr>
      <vt:lpstr>Κατηγορία3</vt:lpstr>
      <vt:lpstr>Κατηγορία4</vt:lpstr>
      <vt:lpstr>Κατηγορία5</vt:lpstr>
      <vt:lpstr>'Παρακολούθηση Βάρος'!ΜονάδαΜέτρησης</vt:lpstr>
      <vt:lpstr>ΠροβολήΑναζήτησηςΗμερομηνίας</vt:lpstr>
      <vt:lpstr>'Παρακολούθηση Βάρος'!Στόχος1</vt:lpstr>
      <vt:lpstr>'Παρακολούθηση Βάρος'!Στόχος2</vt:lpstr>
      <vt:lpstr>'Παρακολούθηση Βάρος'!Στόχος3</vt:lpstr>
      <vt:lpstr>'Παρακολούθηση Βάρος'!Στόχος4</vt:lpstr>
      <vt:lpstr>'Παρακολούθηση Βάρος'!ΣτόχοςΒάρους</vt:lpstr>
      <vt:lpstr>'Παρακολούθηση Βάρος'!ΤρέχονΒάρος</vt:lpstr>
      <vt:lpstr>'Παρακολούθηση Βάρος'!Ύψος</vt:lpstr>
      <vt:lpstr>'Παρακολούθηση Βάρος'!Φύλο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2018-03-21T12:20:36Z</dcterms:created>
  <dcterms:modified xsi:type="dcterms:W3CDTF">2019-05-24T09:14:07Z</dcterms:modified>
</cp:coreProperties>
</file>