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pivotTables/pivotTable1.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11"/>
  <workbookPr codeName="ThisWorkbook"/>
  <mc:AlternateContent xmlns:mc="http://schemas.openxmlformats.org/markup-compatibility/2006">
    <mc:Choice Requires="x15">
      <x15ac:absPath xmlns:x15ac="http://schemas.microsoft.com/office/spreadsheetml/2010/11/ac" url="C:\Users\admin\Desktop\"/>
    </mc:Choice>
  </mc:AlternateContent>
  <xr:revisionPtr revIDLastSave="0" documentId="13_ncr:1_{B0200A24-C2D5-4DE2-AEF7-D039F5B8A20C}" xr6:coauthVersionLast="43" xr6:coauthVersionMax="43" xr10:uidLastSave="{00000000-0000-0000-0000-000000000000}"/>
  <bookViews>
    <workbookView xWindow="-120" yWindow="-120" windowWidth="25800" windowHeight="16215" tabRatio="783" xr2:uid="{00000000-000D-0000-FFFF-FFFF00000000}"/>
  </bookViews>
  <sheets>
    <sheet name="Λίστα μαθημάτων" sheetId="1" r:id="rId1"/>
    <sheet name="Προθεσμίες" sheetId="2" r:id="rId2"/>
    <sheet name="Εβδομαδιαίο πρόγραμμα" sheetId="7" r:id="rId3"/>
    <sheet name="Ημερολόγιο εξαμήνου" sheetId="3" r:id="rId4"/>
  </sheets>
  <definedNames>
    <definedName name="_xlnm.Print_Area" localSheetId="2">'Εβδομαδιαίο πρόγραμμα'!$A$1:$E$9</definedName>
    <definedName name="_xlnm.Print_Area" localSheetId="3">'Ημερολόγιο εξαμήνου'!$A$1:$R$17</definedName>
    <definedName name="_xlnm.Print_Area" localSheetId="0">'Λίστα μαθημάτων'!$A$1:$K$9</definedName>
    <definedName name="_xlnm.Print_Area" localSheetId="1">Προθεσμίες!$A$1:$H$9</definedName>
    <definedName name="_xlnm.Print_Titles" localSheetId="2">'Εβδομαδιαίο πρόγραμμα'!$2:$2</definedName>
    <definedName name="_xlnm.Print_Titles" localSheetId="0">'Λίστα μαθημάτων'!$2:$2</definedName>
    <definedName name="_xlnm.Print_Titles" localSheetId="1">Προθεσμίες!$2:$2</definedName>
    <definedName name="ΑρχήΠρογράμματος">'Ημερολόγιο εξαμήνου'!$R$6</definedName>
    <definedName name="ΕξάμηνοΠρογράμματος">'Ημερολόγιο εξαμήνου'!$R$2</definedName>
    <definedName name="ΈτοςΠρογράμματος">'Ημερολόγιο εξαμήνου'!$R$4</definedName>
    <definedName name="ΗμέρεςΤηςΕβδομάδας">ΠίνακαςΛίσταςΜαθημάτων[ΗΜΕΡΑ]</definedName>
    <definedName name="ΛίσταΜαθημάτων">ΠίνακαςΛίσταςΜαθημάτων[ΚΩΔΙΚΟΣ ΜΑΘΗΜΑΤΟΣ]</definedName>
    <definedName name="Περιοχή_εκτύπωσης_προγράμματος">OFFSET('Εβδομαδιαίο πρόγραμμα'!$B$2:$D480,,,COUNTA('Εβδομαδιαίο πρόγραμμα'!$D:$D))</definedName>
    <definedName name="ΤέλοςΠρογράμματος">'Ημερολόγιο εξαμήνου'!$R$8</definedName>
  </definedNames>
  <calcPr calcId="191029"/>
  <pivotCaches>
    <pivotCache cacheId="0" r:id="rId5"/>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6" i="3" l="1"/>
  <c r="E2" i="3" s="1"/>
  <c r="M10" i="3" l="1"/>
  <c r="M2" i="3"/>
  <c r="E10" i="3"/>
  <c r="B2" i="3"/>
  <c r="L10" i="3"/>
  <c r="D10" i="3"/>
  <c r="L2" i="3"/>
  <c r="D2" i="3"/>
  <c r="R8" i="3"/>
  <c r="G6" i="2"/>
  <c r="G5" i="2"/>
  <c r="R4" i="3"/>
  <c r="J2" i="3" s="1"/>
  <c r="G8" i="2"/>
  <c r="G7" i="2"/>
  <c r="B10" i="3" l="1"/>
  <c r="J10" i="3"/>
  <c r="J12" i="3"/>
  <c r="K12" i="3" s="1"/>
  <c r="L12" i="3" s="1"/>
  <c r="M12" i="3" s="1"/>
  <c r="N12" i="3" s="1"/>
  <c r="O12" i="3" s="1"/>
  <c r="P12" i="3" s="1"/>
  <c r="B12" i="3"/>
  <c r="C12" i="3" s="1"/>
  <c r="D12" i="3" s="1"/>
  <c r="E12" i="3" s="1"/>
  <c r="F12" i="3" s="1"/>
  <c r="G12" i="3" s="1"/>
  <c r="H12" i="3" s="1"/>
  <c r="J4" i="3"/>
  <c r="K4" i="3" s="1"/>
  <c r="L4" i="3" s="1"/>
  <c r="M4" i="3" s="1"/>
  <c r="N4" i="3" s="1"/>
  <c r="O4" i="3" s="1"/>
  <c r="P4" i="3" s="1"/>
  <c r="B4" i="3"/>
  <c r="C4" i="3" s="1"/>
  <c r="D4" i="3" s="1"/>
  <c r="E4" i="3" s="1"/>
  <c r="F4" i="3" s="1"/>
  <c r="G4" i="3" s="1"/>
  <c r="H4" i="3" s="1"/>
  <c r="G9" i="2"/>
  <c r="G4" i="2"/>
  <c r="G3" i="2" l="1"/>
  <c r="D4" i="2"/>
  <c r="D5" i="2"/>
  <c r="D6" i="2"/>
  <c r="D7" i="2"/>
  <c r="D8" i="2"/>
  <c r="D9" i="2"/>
  <c r="D3" i="2"/>
  <c r="F4" i="1"/>
  <c r="F5" i="1"/>
  <c r="F6" i="1"/>
  <c r="F7" i="1"/>
  <c r="F8" i="1"/>
  <c r="F9" i="1"/>
  <c r="F3" i="1"/>
  <c r="C4" i="2" l="1"/>
  <c r="C6" i="2"/>
  <c r="C7" i="2"/>
  <c r="C9" i="2"/>
  <c r="C3" i="2"/>
  <c r="C8" i="2"/>
  <c r="C5" i="2"/>
  <c r="J9" i="1" l="1"/>
  <c r="J3" i="1"/>
  <c r="J4" i="1"/>
  <c r="J5" i="1"/>
  <c r="J6" i="1"/>
  <c r="J7" i="1"/>
  <c r="J8" i="1"/>
  <c r="J13" i="3" l="1"/>
  <c r="J5" i="3"/>
  <c r="B5" i="3" l="1"/>
  <c r="K13" i="3"/>
  <c r="K5" i="3"/>
  <c r="B13" i="3"/>
  <c r="C13" i="3" l="1"/>
  <c r="C5" i="3"/>
  <c r="L5" i="3"/>
  <c r="L13" i="3"/>
  <c r="M13" i="3" l="1"/>
  <c r="M5" i="3"/>
  <c r="D5" i="3"/>
  <c r="D13" i="3"/>
  <c r="E13" i="3" l="1"/>
  <c r="E5" i="3"/>
  <c r="N5" i="3"/>
  <c r="N13" i="3"/>
  <c r="O13" i="3" l="1"/>
  <c r="O5" i="3"/>
  <c r="F5" i="3"/>
  <c r="F13" i="3"/>
  <c r="G13" i="3" l="1"/>
  <c r="G5" i="3"/>
  <c r="P5" i="3"/>
  <c r="P13" i="3"/>
  <c r="J14" i="3" l="1"/>
  <c r="K14" i="3" s="1"/>
  <c r="L14" i="3" s="1"/>
  <c r="M14" i="3" s="1"/>
  <c r="N14" i="3" s="1"/>
  <c r="O14" i="3" s="1"/>
  <c r="P14" i="3" s="1"/>
  <c r="J15" i="3" s="1"/>
  <c r="K15" i="3" s="1"/>
  <c r="L15" i="3" s="1"/>
  <c r="M15" i="3" s="1"/>
  <c r="N15" i="3" s="1"/>
  <c r="O15" i="3" s="1"/>
  <c r="P15" i="3" s="1"/>
  <c r="J6" i="3"/>
  <c r="K6" i="3" s="1"/>
  <c r="L6" i="3" s="1"/>
  <c r="M6" i="3" s="1"/>
  <c r="N6" i="3" s="1"/>
  <c r="O6" i="3" s="1"/>
  <c r="P6" i="3" s="1"/>
  <c r="J7" i="3" s="1"/>
  <c r="K7" i="3" s="1"/>
  <c r="L7" i="3" s="1"/>
  <c r="M7" i="3" s="1"/>
  <c r="N7" i="3" s="1"/>
  <c r="O7" i="3" s="1"/>
  <c r="P7" i="3" s="1"/>
  <c r="H5" i="3"/>
  <c r="H13" i="3"/>
  <c r="J16" i="3" l="1"/>
  <c r="J8" i="3"/>
  <c r="K8" i="3" s="1"/>
  <c r="B14" i="3"/>
  <c r="B6" i="3"/>
  <c r="C6" i="3" s="1"/>
  <c r="D6" i="3" s="1"/>
  <c r="E6" i="3" s="1"/>
  <c r="F6" i="3" s="1"/>
  <c r="G6" i="3" s="1"/>
  <c r="H6" i="3" s="1"/>
  <c r="B7" i="3" s="1"/>
  <c r="C7" i="3" s="1"/>
  <c r="D7" i="3" s="1"/>
  <c r="E7" i="3" s="1"/>
  <c r="F7" i="3" s="1"/>
  <c r="G7" i="3" s="1"/>
  <c r="H7" i="3" s="1"/>
  <c r="B8" i="3" s="1"/>
  <c r="C8" i="3" s="1"/>
  <c r="D8" i="3" s="1"/>
  <c r="E8" i="3" s="1"/>
  <c r="F8" i="3" s="1"/>
  <c r="G8" i="3" s="1"/>
  <c r="H8" i="3" s="1"/>
  <c r="B9" i="3" s="1"/>
  <c r="C9" i="3" s="1"/>
  <c r="D9" i="3" s="1"/>
  <c r="E9" i="3" s="1"/>
  <c r="F9" i="3" s="1"/>
  <c r="G9" i="3" s="1"/>
  <c r="H9" i="3" s="1"/>
  <c r="C14" i="3" l="1"/>
  <c r="D14" i="3" s="1"/>
  <c r="E14" i="3" s="1"/>
  <c r="F14" i="3" s="1"/>
  <c r="G14" i="3" s="1"/>
  <c r="H14" i="3" s="1"/>
  <c r="B15" i="3" s="1"/>
  <c r="C15" i="3" s="1"/>
  <c r="D15" i="3" s="1"/>
  <c r="E15" i="3" s="1"/>
  <c r="F15" i="3" s="1"/>
  <c r="G15" i="3" s="1"/>
  <c r="H15" i="3" s="1"/>
  <c r="K16" i="3"/>
  <c r="B16" i="3"/>
  <c r="C16" i="3" s="1"/>
  <c r="D16" i="3" s="1"/>
  <c r="E16" i="3" s="1"/>
  <c r="F16" i="3" s="1"/>
  <c r="G16" i="3" s="1"/>
  <c r="H16" i="3" s="1"/>
  <c r="B17" i="3" s="1"/>
  <c r="C17" i="3" s="1"/>
  <c r="D17" i="3" s="1"/>
  <c r="E17" i="3" s="1"/>
  <c r="F17" i="3" s="1"/>
  <c r="G17" i="3" s="1"/>
  <c r="H17" i="3" s="1"/>
  <c r="L8" i="3"/>
  <c r="L16" i="3" l="1"/>
  <c r="M16" i="3" s="1"/>
  <c r="N16" i="3" s="1"/>
  <c r="O16" i="3" s="1"/>
  <c r="P16" i="3" s="1"/>
  <c r="M8" i="3"/>
  <c r="J17" i="3" l="1"/>
  <c r="N8" i="3"/>
  <c r="O8" i="3" s="1"/>
  <c r="K17" i="3" l="1"/>
  <c r="L17" i="3" s="1"/>
  <c r="M17" i="3" s="1"/>
  <c r="N17" i="3" s="1"/>
  <c r="O17" i="3" s="1"/>
  <c r="P17" i="3" s="1"/>
  <c r="P8" i="3" l="1"/>
  <c r="J9" i="3" l="1"/>
  <c r="K9" i="3" l="1"/>
  <c r="L9" i="3" l="1"/>
  <c r="M9" i="3" l="1"/>
  <c r="N9" i="3" l="1"/>
  <c r="O9" i="3" l="1"/>
  <c r="P9" i="3" s="1"/>
</calcChain>
</file>

<file path=xl/sharedStrings.xml><?xml version="1.0" encoding="utf-8"?>
<sst xmlns="http://schemas.openxmlformats.org/spreadsheetml/2006/main" count="121" uniqueCount="47">
  <si>
    <t>ΛΙΣΤΑ ΜΑΘΗΜΑΤΩΝ</t>
  </si>
  <si>
    <t>ΚΩΔΙΚΟΣ ΜΑΘΗΜΑΤΟΣ</t>
  </si>
  <si>
    <t>ΕΠ 120</t>
  </si>
  <si>
    <t>ΕΙ 121</t>
  </si>
  <si>
    <t>ΡΤ 111</t>
  </si>
  <si>
    <t>ΨΥ 101</t>
  </si>
  <si>
    <t>ΟΝΟΜΑ</t>
  </si>
  <si>
    <t>Εισαγωγή στην Πληροφορική</t>
  </si>
  <si>
    <t>Έκθεση ιδεών</t>
  </si>
  <si>
    <t>Ρητορική</t>
  </si>
  <si>
    <t>Εισαγωγή στην Ψυχολογία</t>
  </si>
  <si>
    <t>ΚΑΘΗΓΗΤΗΣ</t>
  </si>
  <si>
    <t>Καθηγητής 1</t>
  </si>
  <si>
    <t>Καθηγητής 2</t>
  </si>
  <si>
    <t>Καθηγητής 3</t>
  </si>
  <si>
    <t>Καθηγητής 4</t>
  </si>
  <si>
    <t>ΗΜΕΡΑ</t>
  </si>
  <si>
    <t>Δευτέρα</t>
  </si>
  <si>
    <t>Τετάρτη</t>
  </si>
  <si>
    <t>Τρίτη</t>
  </si>
  <si>
    <t>Πέμπτη</t>
  </si>
  <si>
    <t>Παρασκευή</t>
  </si>
  <si>
    <t>ΕΤΟΣ</t>
  </si>
  <si>
    <t>ΕΞΑΜΗΝΟ</t>
  </si>
  <si>
    <t>ΩΡΑ ΕΝΑΡΞΗΣ</t>
  </si>
  <si>
    <t>ΩΡΑ ΛΗΞΗΣ</t>
  </si>
  <si>
    <t>ΔΙΑΡΚΕΙΑ</t>
  </si>
  <si>
    <t>ΠΡΟΘΕΣΜΊΕΣ</t>
  </si>
  <si>
    <t>ΠΕΡΙΓΡΑΦΗ ΣΤΟΙΧΕΙΟΥ</t>
  </si>
  <si>
    <t>Κουίζ #1</t>
  </si>
  <si>
    <t>Εργασία #2</t>
  </si>
  <si>
    <t>Εργασία #3</t>
  </si>
  <si>
    <t>Παρουσίαση #1</t>
  </si>
  <si>
    <t>Έγγραφο</t>
  </si>
  <si>
    <t>ΠΡΟΘΕΣΜΙΑ</t>
  </si>
  <si>
    <t>ΕΒΔΟΜΑΔΙΑΙΟ ΠΡΟΓΡΑΜΜΑ</t>
  </si>
  <si>
    <t>ΗΜΕΡΟΛΟΓΙΟ ΕΞΑΜΗΝΟΥ</t>
  </si>
  <si>
    <t>ΔΕΥ</t>
  </si>
  <si>
    <t>ΤΡΙ</t>
  </si>
  <si>
    <t>ΤΕΤ</t>
  </si>
  <si>
    <t>ΠΕΜ</t>
  </si>
  <si>
    <t>ΠΑΡ</t>
  </si>
  <si>
    <t>ΣΑΒ</t>
  </si>
  <si>
    <t>ΚΥΡ</t>
  </si>
  <si>
    <t>ΗΜΕΡΟΜΗΝΙΑ ΕΝΑΡΞΗΣ</t>
  </si>
  <si>
    <t>ΗΜΕΡΟΜΗΝΙΑ ΛΗΞΗΣ</t>
  </si>
  <si>
    <t>Άνοιξη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</si>
</sst>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h:mm;@"/>
    <numFmt numFmtId="169" formatCode="[$-409]h:mm\ AM/PM;@"/>
  </numFmts>
  <fonts count="8" x14ac:knownFonts="1">
    <font>
      <sz val="11"/>
      <color theme="1"/>
      <name val="Trebuchet MS"/>
      <family val="2"/>
      <scheme val="minor"/>
    </font>
    <font>
      <sz val="28"/>
      <color theme="4"/>
      <name val="Trebuchet MS"/>
      <family val="2"/>
      <scheme val="major"/>
    </font>
    <font>
      <b/>
      <sz val="11"/>
      <color theme="0"/>
      <name val="Trebuchet MS"/>
      <family val="2"/>
      <scheme val="minor"/>
    </font>
    <font>
      <b/>
      <sz val="12"/>
      <color theme="3"/>
      <name val="Trebuchet MS"/>
      <family val="2"/>
      <scheme val="minor"/>
    </font>
    <font>
      <sz val="11"/>
      <color theme="0"/>
      <name val="Trebuchet MS"/>
      <family val="2"/>
      <scheme val="minor"/>
    </font>
    <font>
      <sz val="11"/>
      <color theme="3"/>
      <name val="Trebuchet MS"/>
      <family val="2"/>
      <scheme val="minor"/>
    </font>
    <font>
      <sz val="11"/>
      <color theme="1"/>
      <name val="Trebuchet MS"/>
      <family val="2"/>
      <scheme val="minor"/>
    </font>
    <font>
      <b/>
      <sz val="11"/>
      <color theme="4"/>
      <name val="Trebuchet MS"/>
      <family val="2"/>
      <scheme val="minor"/>
    </font>
  </fonts>
  <fills count="5">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rgb="FFFFFFCC"/>
      </patternFill>
    </fill>
  </fills>
  <borders count="19">
    <border>
      <left/>
      <right/>
      <top/>
      <bottom/>
      <diagonal/>
    </border>
    <border>
      <left style="thin">
        <color theme="4"/>
      </left>
      <right style="thin">
        <color theme="0"/>
      </right>
      <top style="thin">
        <color theme="4"/>
      </top>
      <bottom/>
      <diagonal/>
    </border>
    <border>
      <left style="thin">
        <color theme="0"/>
      </left>
      <right style="thin">
        <color theme="0"/>
      </right>
      <top style="thin">
        <color theme="4"/>
      </top>
      <bottom/>
      <diagonal/>
    </border>
    <border>
      <left style="thin">
        <color theme="0"/>
      </left>
      <right style="thin">
        <color theme="4"/>
      </right>
      <top style="thin">
        <color theme="4"/>
      </top>
      <bottom/>
      <diagonal/>
    </border>
    <border>
      <left style="thin">
        <color theme="0"/>
      </left>
      <right style="thin">
        <color theme="0"/>
      </right>
      <top style="thin">
        <color theme="0"/>
      </top>
      <bottom style="thin">
        <color theme="0"/>
      </bottom>
      <diagonal/>
    </border>
    <border>
      <left style="thin">
        <color theme="4"/>
      </left>
      <right style="thin">
        <color theme="0"/>
      </right>
      <top style="thin">
        <color theme="4"/>
      </top>
      <bottom style="thin">
        <color theme="0"/>
      </bottom>
      <diagonal/>
    </border>
    <border>
      <left style="thin">
        <color theme="0"/>
      </left>
      <right style="thin">
        <color theme="0"/>
      </right>
      <top style="thin">
        <color theme="4"/>
      </top>
      <bottom style="thin">
        <color theme="0"/>
      </bottom>
      <diagonal/>
    </border>
    <border>
      <left style="thin">
        <color theme="0"/>
      </left>
      <right style="thin">
        <color theme="4"/>
      </right>
      <top style="thin">
        <color theme="4"/>
      </top>
      <bottom style="thin">
        <color theme="0"/>
      </bottom>
      <diagonal/>
    </border>
    <border>
      <left style="thin">
        <color theme="4"/>
      </left>
      <right style="thin">
        <color theme="0"/>
      </right>
      <top style="thin">
        <color theme="0"/>
      </top>
      <bottom style="thin">
        <color theme="0"/>
      </bottom>
      <diagonal/>
    </border>
    <border>
      <left style="thin">
        <color theme="0"/>
      </left>
      <right style="thin">
        <color theme="4"/>
      </right>
      <top style="thin">
        <color theme="0"/>
      </top>
      <bottom style="thin">
        <color theme="0"/>
      </bottom>
      <diagonal/>
    </border>
    <border>
      <left style="thin">
        <color theme="4"/>
      </left>
      <right style="thin">
        <color theme="0"/>
      </right>
      <top style="thin">
        <color theme="0"/>
      </top>
      <bottom style="thin">
        <color theme="4"/>
      </bottom>
      <diagonal/>
    </border>
    <border>
      <left style="thin">
        <color theme="0"/>
      </left>
      <right style="thin">
        <color theme="0"/>
      </right>
      <top style="thin">
        <color theme="0"/>
      </top>
      <bottom style="thin">
        <color theme="4"/>
      </bottom>
      <diagonal/>
    </border>
    <border>
      <left style="thin">
        <color theme="0"/>
      </left>
      <right style="thin">
        <color theme="4"/>
      </right>
      <top style="thin">
        <color theme="0"/>
      </top>
      <bottom style="thin">
        <color theme="4"/>
      </bottom>
      <diagonal/>
    </border>
    <border>
      <left style="thin">
        <color rgb="FFB2B2B2"/>
      </left>
      <right style="thin">
        <color rgb="FFB2B2B2"/>
      </right>
      <top style="thin">
        <color rgb="FFB2B2B2"/>
      </top>
      <bottom style="thin">
        <color rgb="FFB2B2B2"/>
      </bottom>
      <diagonal/>
    </border>
    <border>
      <left/>
      <right/>
      <top/>
      <bottom style="thin">
        <color theme="3" tint="-0.24994659260841701"/>
      </bottom>
      <diagonal/>
    </border>
    <border>
      <left/>
      <right/>
      <top style="thin">
        <color theme="4"/>
      </top>
      <bottom style="thin">
        <color theme="4"/>
      </bottom>
      <diagonal/>
    </border>
    <border>
      <left/>
      <right/>
      <top/>
      <bottom style="thin">
        <color theme="4"/>
      </bottom>
      <diagonal/>
    </border>
    <border>
      <left style="thin">
        <color theme="4"/>
      </left>
      <right style="thin">
        <color theme="4"/>
      </right>
      <top/>
      <bottom/>
      <diagonal/>
    </border>
    <border>
      <left style="thin">
        <color theme="0"/>
      </left>
      <right/>
      <top style="thin">
        <color theme="4"/>
      </top>
      <bottom style="thin">
        <color theme="0"/>
      </bottom>
      <diagonal/>
    </border>
  </borders>
  <cellStyleXfs count="14">
    <xf numFmtId="0" fontId="0" fillId="0" borderId="0" applyBorder="0">
      <alignment vertical="center" wrapText="1"/>
    </xf>
    <xf numFmtId="0" fontId="1" fillId="0" borderId="0" applyNumberFormat="0" applyFill="0" applyBorder="0" applyProtection="0"/>
    <xf numFmtId="0" fontId="2" fillId="2" borderId="0" applyNumberFormat="0" applyBorder="0" applyAlignment="0" applyProtection="0"/>
    <xf numFmtId="0" fontId="3" fillId="0" borderId="0" applyNumberFormat="0" applyFill="0" applyBorder="0" applyAlignment="0" applyProtection="0"/>
    <xf numFmtId="0" fontId="7" fillId="0" borderId="14" applyNumberFormat="0" applyFill="0" applyAlignment="0" applyProtection="0"/>
    <xf numFmtId="0" fontId="5" fillId="0" borderId="0" applyNumberFormat="0" applyFill="0" applyBorder="0" applyAlignment="0" applyProtection="0"/>
    <xf numFmtId="167" fontId="6" fillId="0" borderId="0" applyFill="0" applyBorder="0" applyAlignment="0" applyProtection="0"/>
    <xf numFmtId="165" fontId="6" fillId="0" borderId="0" applyFill="0" applyBorder="0" applyAlignment="0" applyProtection="0"/>
    <xf numFmtId="166" fontId="6" fillId="0" borderId="0" applyFill="0" applyBorder="0" applyAlignment="0" applyProtection="0"/>
    <xf numFmtId="164" fontId="6" fillId="0" borderId="0" applyFill="0" applyBorder="0" applyAlignment="0" applyProtection="0"/>
    <xf numFmtId="9" fontId="6" fillId="0" borderId="0" applyFill="0" applyBorder="0" applyAlignment="0" applyProtection="0"/>
    <xf numFmtId="0" fontId="6" fillId="4" borderId="13" applyNumberFormat="0" applyAlignment="0" applyProtection="0"/>
    <xf numFmtId="14" fontId="6" fillId="0" borderId="0" applyFill="0" applyBorder="0">
      <alignment horizontal="left" vertical="center"/>
    </xf>
    <xf numFmtId="169" fontId="6" fillId="0" borderId="0" applyFont="0" applyFill="0" applyBorder="0">
      <alignment horizontal="right" vertical="center" wrapText="1" indent="1"/>
    </xf>
  </cellStyleXfs>
  <cellXfs count="41">
    <xf numFmtId="0" fontId="0" fillId="0" borderId="0" xfId="0">
      <alignment vertical="center" wrapText="1"/>
    </xf>
    <xf numFmtId="0" fontId="0" fillId="0" borderId="0" xfId="0" applyBorder="1">
      <alignment vertical="center" wrapText="1"/>
    </xf>
    <xf numFmtId="0" fontId="7" fillId="0" borderId="14" xfId="4" applyAlignment="1">
      <alignment vertical="center"/>
    </xf>
    <xf numFmtId="0" fontId="5" fillId="0" borderId="0" xfId="5" applyBorder="1" applyAlignment="1">
      <alignment horizontal="left" vertical="center"/>
    </xf>
    <xf numFmtId="14" fontId="5" fillId="0" borderId="0" xfId="5" applyNumberFormat="1" applyBorder="1" applyAlignment="1">
      <alignment horizontal="left" vertical="center"/>
    </xf>
    <xf numFmtId="0" fontId="0" fillId="0" borderId="0" xfId="0" applyAlignment="1">
      <alignment horizontal="left" vertical="center"/>
    </xf>
    <xf numFmtId="0" fontId="2" fillId="2" borderId="0" xfId="2" applyBorder="1" applyAlignment="1">
      <alignment vertical="center"/>
    </xf>
    <xf numFmtId="0" fontId="2" fillId="2" borderId="1" xfId="2" applyBorder="1" applyAlignment="1">
      <alignment horizontal="center" vertical="center"/>
    </xf>
    <xf numFmtId="0" fontId="2" fillId="2" borderId="2" xfId="2" applyBorder="1" applyAlignment="1">
      <alignment horizontal="center" vertical="center"/>
    </xf>
    <xf numFmtId="0" fontId="2" fillId="2" borderId="3" xfId="2" applyBorder="1" applyAlignment="1">
      <alignment horizontal="center" vertical="center"/>
    </xf>
    <xf numFmtId="0" fontId="0" fillId="0" borderId="0" xfId="0" applyBorder="1" applyAlignment="1">
      <alignment horizontal="left" vertical="center"/>
    </xf>
    <xf numFmtId="168" fontId="0" fillId="0" borderId="0" xfId="0" applyNumberFormat="1" applyBorder="1" applyAlignment="1">
      <alignment horizontal="left" vertical="center"/>
    </xf>
    <xf numFmtId="0" fontId="0" fillId="0" borderId="0" xfId="0" pivotButton="1">
      <alignment vertical="center" wrapText="1"/>
    </xf>
    <xf numFmtId="1" fontId="5" fillId="3" borderId="5" xfId="0" applyNumberFormat="1" applyFont="1" applyFill="1" applyBorder="1" applyAlignment="1">
      <alignment horizontal="center" vertical="center"/>
    </xf>
    <xf numFmtId="1" fontId="5" fillId="3" borderId="6" xfId="0" applyNumberFormat="1" applyFont="1" applyFill="1" applyBorder="1" applyAlignment="1">
      <alignment horizontal="center" vertical="center"/>
    </xf>
    <xf numFmtId="1" fontId="5" fillId="3" borderId="7" xfId="0" applyNumberFormat="1" applyFont="1" applyFill="1" applyBorder="1" applyAlignment="1">
      <alignment horizontal="center" vertical="center"/>
    </xf>
    <xf numFmtId="1" fontId="5" fillId="3" borderId="8" xfId="0" applyNumberFormat="1" applyFont="1" applyFill="1" applyBorder="1" applyAlignment="1">
      <alignment horizontal="center" vertical="center"/>
    </xf>
    <xf numFmtId="1" fontId="5" fillId="3" borderId="4" xfId="0" applyNumberFormat="1" applyFont="1" applyFill="1" applyBorder="1" applyAlignment="1">
      <alignment horizontal="center" vertical="center"/>
    </xf>
    <xf numFmtId="1" fontId="5" fillId="3" borderId="9" xfId="0" applyNumberFormat="1" applyFont="1" applyFill="1" applyBorder="1" applyAlignment="1">
      <alignment horizontal="center" vertical="center"/>
    </xf>
    <xf numFmtId="1" fontId="5" fillId="3" borderId="10" xfId="0" applyNumberFormat="1" applyFont="1" applyFill="1" applyBorder="1" applyAlignment="1">
      <alignment horizontal="center" vertical="center"/>
    </xf>
    <xf numFmtId="1" fontId="5" fillId="3" borderId="11" xfId="0" applyNumberFormat="1" applyFont="1" applyFill="1" applyBorder="1" applyAlignment="1">
      <alignment horizontal="center" vertical="center"/>
    </xf>
    <xf numFmtId="1" fontId="5" fillId="3" borderId="12" xfId="0" applyNumberFormat="1" applyFont="1" applyFill="1" applyBorder="1" applyAlignment="1">
      <alignment horizontal="center" vertical="center"/>
    </xf>
    <xf numFmtId="0" fontId="0" fillId="0" borderId="0" xfId="0" applyFont="1">
      <alignment vertical="center" wrapText="1"/>
    </xf>
    <xf numFmtId="0" fontId="0" fillId="0" borderId="0" xfId="0" applyAlignment="1">
      <alignment vertical="center"/>
    </xf>
    <xf numFmtId="1" fontId="5" fillId="3" borderId="18" xfId="0" applyNumberFormat="1" applyFont="1" applyFill="1" applyBorder="1" applyAlignment="1">
      <alignment horizontal="center" vertical="center"/>
    </xf>
    <xf numFmtId="0" fontId="0" fillId="0" borderId="17" xfId="0" applyBorder="1">
      <alignment vertical="center" wrapText="1"/>
    </xf>
    <xf numFmtId="0" fontId="4" fillId="0" borderId="0" xfId="0" applyFont="1" applyBorder="1">
      <alignment vertical="center" wrapText="1"/>
    </xf>
    <xf numFmtId="0" fontId="0" fillId="0" borderId="0" xfId="0" applyNumberFormat="1">
      <alignment vertical="center" wrapText="1"/>
    </xf>
    <xf numFmtId="0" fontId="2" fillId="2" borderId="0" xfId="2" applyNumberFormat="1" applyBorder="1" applyAlignment="1">
      <alignment horizontal="left" vertical="center"/>
    </xf>
    <xf numFmtId="0" fontId="4" fillId="0" borderId="0" xfId="0" applyFont="1" applyAlignment="1">
      <alignment vertical="center" wrapText="1"/>
    </xf>
    <xf numFmtId="0" fontId="4" fillId="0" borderId="0" xfId="0" applyFont="1">
      <alignment vertical="center" wrapText="1"/>
    </xf>
    <xf numFmtId="0" fontId="0" fillId="0" borderId="0" xfId="0">
      <alignment vertical="center" wrapText="1"/>
    </xf>
    <xf numFmtId="168" fontId="0" fillId="0" borderId="0" xfId="0" applyNumberFormat="1" applyAlignment="1">
      <alignment horizontal="left" vertical="center"/>
    </xf>
    <xf numFmtId="14" fontId="6" fillId="0" borderId="0" xfId="12" applyNumberFormat="1" applyBorder="1">
      <alignment horizontal="left" vertical="center"/>
    </xf>
    <xf numFmtId="168" fontId="0" fillId="0" borderId="0" xfId="0" applyNumberFormat="1">
      <alignment vertical="center" wrapText="1"/>
    </xf>
    <xf numFmtId="0" fontId="1" fillId="0" borderId="0" xfId="1"/>
    <xf numFmtId="0" fontId="0" fillId="0" borderId="0" xfId="0">
      <alignment vertical="center" wrapText="1"/>
    </xf>
    <xf numFmtId="0" fontId="0" fillId="0" borderId="0" xfId="0" applyFont="1">
      <alignment vertical="center" wrapText="1"/>
    </xf>
    <xf numFmtId="0" fontId="1" fillId="0" borderId="0" xfId="1" applyAlignment="1">
      <alignment horizontal="left"/>
    </xf>
    <xf numFmtId="0" fontId="3" fillId="0" borderId="16" xfId="3" applyBorder="1" applyAlignment="1">
      <alignment vertical="center"/>
    </xf>
    <xf numFmtId="0" fontId="3" fillId="0" borderId="15" xfId="3" applyBorder="1" applyAlignment="1">
      <alignment vertical="center"/>
    </xf>
  </cellXfs>
  <cellStyles count="14">
    <cellStyle name="Επικεφαλίδα 1" xfId="2" builtinId="16" customBuiltin="1"/>
    <cellStyle name="Επικεφαλίδα 2" xfId="3" builtinId="17" customBuiltin="1"/>
    <cellStyle name="Επικεφαλίδα 3" xfId="4" builtinId="18" customBuiltin="1"/>
    <cellStyle name="Επικεφαλίδα 4" xfId="5" builtinId="19" customBuiltin="1"/>
    <cellStyle name="Ημερομηνία" xfId="12" xr:uid="{00000000-0005-0000-0000-000004000000}"/>
    <cellStyle name="Κανονικό" xfId="0" builtinId="0" customBuiltin="1"/>
    <cellStyle name="Κόμμα" xfId="6" builtinId="3" customBuiltin="1"/>
    <cellStyle name="Κόμμα [0]" xfId="7" builtinId="6" customBuiltin="1"/>
    <cellStyle name="Νόμισμα [0]" xfId="9" builtinId="7" customBuiltin="1"/>
    <cellStyle name="Νομισματική μονάδα" xfId="8" builtinId="4" customBuiltin="1"/>
    <cellStyle name="Ποσοστό" xfId="10" builtinId="5" customBuiltin="1"/>
    <cellStyle name="Σημείωση" xfId="11" builtinId="10" customBuiltin="1"/>
    <cellStyle name="Τίτλος" xfId="1" builtinId="15" customBuiltin="1"/>
    <cellStyle name="Ώρα" xfId="13" xr:uid="{00000000-0005-0000-0000-00000C000000}"/>
  </cellStyles>
  <dxfs count="46">
    <dxf>
      <font>
        <b/>
        <i/>
        <color theme="4"/>
      </font>
    </dxf>
    <dxf>
      <font>
        <b/>
        <i/>
        <color theme="4"/>
      </font>
    </dxf>
    <dxf>
      <font>
        <b/>
        <i/>
        <color theme="4"/>
      </font>
    </dxf>
    <dxf>
      <font>
        <b/>
        <i/>
        <color theme="4"/>
      </font>
    </dxf>
    <dxf>
      <font>
        <b val="0"/>
        <i val="0"/>
        <strike val="0"/>
        <condense val="0"/>
        <extend val="0"/>
        <outline val="0"/>
        <shadow val="0"/>
        <u val="none"/>
        <vertAlign val="baseline"/>
        <sz val="11"/>
        <color theme="1"/>
        <name val="Trebuchet MS"/>
        <family val="2"/>
        <scheme val="minor"/>
      </font>
      <numFmt numFmtId="0" formatCode="General"/>
      <alignment horizontal="left" vertical="center" textRotation="0" wrapText="0" indent="0" justifyLastLine="0" shrinkToFit="0" readingOrder="0"/>
      <protection locked="1" hidden="0"/>
    </dxf>
    <dxf>
      <numFmt numFmtId="19" formatCode="d/m/yyyy"/>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numFmt numFmtId="168" formatCode="h:mm;@"/>
      <alignment horizontal="left" vertical="center" textRotation="0" wrapText="0" indent="0" justifyLastLine="0" shrinkToFit="0" readingOrder="0"/>
    </dxf>
    <dxf>
      <alignment horizontal="left" vertical="center" textRotation="0" wrapText="0" indent="0" justifyLastLine="0" shrinkToFit="0" readingOrder="0"/>
    </dxf>
    <dxf>
      <numFmt numFmtId="168" formatCode="h:mm;@"/>
      <alignment horizontal="left" textRotation="0" wrapText="0" indent="0" justifyLastLine="0" shrinkToFit="0" readingOrder="0"/>
    </dxf>
    <dxf>
      <alignment horizontal="left" vertical="center" textRotation="0" wrapText="0" indent="0" justifyLastLine="0" shrinkToFit="0" readingOrder="0"/>
    </dxf>
    <dxf>
      <numFmt numFmtId="168" formatCode="h:mm;@"/>
      <alignment horizontal="left"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font>
        <b/>
        <i val="0"/>
        <color theme="0"/>
      </font>
      <fill>
        <patternFill patternType="solid">
          <fgColor auto="1"/>
          <bgColor theme="4"/>
        </patternFill>
      </fill>
      <border>
        <left style="thin">
          <color theme="4"/>
        </left>
        <right style="thin">
          <color theme="4"/>
        </right>
        <top style="thin">
          <color theme="4"/>
        </top>
        <bottom/>
        <vertical style="thin">
          <color theme="0"/>
        </vertical>
        <horizontal/>
      </border>
    </dxf>
    <dxf>
      <font>
        <color theme="3"/>
      </font>
      <fill>
        <patternFill>
          <bgColor theme="0"/>
        </patternFill>
      </fill>
      <border>
        <bottom style="thin">
          <color theme="4"/>
        </bottom>
        <horizontal style="thin">
          <color theme="4"/>
        </horizontal>
      </border>
    </dxf>
    <dxf>
      <fill>
        <patternFill patternType="solid">
          <fgColor theme="0" tint="-0.14999847407452621"/>
          <bgColor theme="0" tint="-0.14999847407452621"/>
        </patternFill>
      </fill>
      <border>
        <horizontal/>
      </border>
    </dxf>
    <dxf>
      <font>
        <b/>
        <i val="0"/>
        <color theme="0"/>
      </font>
      <fill>
        <patternFill>
          <bgColor theme="4"/>
        </patternFill>
      </fill>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ont>
        <b val="0"/>
        <i val="0"/>
        <color theme="3" tint="-0.24994659260841701"/>
      </font>
      <fill>
        <patternFill patternType="solid">
          <bgColor theme="0"/>
        </patternFill>
      </fill>
      <border>
        <left style="thin">
          <color theme="0" tint="-4.9989318521683403E-2"/>
        </left>
        <right style="thin">
          <color theme="0" tint="-4.9989318521683403E-2"/>
        </right>
        <top style="thin">
          <color theme="0" tint="-4.9989318521683403E-2"/>
        </top>
        <bottom style="medium">
          <color theme="4"/>
        </bottom>
        <vertical style="thin">
          <color theme="0"/>
        </vertical>
        <horizontal style="thin">
          <color theme="0" tint="-4.9989318521683403E-2"/>
        </horizontal>
      </border>
    </dxf>
    <dxf>
      <border>
        <bottom style="thin">
          <color theme="4"/>
        </bottom>
      </border>
    </dxf>
    <dxf>
      <font>
        <b val="0"/>
        <i val="0"/>
        <color theme="1"/>
      </font>
      <fill>
        <patternFill>
          <bgColor theme="0" tint="-0.14996795556505021"/>
        </patternFill>
      </fill>
      <border>
        <bottom style="thin">
          <color theme="4"/>
        </bottom>
      </border>
    </dxf>
    <dxf>
      <font>
        <b/>
        <color theme="1"/>
      </font>
      <fill>
        <patternFill patternType="solid">
          <fgColor theme="0"/>
          <bgColor theme="0"/>
        </patternFill>
      </fill>
      <border>
        <top style="thin">
          <color theme="4"/>
        </top>
        <bottom style="thin">
          <color theme="4"/>
        </bottom>
      </border>
    </dxf>
    <dxf>
      <font>
        <b/>
        <i val="0"/>
        <color theme="0"/>
      </font>
      <fill>
        <patternFill>
          <bgColor theme="4"/>
        </patternFill>
      </fill>
      <border>
        <top style="thin">
          <color theme="4"/>
        </top>
        <bottom style="thin">
          <color theme="4"/>
        </bottom>
        <vertical style="medium">
          <color theme="0"/>
        </vertical>
      </border>
    </dxf>
    <dxf>
      <font>
        <color theme="1"/>
      </font>
      <fill>
        <patternFill>
          <bgColor theme="0"/>
        </patternFill>
      </fill>
      <border>
        <bottom style="thin">
          <color theme="4"/>
        </bottom>
        <horizontal/>
      </border>
    </dxf>
  </dxfs>
  <tableStyles count="3" defaultPivotStyle="PivotStyleLight16">
    <tableStyle name="ΑνοιχτόχρωμοΣτυλΣυγκεντρωτικούΠίνακα2 2" table="0" count="5" xr9:uid="{00000000-0011-0000-FFFF-FFFF00000000}">
      <tableStyleElement type="wholeTable" dxfId="45"/>
      <tableStyleElement type="headerRow" dxfId="44"/>
      <tableStyleElement type="totalRow" dxfId="43"/>
      <tableStyleElement type="firstRowSubheading" dxfId="42"/>
      <tableStyleElement type="thirdRowSubheading" dxfId="41"/>
    </tableStyle>
    <tableStyle name="Το εξάμηνο με μια ματιά" pivot="0" count="3" xr9:uid="{00000000-0011-0000-FFFF-FFFF01000000}">
      <tableStyleElement type="wholeTable" dxfId="40"/>
      <tableStyleElement type="headerRow" dxfId="39"/>
      <tableStyleElement type="firstRowStripe" dxfId="38"/>
    </tableStyle>
    <tableStyle name="Το εξάμηνο με μια ματιά - Συγκεντρωτικός Πίνακας 2" table="0" count="2" xr9:uid="{00000000-0011-0000-FFFF-FFFF02000000}">
      <tableStyleElement type="wholeTable" dxfId="37"/>
      <tableStyleElement type="headerRow" dxfId="3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11</xdr:col>
      <xdr:colOff>28575</xdr:colOff>
      <xdr:row>2</xdr:row>
      <xdr:rowOff>66675</xdr:rowOff>
    </xdr:from>
    <xdr:to>
      <xdr:col>11</xdr:col>
      <xdr:colOff>2381250</xdr:colOff>
      <xdr:row>7</xdr:row>
      <xdr:rowOff>304800</xdr:rowOff>
    </xdr:to>
    <xdr:sp macro="" textlink="">
      <xdr:nvSpPr>
        <xdr:cNvPr id="2" name="Ορθογώνιο 1" descr="CLASS LIST TIP: &#10;Enter your individual classes in this table. Class duration is automatically updated">
          <a:extLst>
            <a:ext uri="{FF2B5EF4-FFF2-40B4-BE49-F238E27FC236}">
              <a16:creationId xmlns:a16="http://schemas.microsoft.com/office/drawing/2014/main" id="{00000000-0008-0000-0000-000002000000}"/>
            </a:ext>
          </a:extLst>
        </xdr:cNvPr>
        <xdr:cNvSpPr/>
      </xdr:nvSpPr>
      <xdr:spPr>
        <a:xfrm>
          <a:off x="11591925" y="1085850"/>
          <a:ext cx="2352675" cy="2143125"/>
        </a:xfrm>
        <a:prstGeom prst="rect">
          <a:avLst/>
        </a:prstGeom>
        <a:solidFill>
          <a:schemeClr val="bg1"/>
        </a:solid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el" sz="1100" b="1" i="0">
              <a:ln>
                <a:noFill/>
              </a:ln>
              <a:solidFill>
                <a:schemeClr val="accent2">
                  <a:lumMod val="50000"/>
                </a:schemeClr>
              </a:solidFill>
            </a:rPr>
            <a:t>ΣΥΜΒΟΥΛΗ ΛΙΣΤΑΣ ΜΑΘΗΜΑΤΩΝ: </a:t>
          </a:r>
        </a:p>
        <a:p>
          <a:pPr algn="l" rtl="0"/>
          <a:endParaRPr lang="en-US" sz="1100" b="1" i="1">
            <a:ln>
              <a:noFill/>
            </a:ln>
            <a:solidFill>
              <a:schemeClr val="accent2"/>
            </a:solidFill>
          </a:endParaRPr>
        </a:p>
        <a:p>
          <a:pPr algn="l" rtl="0"/>
          <a:r>
            <a:rPr lang="el" sz="1100" b="0" i="1">
              <a:ln>
                <a:noFill/>
              </a:ln>
              <a:solidFill>
                <a:schemeClr val="tx1"/>
              </a:solidFill>
            </a:rPr>
            <a:t>Εισαγάγετε τα μεμονωμένα μαθήματα σε αυτόν τον πίνακα. </a:t>
          </a:r>
          <a:br>
            <a:rPr lang="en-US" sz="1100" b="0" i="1">
              <a:ln>
                <a:noFill/>
              </a:ln>
              <a:solidFill>
                <a:schemeClr val="tx1"/>
              </a:solidFill>
            </a:rPr>
          </a:br>
          <a:r>
            <a:rPr lang="el" sz="1100" b="0" i="1">
              <a:ln>
                <a:noFill/>
              </a:ln>
              <a:solidFill>
                <a:schemeClr val="tx1"/>
              </a:solidFill>
            </a:rPr>
            <a:t>Η διάρκεια του μαθήματος ενημερώνεται αυτόματα.</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8</xdr:col>
      <xdr:colOff>28575</xdr:colOff>
      <xdr:row>2</xdr:row>
      <xdr:rowOff>76200</xdr:rowOff>
    </xdr:from>
    <xdr:to>
      <xdr:col>8</xdr:col>
      <xdr:colOff>2381250</xdr:colOff>
      <xdr:row>7</xdr:row>
      <xdr:rowOff>314325</xdr:rowOff>
    </xdr:to>
    <xdr:sp macro="" textlink="">
      <xdr:nvSpPr>
        <xdr:cNvPr id="2" name="Ορθογώνιο 1" descr="WORK DATA ENTRY TIP: &#10;Select a Course ID and the Course Name is populated automatically. &#10;&#10;After you update the Class List sheet, just  Refresh the Weekly Schedule to see those changes&#10;">
          <a:extLst>
            <a:ext uri="{FF2B5EF4-FFF2-40B4-BE49-F238E27FC236}">
              <a16:creationId xmlns:a16="http://schemas.microsoft.com/office/drawing/2014/main" id="{00000000-0008-0000-0100-000002000000}"/>
            </a:ext>
          </a:extLst>
        </xdr:cNvPr>
        <xdr:cNvSpPr/>
      </xdr:nvSpPr>
      <xdr:spPr>
        <a:xfrm>
          <a:off x="9610725" y="1095375"/>
          <a:ext cx="2352675" cy="2143125"/>
        </a:xfrm>
        <a:prstGeom prst="rect">
          <a:avLst/>
        </a:prstGeom>
        <a:solidFill>
          <a:schemeClr val="bg1"/>
        </a:solid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el" sz="1100" b="1" i="0">
              <a:ln>
                <a:noFill/>
              </a:ln>
              <a:solidFill>
                <a:schemeClr val="accent2">
                  <a:lumMod val="50000"/>
                </a:schemeClr>
              </a:solidFill>
            </a:rPr>
            <a:t>ΣΥΜΒΟΥΛΗ ΚΑΤΑΧΩΡΗΣΗΣ ΔΕΔΟΜΕΝΩΝ ΕΡΓΑΣΙΑΣ: </a:t>
          </a:r>
        </a:p>
        <a:p>
          <a:pPr algn="l" rtl="0"/>
          <a:endParaRPr lang="en-US" sz="1100" b="1" i="1">
            <a:ln>
              <a:noFill/>
            </a:ln>
            <a:solidFill>
              <a:schemeClr val="accent2"/>
            </a:solidFill>
          </a:endParaRPr>
        </a:p>
        <a:p>
          <a:pPr algn="l" rtl="0"/>
          <a:r>
            <a:rPr lang="el" sz="1100" b="0" i="1">
              <a:ln>
                <a:noFill/>
              </a:ln>
              <a:solidFill>
                <a:schemeClr val="tx1"/>
              </a:solidFill>
            </a:rPr>
            <a:t>Επιλέξτε έναν κωδικό μαθήματος.</a:t>
          </a:r>
          <a:r>
            <a:rPr lang="el" sz="1100" b="0" i="1" baseline="0">
              <a:ln>
                <a:noFill/>
              </a:ln>
              <a:solidFill>
                <a:schemeClr val="tx1"/>
              </a:solidFill>
            </a:rPr>
            <a:t> </a:t>
          </a:r>
          <a:r>
            <a:rPr lang="el" sz="1100" b="0" i="1">
              <a:ln>
                <a:noFill/>
              </a:ln>
              <a:solidFill>
                <a:schemeClr val="tx1"/>
              </a:solidFill>
            </a:rPr>
            <a:t>Το όνομα του μαθήματος συμπληρώνεται αυτόματα. </a:t>
          </a:r>
        </a:p>
        <a:p>
          <a:pPr algn="l" rtl="0"/>
          <a:endParaRPr lang="en-US" sz="1100" b="0" i="1">
            <a:ln>
              <a:noFill/>
            </a:ln>
            <a:solidFill>
              <a:schemeClr val="tx1"/>
            </a:solidFill>
          </a:endParaRPr>
        </a:p>
        <a:p>
          <a:pPr algn="l" rtl="0"/>
          <a:r>
            <a:rPr lang="el" sz="1100" b="0" i="1">
              <a:ln>
                <a:noFill/>
              </a:ln>
              <a:solidFill>
                <a:schemeClr val="tx1"/>
              </a:solidFill>
            </a:rPr>
            <a:t>Μετά την ενημέρωση του φύλλου λίστας μαθημάτων, ανανεώστε το εβδομαδιαίο πρόγραμμα για να δείτε αυτές τις αλλαγές.</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5</xdr:col>
      <xdr:colOff>28575</xdr:colOff>
      <xdr:row>2</xdr:row>
      <xdr:rowOff>76200</xdr:rowOff>
    </xdr:from>
    <xdr:to>
      <xdr:col>5</xdr:col>
      <xdr:colOff>2381250</xdr:colOff>
      <xdr:row>7</xdr:row>
      <xdr:rowOff>314325</xdr:rowOff>
    </xdr:to>
    <xdr:sp macro="" textlink="">
      <xdr:nvSpPr>
        <xdr:cNvPr id="2" name="Ορθογώνιο 1" descr="WEEKLY SCHEDULE TIP: &#10;&#10;To update your weekly schedule, Refresh the schedule">
          <a:extLst>
            <a:ext uri="{FF2B5EF4-FFF2-40B4-BE49-F238E27FC236}">
              <a16:creationId xmlns:a16="http://schemas.microsoft.com/office/drawing/2014/main" id="{00000000-0008-0000-0200-000002000000}"/>
            </a:ext>
          </a:extLst>
        </xdr:cNvPr>
        <xdr:cNvSpPr/>
      </xdr:nvSpPr>
      <xdr:spPr>
        <a:xfrm>
          <a:off x="5219700" y="1095375"/>
          <a:ext cx="2352675" cy="2143125"/>
        </a:xfrm>
        <a:prstGeom prst="rect">
          <a:avLst/>
        </a:prstGeom>
        <a:solidFill>
          <a:schemeClr val="bg1"/>
        </a:solid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el" sz="1100" b="1" i="0">
              <a:ln>
                <a:noFill/>
              </a:ln>
              <a:solidFill>
                <a:schemeClr val="accent2">
                  <a:lumMod val="50000"/>
                </a:schemeClr>
              </a:solidFill>
            </a:rPr>
            <a:t>ΣΥΜΒΟΥΛΗ ΕΒΔΟΜΑΔΙΑΙΟΥ ΠΡΟΓΡΑΜΜΑΤΟΣ:</a:t>
          </a:r>
        </a:p>
        <a:p>
          <a:pPr algn="l" rtl="0"/>
          <a:endParaRPr lang="en-US" sz="1100" b="1" i="1">
            <a:ln>
              <a:noFill/>
            </a:ln>
            <a:solidFill>
              <a:schemeClr val="accent2"/>
            </a:solidFill>
          </a:endParaRPr>
        </a:p>
        <a:p>
          <a:pPr algn="l" rtl="0"/>
          <a:endParaRPr lang="en-US" sz="1100" b="0" i="1">
            <a:ln>
              <a:noFill/>
            </a:ln>
            <a:solidFill>
              <a:schemeClr val="tx1"/>
            </a:solidFill>
          </a:endParaRPr>
        </a:p>
        <a:p>
          <a:pPr algn="l" rtl="0"/>
          <a:r>
            <a:rPr lang="el" sz="1100" b="0" i="1">
              <a:ln>
                <a:noFill/>
              </a:ln>
              <a:solidFill>
                <a:schemeClr val="tx1"/>
              </a:solidFill>
            </a:rPr>
            <a:t>Για να ενημερώσετε το εβδομαδιαίο σας πρόγραμμα, ανανεώστε το πρόγραμμα.</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18</xdr:col>
      <xdr:colOff>28575</xdr:colOff>
      <xdr:row>3</xdr:row>
      <xdr:rowOff>47625</xdr:rowOff>
    </xdr:from>
    <xdr:to>
      <xdr:col>18</xdr:col>
      <xdr:colOff>2381250</xdr:colOff>
      <xdr:row>8</xdr:row>
      <xdr:rowOff>333375</xdr:rowOff>
    </xdr:to>
    <xdr:sp macro="" textlink="">
      <xdr:nvSpPr>
        <xdr:cNvPr id="2" name="Ορθογώνιο 1" descr="SEMESTER CALENDAR TIP:&#10;&#10;Enter the Year, Start Date, and End Date to view a four month schedule.&#10;&#10;Days that have deadlines display in red, RGB: R=222, G=56, B=0">
          <a:extLst>
            <a:ext uri="{FF2B5EF4-FFF2-40B4-BE49-F238E27FC236}">
              <a16:creationId xmlns:a16="http://schemas.microsoft.com/office/drawing/2014/main" id="{00000000-0008-0000-0300-000002000000}"/>
            </a:ext>
          </a:extLst>
        </xdr:cNvPr>
        <xdr:cNvSpPr/>
      </xdr:nvSpPr>
      <xdr:spPr>
        <a:xfrm>
          <a:off x="10001250" y="1428750"/>
          <a:ext cx="2352675" cy="2143125"/>
        </a:xfrm>
        <a:prstGeom prst="rect">
          <a:avLst/>
        </a:prstGeom>
        <a:solidFill>
          <a:schemeClr val="bg1"/>
        </a:solid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el" sz="1100" b="1" i="0">
              <a:ln>
                <a:noFill/>
              </a:ln>
              <a:solidFill>
                <a:schemeClr val="accent2">
                  <a:lumMod val="50000"/>
                </a:schemeClr>
              </a:solidFill>
            </a:rPr>
            <a:t>ΣΥΜΒΟΥΛΗ ΗΜΕΡΟΛΟΓΙΟΥ ΕΞΑΜΗΝΟΥ:</a:t>
          </a:r>
          <a:endParaRPr lang="en-US" sz="1100" b="1" i="1">
            <a:ln>
              <a:noFill/>
            </a:ln>
            <a:solidFill>
              <a:schemeClr val="accent2"/>
            </a:solidFill>
          </a:endParaRPr>
        </a:p>
        <a:p>
          <a:pPr algn="l" rtl="0"/>
          <a:endParaRPr lang="en-US" sz="1100" b="0" i="1">
            <a:ln>
              <a:noFill/>
            </a:ln>
            <a:solidFill>
              <a:schemeClr val="tx1"/>
            </a:solidFill>
          </a:endParaRPr>
        </a:p>
        <a:p>
          <a:pPr algn="l" rtl="0"/>
          <a:r>
            <a:rPr lang="el" sz="1100" b="0" i="1">
              <a:ln>
                <a:noFill/>
              </a:ln>
              <a:solidFill>
                <a:schemeClr val="tx1"/>
              </a:solidFill>
            </a:rPr>
            <a:t>Πληκτρολογήστε το έτος, την ημερομηνία έναρξης και την ημερομηνία λήξης για να προβάλετε ένα χρονοδιάγραμμα τεσσάρων μηνών.</a:t>
          </a:r>
        </a:p>
        <a:p>
          <a:pPr algn="l" rtl="0"/>
          <a:endParaRPr lang="en-US" sz="1100" b="0" i="1">
            <a:ln>
              <a:noFill/>
            </a:ln>
            <a:solidFill>
              <a:schemeClr val="tx1"/>
            </a:solidFill>
          </a:endParaRPr>
        </a:p>
        <a:p>
          <a:pPr algn="l" rtl="0"/>
          <a:r>
            <a:rPr lang="el" sz="1100" b="0" i="1">
              <a:ln>
                <a:noFill/>
              </a:ln>
              <a:solidFill>
                <a:schemeClr val="tx1"/>
              </a:solidFill>
            </a:rPr>
            <a:t>Οι ημέρες που έχουν προθεσμίες εμφανίζονται με κόκκινο χρώμα.</a:t>
          </a:r>
        </a:p>
      </xdr:txBody>
    </xdr:sp>
    <xdr:clientData fPrint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rosoft" refreshedDate="43609.736679629626" createdVersion="5" refreshedVersion="6" minRefreshableVersion="3" recordCount="7" xr:uid="{00000000-000A-0000-FFFF-FFFF00000000}">
  <cacheSource type="worksheet">
    <worksheetSource name="ΠίνακαςΛίσταςΜαθημάτων"/>
  </cacheSource>
  <cacheFields count="9">
    <cacheField name="ΚΩΔΙΚΟΣ ΜΑΘΗΜΑΤΟΣ" numFmtId="0">
      <sharedItems/>
    </cacheField>
    <cacheField name="ΟΝΟΜΑ" numFmtId="0">
      <sharedItems count="4">
        <s v="Εισαγωγή στην Πληροφορική"/>
        <s v="Έκθεση ιδεών"/>
        <s v="Ρητορική"/>
        <s v="Εισαγωγή στην Ψυχολογία"/>
      </sharedItems>
    </cacheField>
    <cacheField name="ΚΑΘΗΓΗΤΗΣ" numFmtId="0">
      <sharedItems/>
    </cacheField>
    <cacheField name="ΗΜΕΡΑ" numFmtId="0">
      <sharedItems count="5">
        <s v="Δευτέρα"/>
        <s v="Τετάρτη"/>
        <s v="Τρίτη"/>
        <s v="Πέμπτη"/>
        <s v="Παρασκευή"/>
      </sharedItems>
    </cacheField>
    <cacheField name="ΕΤΟΣ" numFmtId="0">
      <sharedItems containsSemiMixedTypes="0" containsString="0" containsNumber="1" containsInteger="1" minValue="2019" maxValue="2019"/>
    </cacheField>
    <cacheField name="ΕΞΑΜΗΝΟ" numFmtId="0">
      <sharedItems/>
    </cacheField>
    <cacheField name="ΩΡΑ ΕΝΑΡΞΗΣ" numFmtId="168">
      <sharedItems containsSemiMixedTypes="0" containsNonDate="0" containsDate="1" containsString="0" minDate="1899-12-30T10:00:00" maxDate="1899-12-30T14:00:00" count="3">
        <d v="1899-12-30T14:00:00"/>
        <d v="1899-12-30T10:00:00"/>
        <d v="1899-12-30T11:00:00"/>
      </sharedItems>
    </cacheField>
    <cacheField name="ΩΡΑ ΛΗΞΗΣ" numFmtId="168">
      <sharedItems containsSemiMixedTypes="0" containsNonDate="0" containsDate="1" containsString="0" minDate="1899-12-30T11:00:00" maxDate="1899-12-30T15:30:00"/>
    </cacheField>
    <cacheField name="ΔΙΑΡΚΕΙΑ" numFmtId="168">
      <sharedItems containsSemiMixedTypes="0" containsNonDate="0" containsDate="1" containsString="0" minDate="1899-12-30T01:00:00" maxDate="1899-12-30T01:3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s v="ΕΠ 120"/>
    <x v="0"/>
    <s v="Καθηγητής 1"/>
    <x v="0"/>
    <n v="2019"/>
    <s v="Άνοιξη"/>
    <x v="0"/>
    <d v="1899-12-30T15:30:00"/>
    <d v="1899-12-30T01:30:00"/>
  </r>
  <r>
    <s v="ΕΠ 120"/>
    <x v="0"/>
    <s v="Καθηγητής 1"/>
    <x v="1"/>
    <n v="2019"/>
    <s v="Άνοιξη"/>
    <x v="0"/>
    <d v="1899-12-30T15:30:00"/>
    <d v="1899-12-30T01:30:00"/>
  </r>
  <r>
    <s v="ΕΙ 121"/>
    <x v="1"/>
    <s v="Καθηγητής 2"/>
    <x v="2"/>
    <n v="2019"/>
    <s v="Άνοιξη"/>
    <x v="1"/>
    <d v="1899-12-30T11:30:00"/>
    <d v="1899-12-30T01:30:00"/>
  </r>
  <r>
    <s v="ΕΙ 121"/>
    <x v="1"/>
    <s v="Καθηγητής 2"/>
    <x v="3"/>
    <n v="2019"/>
    <s v="Άνοιξη"/>
    <x v="1"/>
    <d v="1899-12-30T11:30:00"/>
    <d v="1899-12-30T01:30:00"/>
  </r>
  <r>
    <s v="ΡΤ 111"/>
    <x v="2"/>
    <s v="Καθηγητής 3"/>
    <x v="0"/>
    <n v="2019"/>
    <s v="Άνοιξη"/>
    <x v="2"/>
    <d v="1899-12-30T12:00:00"/>
    <d v="1899-12-30T01:00:00"/>
  </r>
  <r>
    <s v="ΡΤ 111"/>
    <x v="2"/>
    <s v="Καθηγητής 3"/>
    <x v="1"/>
    <n v="2019"/>
    <s v="Άνοιξη"/>
    <x v="2"/>
    <d v="1899-12-30T12:00:00"/>
    <d v="1899-12-30T01:00:00"/>
  </r>
  <r>
    <s v="ΨΥ 101"/>
    <x v="3"/>
    <s v="Καθηγητής 4"/>
    <x v="4"/>
    <n v="2019"/>
    <s v="Άνοιξη"/>
    <x v="1"/>
    <d v="1899-12-30T11:00:00"/>
    <d v="1899-12-30T01:0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ΑναφοράΕβδομαδιαίουΠρογράμματος" cacheId="0" applyNumberFormats="0" applyBorderFormats="0" applyFontFormats="0" applyPatternFormats="0" applyAlignmentFormats="0" applyWidthHeightFormats="1" dataCaption="Values" updatedVersion="6" minRefreshableVersion="3" showDrill="0" rowGrandTotals="0" colGrandTotals="0" fieldPrintTitles="1" itemPrintTitles="1" createdVersion="5" indent="0" compact="0" compactData="0" multipleFieldFilters="0">
  <location ref="B2:D9" firstHeaderRow="1" firstDataRow="1" firstDataCol="3"/>
  <pivotFields count="9">
    <pivotField compact="0" outline="0" showAll="0">
      <extLst>
        <ext xmlns:x14="http://schemas.microsoft.com/office/spreadsheetml/2009/9/main" uri="{2946ED86-A175-432a-8AC1-64E0C546D7DE}">
          <x14:pivotField fillDownLabels="1"/>
        </ext>
      </extLst>
    </pivotField>
    <pivotField axis="axisRow" compact="0" outline="0" showAll="0" defaultSubtotal="0">
      <items count="4">
        <item x="0"/>
        <item x="3"/>
        <item x="1"/>
        <item x="2"/>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outline="0" showAll="0" defaultSubtotal="0">
      <items count="5">
        <item x="0"/>
        <item x="2"/>
        <item x="1"/>
        <item x="3"/>
        <item x="4"/>
      </items>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numFmtId="168" outline="0" showAll="0" defaultSubtotal="0">
      <items count="3">
        <item x="1"/>
        <item x="2"/>
        <item x="0"/>
      </items>
      <extLst>
        <ext xmlns:x14="http://schemas.microsoft.com/office/spreadsheetml/2009/9/main" uri="{2946ED86-A175-432a-8AC1-64E0C546D7DE}">
          <x14:pivotField fillDownLabels="1"/>
        </ext>
      </extLst>
    </pivotField>
    <pivotField compact="0" numFmtId="168" outline="0" showAll="0">
      <extLst>
        <ext xmlns:x14="http://schemas.microsoft.com/office/spreadsheetml/2009/9/main" uri="{2946ED86-A175-432a-8AC1-64E0C546D7DE}">
          <x14:pivotField fillDownLabels="1"/>
        </ext>
      </extLst>
    </pivotField>
    <pivotField compact="0" numFmtId="168" outline="0" showAll="0">
      <extLst>
        <ext xmlns:x14="http://schemas.microsoft.com/office/spreadsheetml/2009/9/main" uri="{2946ED86-A175-432a-8AC1-64E0C546D7DE}">
          <x14:pivotField fillDownLabels="1"/>
        </ext>
      </extLst>
    </pivotField>
  </pivotFields>
  <rowFields count="3">
    <field x="3"/>
    <field x="6"/>
    <field x="1"/>
  </rowFields>
  <rowItems count="7">
    <i>
      <x/>
      <x v="1"/>
      <x v="3"/>
    </i>
    <i r="1">
      <x v="2"/>
      <x/>
    </i>
    <i>
      <x v="1"/>
      <x/>
      <x v="2"/>
    </i>
    <i>
      <x v="2"/>
      <x v="1"/>
      <x v="3"/>
    </i>
    <i r="1">
      <x v="2"/>
      <x/>
    </i>
    <i>
      <x v="3"/>
      <x/>
      <x v="2"/>
    </i>
    <i>
      <x v="4"/>
      <x/>
      <x v="1"/>
    </i>
  </rowItems>
  <colItems count="1">
    <i/>
  </colItems>
  <pivotTableStyleInfo name="Το εξάμηνο με μια ματιά - Συγκεντρωτικός Πίνακας 2"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altTextSummary="Λίστα μαθημάτων και ώρα έναρξης για κάθε ημέρα της εβδομάδας"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ΠίνακαςΛίσταςΜαθημάτων" displayName="ΠίνακαςΛίσταςΜαθημάτων" ref="B2:J9" dataDxfId="35">
  <tableColumns count="9">
    <tableColumn id="1" xr3:uid="{00000000-0010-0000-0000-000001000000}" name="ΚΩΔΙΚΟΣ ΜΑΘΗΜΑΤΟΣ" totalsRowLabel="Άθροισμα" dataDxfId="34" totalsRowDxfId="33"/>
    <tableColumn id="2" xr3:uid="{00000000-0010-0000-0000-000002000000}" name="ΟΝΟΜΑ" dataDxfId="32" totalsRowDxfId="31"/>
    <tableColumn id="3" xr3:uid="{00000000-0010-0000-0000-000003000000}" name="ΚΑΘΗΓΗΤΗΣ" dataDxfId="30" totalsRowDxfId="29"/>
    <tableColumn id="4" xr3:uid="{00000000-0010-0000-0000-000004000000}" name="ΗΜΕΡΑ" dataDxfId="28" totalsRowDxfId="27"/>
    <tableColumn id="5" xr3:uid="{00000000-0010-0000-0000-000005000000}" name="ΕΤΟΣ" dataDxfId="26" totalsRowDxfId="25">
      <calculatedColumnFormula>YEAR(TODAY())</calculatedColumnFormula>
    </tableColumn>
    <tableColumn id="6" xr3:uid="{00000000-0010-0000-0000-000006000000}" name="ΕΞΑΜΗΝΟ" dataDxfId="24" totalsRowDxfId="23"/>
    <tableColumn id="7" xr3:uid="{00000000-0010-0000-0000-000007000000}" name="ΩΡΑ ΕΝΑΡΞΗΣ" dataDxfId="22" totalsRowDxfId="21"/>
    <tableColumn id="8" xr3:uid="{00000000-0010-0000-0000-000008000000}" name="ΩΡΑ ΛΗΞΗΣ" dataDxfId="20" totalsRowDxfId="19"/>
    <tableColumn id="9" xr3:uid="{00000000-0010-0000-0000-000009000000}" name="ΔΙΑΡΚΕΙΑ" totalsRowFunction="count" dataDxfId="18" totalsRowDxfId="17">
      <calculatedColumnFormula>IF(AND(ISNUMBER(ΠίνακαςΛίσταςΜαθημάτων[[#This Row],[ΩΡΑ ΛΗΞΗΣ]]),ISNUMBER(ΠίνακαςΛίσταςΜαθημάτων[[#This Row],[ΩΡΑ ΕΝΑΡΞΗΣ]])),ΠίνακαςΛίσταςΜαθημάτων[[#This Row],[ΩΡΑ ΛΗΞΗΣ]]-ΠίνακαςΛίσταςΜαθημάτων[[#This Row],[ΩΡΑ ΕΝΑΡΞΗΣ]],"")</calculatedColumnFormula>
    </tableColumn>
  </tableColumns>
  <tableStyleInfo name="Το εξάμηνο με μια ματιά" showFirstColumn="0" showLastColumn="0" showRowStripes="1" showColumnStripes="0"/>
  <extLst>
    <ext xmlns:x14="http://schemas.microsoft.com/office/spreadsheetml/2009/9/main" uri="{504A1905-F514-4f6f-8877-14C23A59335A}">
      <x14:table altTextSummary="Εισαγάγετε κωδικό μαθήματος, όνομα κύκλου μαθημάτων, όνομα καθηγητή, ημέρα, έτος και χρόνους έναρξης και λήξης. Επιλέξτε το όνομα του εξαμήνου σε αυτόν τον πίνακα. Η διάρκεια υπολογίζεται αυτόματα "/>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Εργασία" displayName="Εργασία" ref="B2:G9" dataDxfId="16">
  <autoFilter ref="B2:G9" xr:uid="{00000000-0009-0000-0100-000002000000}"/>
  <tableColumns count="6">
    <tableColumn id="1" xr3:uid="{00000000-0010-0000-0100-000001000000}" name="ΚΩΔΙΚΟΣ ΜΑΘΗΜΑΤΟΣ" totalsRowLabel="Άθροισμα" dataDxfId="15" totalsRowDxfId="14"/>
    <tableColumn id="6" xr3:uid="{00000000-0010-0000-0100-000006000000}" name="ΟΝΟΜΑ" dataDxfId="13" totalsRowDxfId="12">
      <calculatedColumnFormula>IFERROR(VLOOKUP(Εργασία[[#This Row],[ΚΩΔΙΚΟΣ ΜΑΘΗΜΑΤΟΣ]],ΠίνακαςΛίσταςΜαθημάτων[],2,0),"")</calculatedColumnFormula>
    </tableColumn>
    <tableColumn id="2" xr3:uid="{00000000-0010-0000-0100-000002000000}" name="ΕΤΟΣ" dataDxfId="11" totalsRowDxfId="10">
      <calculatedColumnFormula>YEAR(TODAY())</calculatedColumnFormula>
    </tableColumn>
    <tableColumn id="3" xr3:uid="{00000000-0010-0000-0100-000003000000}" name="ΕΞΑΜΗΝΟ" dataDxfId="9" totalsRowDxfId="8"/>
    <tableColumn id="4" xr3:uid="{00000000-0010-0000-0100-000004000000}" name="ΠΕΡΙΓΡΑΦΗ ΣΤΟΙΧΕΙΟΥ" dataDxfId="7" totalsRowDxfId="6"/>
    <tableColumn id="5" xr3:uid="{00000000-0010-0000-0100-000005000000}" name="ΠΡΟΘΕΣΜΙΑ" totalsRowFunction="count" dataDxfId="5" totalsRowDxfId="4" dataCellStyle="Ημερομηνία"/>
  </tableColumns>
  <tableStyleInfo name="Το εξάμηνο με μια ματιά" showFirstColumn="0" showLastColumn="0" showRowStripes="1" showColumnStripes="0"/>
  <extLst>
    <ext xmlns:x14="http://schemas.microsoft.com/office/spreadsheetml/2009/9/main" uri="{504A1905-F514-4f6f-8877-14C23A59335A}">
      <x14:table altTextSummary="Επιλέξτε τον κωδικό κύκλου μαθημάτων και το όνομα του εξαμήνου και, στη συνέχεια, πληκτρολογήστε το έτος, την περιγραφή στοιχείου και την προθεσμία σε αυτόν τον πίνακα. Το όνομα ενημερώνεται αυτόματα"/>
    </ext>
  </extLst>
</table>
</file>

<file path=xl/theme/theme1.xml><?xml version="1.0" encoding="utf-8"?>
<a:theme xmlns:a="http://schemas.openxmlformats.org/drawingml/2006/main" name="Office Theme">
  <a:themeElements>
    <a:clrScheme name="Semester at a Glance">
      <a:dk1>
        <a:srgbClr val="000000"/>
      </a:dk1>
      <a:lt1>
        <a:srgbClr val="FFFFFF"/>
      </a:lt1>
      <a:dk2>
        <a:srgbClr val="616668"/>
      </a:dk2>
      <a:lt2>
        <a:srgbClr val="F8F8F9"/>
      </a:lt2>
      <a:accent1>
        <a:srgbClr val="DE3800"/>
      </a:accent1>
      <a:accent2>
        <a:srgbClr val="2BB0ED"/>
      </a:accent2>
      <a:accent3>
        <a:srgbClr val="FF9F17"/>
      </a:accent3>
      <a:accent4>
        <a:srgbClr val="17BD97"/>
      </a:accent4>
      <a:accent5>
        <a:srgbClr val="8B7CBD"/>
      </a:accent5>
      <a:accent6>
        <a:srgbClr val="F5C700"/>
      </a:accent6>
      <a:hlink>
        <a:srgbClr val="2BB0ED"/>
      </a:hlink>
      <a:folHlink>
        <a:srgbClr val="DE3800"/>
      </a:folHlink>
    </a:clrScheme>
    <a:fontScheme name="Semester at a Glance">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w="19050">
          <a:solidFill>
            <a:schemeClr val="accent2"/>
          </a:solidFill>
        </a:ln>
      </a:spPr>
      <a:bodyPr vertOverflow="clip" horzOverflow="clip" rtlCol="0" anchor="ctr"/>
      <a:lstStyle>
        <a:defPPr algn="l">
          <a:defRPr sz="1100" b="1" i="1">
            <a:solidFill>
              <a:schemeClr val="tx2"/>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autoPageBreaks="0" fitToPage="1"/>
  </sheetPr>
  <dimension ref="B1:L9"/>
  <sheetViews>
    <sheetView showGridLines="0" tabSelected="1" zoomScaleNormal="100" workbookViewId="0"/>
  </sheetViews>
  <sheetFormatPr defaultRowHeight="30" customHeight="1" x14ac:dyDescent="0.3"/>
  <cols>
    <col min="1" max="1" width="3.125" customWidth="1"/>
    <col min="2" max="2" width="22.75" customWidth="1"/>
    <col min="3" max="3" width="28.625" customWidth="1"/>
    <col min="4" max="4" width="19.5" customWidth="1"/>
    <col min="5" max="5" width="13.625" customWidth="1"/>
    <col min="6" max="6" width="9.875" customWidth="1"/>
    <col min="7" max="7" width="12.375" customWidth="1"/>
    <col min="8" max="9" width="14.75" customWidth="1"/>
    <col min="10" max="10" width="11.625" customWidth="1"/>
    <col min="11" max="11" width="3.5" customWidth="1"/>
    <col min="12" max="12" width="31.625" customWidth="1"/>
  </cols>
  <sheetData>
    <row r="1" spans="2:12" ht="50.25" customHeight="1" x14ac:dyDescent="0.55000000000000004">
      <c r="B1" s="35" t="s">
        <v>0</v>
      </c>
      <c r="C1" s="35"/>
      <c r="D1" s="35"/>
      <c r="E1" s="35"/>
      <c r="F1" s="35"/>
      <c r="G1" s="35"/>
      <c r="H1" s="35"/>
      <c r="I1" s="35"/>
      <c r="J1" s="35"/>
    </row>
    <row r="2" spans="2:12" ht="30" customHeight="1" x14ac:dyDescent="0.3">
      <c r="B2" s="6" t="s">
        <v>1</v>
      </c>
      <c r="C2" s="6" t="s">
        <v>6</v>
      </c>
      <c r="D2" s="6" t="s">
        <v>11</v>
      </c>
      <c r="E2" s="6" t="s">
        <v>16</v>
      </c>
      <c r="F2" s="6" t="s">
        <v>22</v>
      </c>
      <c r="G2" s="6" t="s">
        <v>23</v>
      </c>
      <c r="H2" s="28" t="s">
        <v>24</v>
      </c>
      <c r="I2" s="28" t="s">
        <v>25</v>
      </c>
      <c r="J2" s="6" t="s">
        <v>26</v>
      </c>
    </row>
    <row r="3" spans="2:12" ht="30" customHeight="1" x14ac:dyDescent="0.3">
      <c r="B3" s="10" t="s">
        <v>2</v>
      </c>
      <c r="C3" s="10" t="s">
        <v>7</v>
      </c>
      <c r="D3" s="10" t="s">
        <v>12</v>
      </c>
      <c r="E3" s="10" t="s">
        <v>17</v>
      </c>
      <c r="F3" s="10">
        <f ca="1">YEAR(TODAY())</f>
        <v>2019</v>
      </c>
      <c r="G3" s="10" t="s">
        <v>46</v>
      </c>
      <c r="H3" s="32">
        <v>0.58333333333333337</v>
      </c>
      <c r="I3" s="32">
        <v>0.64583333333333337</v>
      </c>
      <c r="J3" s="11">
        <f>IF(AND(ISNUMBER(ΠίνακαςΛίσταςΜαθημάτων[[#This Row],[ΩΡΑ ΛΗΞΗΣ]]),ISNUMBER(ΠίνακαςΛίσταςΜαθημάτων[[#This Row],[ΩΡΑ ΕΝΑΡΞΗΣ]])),ΠίνακαςΛίσταςΜαθημάτων[[#This Row],[ΩΡΑ ΛΗΞΗΣ]]-ΠίνακαςΛίσταςΜαθημάτων[[#This Row],[ΩΡΑ ΕΝΑΡΞΗΣ]],"")</f>
        <v>6.25E-2</v>
      </c>
      <c r="L3" s="36"/>
    </row>
    <row r="4" spans="2:12" ht="30" customHeight="1" x14ac:dyDescent="0.3">
      <c r="B4" s="10" t="s">
        <v>2</v>
      </c>
      <c r="C4" s="10" t="s">
        <v>7</v>
      </c>
      <c r="D4" s="10" t="s">
        <v>12</v>
      </c>
      <c r="E4" s="10" t="s">
        <v>18</v>
      </c>
      <c r="F4" s="10">
        <f t="shared" ref="F4:F9" ca="1" si="0">YEAR(TODAY())</f>
        <v>2019</v>
      </c>
      <c r="G4" s="10" t="s">
        <v>46</v>
      </c>
      <c r="H4" s="32">
        <v>0.58333333333333337</v>
      </c>
      <c r="I4" s="32">
        <v>0.64583333333333337</v>
      </c>
      <c r="J4" s="11">
        <f>IF(AND(ISNUMBER(ΠίνακαςΛίσταςΜαθημάτων[[#This Row],[ΩΡΑ ΛΗΞΗΣ]]),ISNUMBER(ΠίνακαςΛίσταςΜαθημάτων[[#This Row],[ΩΡΑ ΕΝΑΡΞΗΣ]])),ΠίνακαςΛίσταςΜαθημάτων[[#This Row],[ΩΡΑ ΛΗΞΗΣ]]-ΠίνακαςΛίσταςΜαθημάτων[[#This Row],[ΩΡΑ ΕΝΑΡΞΗΣ]],"")</f>
        <v>6.25E-2</v>
      </c>
      <c r="L4" s="36"/>
    </row>
    <row r="5" spans="2:12" ht="30" customHeight="1" x14ac:dyDescent="0.3">
      <c r="B5" s="10" t="s">
        <v>3</v>
      </c>
      <c r="C5" s="10" t="s">
        <v>8</v>
      </c>
      <c r="D5" s="10" t="s">
        <v>13</v>
      </c>
      <c r="E5" s="10" t="s">
        <v>19</v>
      </c>
      <c r="F5" s="10">
        <f t="shared" ca="1" si="0"/>
        <v>2019</v>
      </c>
      <c r="G5" s="10" t="s">
        <v>46</v>
      </c>
      <c r="H5" s="32">
        <v>0.41666666666666669</v>
      </c>
      <c r="I5" s="32">
        <v>0.47916666666666669</v>
      </c>
      <c r="J5" s="11">
        <f>IF(AND(ISNUMBER(ΠίνακαςΛίσταςΜαθημάτων[[#This Row],[ΩΡΑ ΛΗΞΗΣ]]),ISNUMBER(ΠίνακαςΛίσταςΜαθημάτων[[#This Row],[ΩΡΑ ΕΝΑΡΞΗΣ]])),ΠίνακαςΛίσταςΜαθημάτων[[#This Row],[ΩΡΑ ΛΗΞΗΣ]]-ΠίνακαςΛίσταςΜαθημάτων[[#This Row],[ΩΡΑ ΕΝΑΡΞΗΣ]],"")</f>
        <v>6.25E-2</v>
      </c>
      <c r="L5" s="36"/>
    </row>
    <row r="6" spans="2:12" ht="30" customHeight="1" x14ac:dyDescent="0.3">
      <c r="B6" s="10" t="s">
        <v>3</v>
      </c>
      <c r="C6" s="10" t="s">
        <v>8</v>
      </c>
      <c r="D6" s="10" t="s">
        <v>13</v>
      </c>
      <c r="E6" s="10" t="s">
        <v>20</v>
      </c>
      <c r="F6" s="10">
        <f t="shared" ca="1" si="0"/>
        <v>2019</v>
      </c>
      <c r="G6" s="10" t="s">
        <v>46</v>
      </c>
      <c r="H6" s="32">
        <v>0.41666666666666669</v>
      </c>
      <c r="I6" s="32">
        <v>0.47916666666666669</v>
      </c>
      <c r="J6" s="11">
        <f>IF(AND(ISNUMBER(ΠίνακαςΛίσταςΜαθημάτων[[#This Row],[ΩΡΑ ΛΗΞΗΣ]]),ISNUMBER(ΠίνακαςΛίσταςΜαθημάτων[[#This Row],[ΩΡΑ ΕΝΑΡΞΗΣ]])),ΠίνακαςΛίσταςΜαθημάτων[[#This Row],[ΩΡΑ ΛΗΞΗΣ]]-ΠίνακαςΛίσταςΜαθημάτων[[#This Row],[ΩΡΑ ΕΝΑΡΞΗΣ]],"")</f>
        <v>6.25E-2</v>
      </c>
      <c r="L6" s="36"/>
    </row>
    <row r="7" spans="2:12" ht="30" customHeight="1" x14ac:dyDescent="0.3">
      <c r="B7" s="10" t="s">
        <v>4</v>
      </c>
      <c r="C7" s="10" t="s">
        <v>9</v>
      </c>
      <c r="D7" s="10" t="s">
        <v>14</v>
      </c>
      <c r="E7" s="10" t="s">
        <v>17</v>
      </c>
      <c r="F7" s="10">
        <f t="shared" ca="1" si="0"/>
        <v>2019</v>
      </c>
      <c r="G7" s="10" t="s">
        <v>46</v>
      </c>
      <c r="H7" s="32">
        <v>0.45833333333333331</v>
      </c>
      <c r="I7" s="32">
        <v>0.5</v>
      </c>
      <c r="J7" s="11">
        <f>IF(AND(ISNUMBER(ΠίνακαςΛίσταςΜαθημάτων[[#This Row],[ΩΡΑ ΛΗΞΗΣ]]),ISNUMBER(ΠίνακαςΛίσταςΜαθημάτων[[#This Row],[ΩΡΑ ΕΝΑΡΞΗΣ]])),ΠίνακαςΛίσταςΜαθημάτων[[#This Row],[ΩΡΑ ΛΗΞΗΣ]]-ΠίνακαςΛίσταςΜαθημάτων[[#This Row],[ΩΡΑ ΕΝΑΡΞΗΣ]],"")</f>
        <v>4.1666666666666685E-2</v>
      </c>
      <c r="L7" s="36"/>
    </row>
    <row r="8" spans="2:12" ht="30" customHeight="1" x14ac:dyDescent="0.3">
      <c r="B8" s="10" t="s">
        <v>4</v>
      </c>
      <c r="C8" s="10" t="s">
        <v>9</v>
      </c>
      <c r="D8" s="10" t="s">
        <v>14</v>
      </c>
      <c r="E8" s="10" t="s">
        <v>18</v>
      </c>
      <c r="F8" s="10">
        <f t="shared" ca="1" si="0"/>
        <v>2019</v>
      </c>
      <c r="G8" s="10" t="s">
        <v>46</v>
      </c>
      <c r="H8" s="32">
        <v>0.45833333333333331</v>
      </c>
      <c r="I8" s="32">
        <v>0.5</v>
      </c>
      <c r="J8" s="11">
        <f>IF(AND(ISNUMBER(ΠίνακαςΛίσταςΜαθημάτων[[#This Row],[ΩΡΑ ΛΗΞΗΣ]]),ISNUMBER(ΠίνακαςΛίσταςΜαθημάτων[[#This Row],[ΩΡΑ ΕΝΑΡΞΗΣ]])),ΠίνακαςΛίσταςΜαθημάτων[[#This Row],[ΩΡΑ ΛΗΞΗΣ]]-ΠίνακαςΛίσταςΜαθημάτων[[#This Row],[ΩΡΑ ΕΝΑΡΞΗΣ]],"")</f>
        <v>4.1666666666666685E-2</v>
      </c>
      <c r="L8" s="36"/>
    </row>
    <row r="9" spans="2:12" ht="30" customHeight="1" x14ac:dyDescent="0.3">
      <c r="B9" s="10" t="s">
        <v>5</v>
      </c>
      <c r="C9" s="10" t="s">
        <v>10</v>
      </c>
      <c r="D9" s="10" t="s">
        <v>15</v>
      </c>
      <c r="E9" s="10" t="s">
        <v>21</v>
      </c>
      <c r="F9" s="10">
        <f t="shared" ca="1" si="0"/>
        <v>2019</v>
      </c>
      <c r="G9" s="10" t="s">
        <v>46</v>
      </c>
      <c r="H9" s="32">
        <v>0.41666666666666669</v>
      </c>
      <c r="I9" s="32">
        <v>0.45833333333333331</v>
      </c>
      <c r="J9" s="11">
        <f>IF(AND(ISNUMBER(ΠίνακαςΛίσταςΜαθημάτων[[#This Row],[ΩΡΑ ΛΗΞΗΣ]]),ISNUMBER(ΠίνακαςΛίσταςΜαθημάτων[[#This Row],[ΩΡΑ ΕΝΑΡΞΗΣ]])),ΠίνακαςΛίσταςΜαθημάτων[[#This Row],[ΩΡΑ ΛΗΞΗΣ]]-ΠίνακαςΛίσταςΜαθημάτων[[#This Row],[ΩΡΑ ΕΝΑΡΞΗΣ]],"")</f>
        <v>4.166666666666663E-2</v>
      </c>
    </row>
  </sheetData>
  <mergeCells count="2">
    <mergeCell ref="B1:J1"/>
    <mergeCell ref="L3:L8"/>
  </mergeCells>
  <dataValidations count="13">
    <dataValidation allowBlank="1" showInputMessage="1" showErrorMessage="1" prompt="Δημιουργήστε μια λίστα μαθημάτων σε αυτό το φύλλο εργασίας. Εισαγάγετε τα στοιχεία στον πίνακα &quot;Λίστα μαθημάτων&quot;. Εισαγάγετε τις προθεσμίες, το εβδομαδιαίο πρόγραμμα και το ημερολόγιο εξαμήνου σε άλλα φύλλα εργασίας. Στο κελί L3 υπάρχει μια συμβουλή" sqref="A1" xr:uid="{00000000-0002-0000-0000-000000000000}"/>
    <dataValidation allowBlank="1" showInputMessage="1" showErrorMessage="1" prompt="Σε αυτό το κελί υπάρχει ο τίτλος αυτού του φύλλου εργασίας" sqref="B1:J1" xr:uid="{00000000-0002-0000-0000-000001000000}"/>
    <dataValidation allowBlank="1" showInputMessage="1" showErrorMessage="1" prompt="Εισαγάγετε τον κωδικό μαθήματος σε αυτή τη στήλη κάτω από αυτή την επικεφαλίδα" sqref="B2" xr:uid="{00000000-0002-0000-0000-000002000000}"/>
    <dataValidation allowBlank="1" showInputMessage="1" showErrorMessage="1" prompt="Εισαγάγετε το όνομα μαθήματος σε αυτή τη στήλη κάτω από αυτή την επικεφαλίδα" sqref="C2" xr:uid="{00000000-0002-0000-0000-000003000000}"/>
    <dataValidation allowBlank="1" showInputMessage="1" showErrorMessage="1" prompt="Εισαγάγετε το όνομα καθηγητή σε αυτή τη στήλη κάτω από αυτή την επικεφαλίδα" sqref="D2" xr:uid="{00000000-0002-0000-0000-000004000000}"/>
    <dataValidation allowBlank="1" showInputMessage="1" showErrorMessage="1" prompt="Εισαγάγετε την ημέρα σε αυτή τη στήλη κάτω από αυτή την επικεφαλίδα" sqref="E2" xr:uid="{00000000-0002-0000-0000-000005000000}"/>
    <dataValidation allowBlank="1" showInputMessage="1" showErrorMessage="1" prompt="Εισαγάγετε το έτος σε αυτή τη στήλη κάτω από αυτή την επικεφαλίδα" sqref="F2" xr:uid="{00000000-0002-0000-0000-000006000000}"/>
    <dataValidation allowBlank="1" showInputMessage="1" showErrorMessage="1" prompt="Επιλέξτε όνομα εξαμήνου σε αυτή τη στήλη κάτω από αυτή την επικεφαλίδα. Πατήστε ALT+ΚΑΤΩ ΒΕΛΟΣ για να δείτε τις επιλογές και, στη συνέχεια, πατήστε ΚΑΤΩ ΒΕΛΟΣ και ENTER για να επιλέξετε " sqref="G2" xr:uid="{00000000-0002-0000-0000-000007000000}"/>
    <dataValidation allowBlank="1" showInputMessage="1" showErrorMessage="1" prompt="Εισαγάγετε την ώρα έναρξης σε αυτή τη στήλη, κάτω από αυτή την επικεφαλίδα" sqref="H2" xr:uid="{00000000-0002-0000-0000-000008000000}"/>
    <dataValidation allowBlank="1" showInputMessage="1" showErrorMessage="1" prompt="Εισαγάγετε την ώρα λήξης σε αυτή τη στήλη, κάτω από αυτή την επικεφαλίδα" sqref="I2" xr:uid="{00000000-0002-0000-0000-000009000000}"/>
    <dataValidation allowBlank="1" showInputMessage="1" showErrorMessage="1" prompt="Η διάρκεια υπολογίζεται αυτόματα σε αυτή τη στήλη, κάτω από αυτή την επικεφαλίδα" sqref="J2" xr:uid="{00000000-0002-0000-0000-00000A000000}"/>
    <dataValidation type="list" errorStyle="warning" allowBlank="1" showInputMessage="1" showErrorMessage="1" error="Επιλέξτε όνομα εξαμήνου από τη λίστα. Επιλέξτε ΑΚΥΡΟ, πατήστε ALT+ΚΑΤΩ ΒΕΛΟΣ για να δείτε τις επιλογές και, στη συνέχεια, πατήστε ΚΑΤΩ ΒΕΛΟΣ και ENTER για να επιλέξετε" sqref="G3:G9" xr:uid="{00000000-0002-0000-0000-00000B000000}">
      <formula1>"Φθινόπωρο,Χειμώνας,Άνοιξη,Καλοκαίρι"</formula1>
    </dataValidation>
    <dataValidation allowBlank="1" showInputMessage="1" showErrorMessage="1" prompt="ΣΥΜΒΟΥΛΗ ΛΙΣΤΑΣ ΜΑΘΗΜΑΤΩΝ: _x000a__x000a_Εισαγάγετε τα επιμέρους μαθήματα σε αυτόν τον πίνακα. Η διάρκεια του μαθήματος ενημερώνεται αυτόματα" sqref="L3:L8" xr:uid="{00000000-0002-0000-0000-00000C000000}"/>
  </dataValidations>
  <printOptions horizontalCentered="1"/>
  <pageMargins left="0.25" right="0.25" top="0.75" bottom="0.75" header="0.3" footer="0.3"/>
  <pageSetup paperSize="9" fitToHeight="0" orientation="landscape" r:id="rId1"/>
  <headerFooter differentFirst="1">
    <oddFooter>Page &amp;P of &amp;N</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249977111117893"/>
    <pageSetUpPr autoPageBreaks="0" fitToPage="1"/>
  </sheetPr>
  <dimension ref="B1:I9"/>
  <sheetViews>
    <sheetView showGridLines="0" zoomScaleNormal="100" workbookViewId="0"/>
  </sheetViews>
  <sheetFormatPr defaultRowHeight="30" customHeight="1" x14ac:dyDescent="0.3"/>
  <cols>
    <col min="1" max="1" width="3.125" customWidth="1"/>
    <col min="2" max="2" width="24.5" style="5" customWidth="1"/>
    <col min="3" max="3" width="38.75" style="5" customWidth="1"/>
    <col min="4" max="4" width="8.75" style="5" customWidth="1"/>
    <col min="5" max="5" width="13.875" style="5" customWidth="1"/>
    <col min="6" max="6" width="28.75" style="5" customWidth="1"/>
    <col min="7" max="7" width="15" style="5" customWidth="1"/>
    <col min="8" max="8" width="3.5" customWidth="1"/>
    <col min="9" max="9" width="31.625" customWidth="1"/>
  </cols>
  <sheetData>
    <row r="1" spans="2:9" ht="50.25" customHeight="1" x14ac:dyDescent="0.55000000000000004">
      <c r="B1" s="35" t="s">
        <v>27</v>
      </c>
      <c r="C1" s="35"/>
      <c r="D1" s="35"/>
      <c r="E1" s="35"/>
      <c r="F1" s="35"/>
      <c r="G1" s="35"/>
    </row>
    <row r="2" spans="2:9" ht="30" customHeight="1" x14ac:dyDescent="0.3">
      <c r="B2" s="6" t="s">
        <v>1</v>
      </c>
      <c r="C2" s="6" t="s">
        <v>6</v>
      </c>
      <c r="D2" s="6" t="s">
        <v>22</v>
      </c>
      <c r="E2" s="6" t="s">
        <v>23</v>
      </c>
      <c r="F2" s="6" t="s">
        <v>28</v>
      </c>
      <c r="G2" s="6" t="s">
        <v>34</v>
      </c>
    </row>
    <row r="3" spans="2:9" ht="30" customHeight="1" x14ac:dyDescent="0.3">
      <c r="B3" s="10" t="s">
        <v>3</v>
      </c>
      <c r="C3" s="10" t="str">
        <f>IFERROR(VLOOKUP(Εργασία[[#This Row],[ΚΩΔΙΚΟΣ ΜΑΘΗΜΑΤΟΣ]],ΠίνακαςΛίσταςΜαθημάτων[],2,0),"")</f>
        <v>Έκθεση ιδεών</v>
      </c>
      <c r="D3" s="10">
        <f ca="1">YEAR(TODAY())</f>
        <v>2019</v>
      </c>
      <c r="E3" s="10" t="s">
        <v>46</v>
      </c>
      <c r="F3" s="10" t="s">
        <v>29</v>
      </c>
      <c r="G3" s="33">
        <f ca="1">DATE(YEAR(TODAY()),1,15)</f>
        <v>43480</v>
      </c>
      <c r="I3" s="36"/>
    </row>
    <row r="4" spans="2:9" ht="30" customHeight="1" x14ac:dyDescent="0.3">
      <c r="B4" s="10" t="s">
        <v>2</v>
      </c>
      <c r="C4" s="10" t="str">
        <f>IFERROR(VLOOKUP(Εργασία[[#This Row],[ΚΩΔΙΚΟΣ ΜΑΘΗΜΑΤΟΣ]],ΠίνακαςΛίσταςΜαθημάτων[],2,0),"")</f>
        <v>Εισαγωγή στην Πληροφορική</v>
      </c>
      <c r="D4" s="10">
        <f t="shared" ref="D4:D9" ca="1" si="0">YEAR(TODAY())</f>
        <v>2019</v>
      </c>
      <c r="E4" s="10" t="s">
        <v>46</v>
      </c>
      <c r="F4" s="10" t="s">
        <v>30</v>
      </c>
      <c r="G4" s="33">
        <f ca="1">DATE(YEAR(TODAY()),2,4)</f>
        <v>43500</v>
      </c>
      <c r="I4" s="36"/>
    </row>
    <row r="5" spans="2:9" ht="30" customHeight="1" x14ac:dyDescent="0.3">
      <c r="B5" s="10" t="s">
        <v>3</v>
      </c>
      <c r="C5" s="10" t="str">
        <f>IFERROR(VLOOKUP(Εργασία[[#This Row],[ΚΩΔΙΚΟΣ ΜΑΘΗΜΑΤΟΣ]],ΠίνακαςΛίσταςΜαθημάτων[],2,0),"")</f>
        <v>Έκθεση ιδεών</v>
      </c>
      <c r="D5" s="10">
        <f t="shared" ca="1" si="0"/>
        <v>2019</v>
      </c>
      <c r="E5" s="10" t="s">
        <v>46</v>
      </c>
      <c r="F5" s="10" t="s">
        <v>31</v>
      </c>
      <c r="G5" s="33">
        <f ca="1">DATE(YEAR(TODAY()),2,5)</f>
        <v>43501</v>
      </c>
      <c r="I5" s="36"/>
    </row>
    <row r="6" spans="2:9" ht="30" customHeight="1" x14ac:dyDescent="0.3">
      <c r="B6" s="10" t="s">
        <v>2</v>
      </c>
      <c r="C6" s="10" t="str">
        <f>IFERROR(VLOOKUP(Εργασία[[#This Row],[ΚΩΔΙΚΟΣ ΜΑΘΗΜΑΤΟΣ]],ΠίνακαςΛίσταςΜαθημάτων[],2,0),"")</f>
        <v>Εισαγωγή στην Πληροφορική</v>
      </c>
      <c r="D6" s="10">
        <f t="shared" ca="1" si="0"/>
        <v>2019</v>
      </c>
      <c r="E6" s="10" t="s">
        <v>46</v>
      </c>
      <c r="F6" s="10" t="s">
        <v>32</v>
      </c>
      <c r="G6" s="33">
        <f ca="1">DATE(YEAR(TODAY()),2,18)</f>
        <v>43514</v>
      </c>
      <c r="I6" s="36"/>
    </row>
    <row r="7" spans="2:9" ht="30" customHeight="1" x14ac:dyDescent="0.3">
      <c r="B7" s="10" t="s">
        <v>2</v>
      </c>
      <c r="C7" s="10" t="str">
        <f>IFERROR(VLOOKUP(Εργασία[[#This Row],[ΚΩΔΙΚΟΣ ΜΑΘΗΜΑΤΟΣ]],ΠίνακαςΛίσταςΜαθημάτων[],2,0),"")</f>
        <v>Εισαγωγή στην Πληροφορική</v>
      </c>
      <c r="D7" s="10">
        <f t="shared" ca="1" si="0"/>
        <v>2019</v>
      </c>
      <c r="E7" s="10" t="s">
        <v>46</v>
      </c>
      <c r="F7" s="10" t="s">
        <v>33</v>
      </c>
      <c r="G7" s="33">
        <f ca="1">DATE(YEAR(TODAY()),3,11)</f>
        <v>43535</v>
      </c>
      <c r="I7" s="36"/>
    </row>
    <row r="8" spans="2:9" ht="30" customHeight="1" x14ac:dyDescent="0.3">
      <c r="B8" s="10" t="s">
        <v>3</v>
      </c>
      <c r="C8" s="10" t="str">
        <f>IFERROR(VLOOKUP(Εργασία[[#This Row],[ΚΩΔΙΚΟΣ ΜΑΘΗΜΑΤΟΣ]],ΠίνακαςΛίσταςΜαθημάτων[],2,0),"")</f>
        <v>Έκθεση ιδεών</v>
      </c>
      <c r="D8" s="10">
        <f t="shared" ca="1" si="0"/>
        <v>2019</v>
      </c>
      <c r="E8" s="10" t="s">
        <v>46</v>
      </c>
      <c r="F8" s="10" t="s">
        <v>30</v>
      </c>
      <c r="G8" s="33">
        <f ca="1">DATE(YEAR(TODAY()),3,17)</f>
        <v>43541</v>
      </c>
      <c r="I8" s="36"/>
    </row>
    <row r="9" spans="2:9" ht="30" customHeight="1" x14ac:dyDescent="0.3">
      <c r="B9" s="10" t="s">
        <v>3</v>
      </c>
      <c r="C9" s="10" t="str">
        <f>IFERROR(VLOOKUP(Εργασία[[#This Row],[ΚΩΔΙΚΟΣ ΜΑΘΗΜΑΤΟΣ]],ΠίνακαςΛίσταςΜαθημάτων[],2,0),"")</f>
        <v>Έκθεση ιδεών</v>
      </c>
      <c r="D9" s="10">
        <f t="shared" ca="1" si="0"/>
        <v>2019</v>
      </c>
      <c r="E9" s="10" t="s">
        <v>46</v>
      </c>
      <c r="F9" s="10" t="s">
        <v>33</v>
      </c>
      <c r="G9" s="33">
        <f ca="1">DATE(YEAR(TODAY()),4,2)</f>
        <v>43557</v>
      </c>
    </row>
  </sheetData>
  <dataConsolidate/>
  <mergeCells count="2">
    <mergeCell ref="B1:G1"/>
    <mergeCell ref="I3:I8"/>
  </mergeCells>
  <dataValidations count="11">
    <dataValidation allowBlank="1" showInputMessage="1" showErrorMessage="1" prompt="Εισαγάγετε τις προθεσμίες στον πίνακα εργασίας σε αυτό το φύλλο εργασίας. Στο κελί I3 υπάρχει μια συμβουλή_x000a_" sqref="A1" xr:uid="{00000000-0002-0000-0100-000001000000}"/>
    <dataValidation allowBlank="1" showInputMessage="1" showErrorMessage="1" prompt="Σε αυτό το κελί υπάρχει ο τίτλος αυτού του φύλλου εργασίας" sqref="B1:G1" xr:uid="{00000000-0002-0000-0100-000002000000}"/>
    <dataValidation allowBlank="1" showInputMessage="1" showErrorMessage="1" prompt="Επιλέξτε κωδικό μαθήματος σε αυτή τη στήλη κάτω από αυτή την επικεφαλίδα. Πατήστε ALT+ΚΑΤΩ ΒΕΛΟΣ για επιλογές και, στη συνέχεια, πατήστε ΚΑΤΩ ΒΕΛΟΣ και ENTER για επιλογή. Χρησιμοποιήστε φίλτρα επικεφαλίδας για να βρείτε συγκεκριμένες καταχωρήσεις" sqref="B2" xr:uid="{00000000-0002-0000-0100-000003000000}"/>
    <dataValidation allowBlank="1" showInputMessage="1" showErrorMessage="1" prompt="Το όνομα μαθήματος ενημερώνεται αυτόματα σε αυτή τη στήλη, κάτω από αυτή την επικεφαλίδα." sqref="C2" xr:uid="{00000000-0002-0000-0100-000004000000}"/>
    <dataValidation allowBlank="1" showInputMessage="1" showErrorMessage="1" prompt="Εισαγάγετε το έτος σε αυτή τη στήλη κάτω από αυτή την επικεφαλίδα" sqref="D2" xr:uid="{00000000-0002-0000-0100-000005000000}"/>
    <dataValidation allowBlank="1" showInputMessage="1" showErrorMessage="1" prompt="Επιλέξτε όνομα εξαμήνου σε αυτή τη στήλη κάτω από αυτή την επικεφαλίδα. Πατήστε ALT+ΚΑΤΩ ΒΕΛΟΣ για να δείτε τις επιλογές και, στη συνέχεια, πατήστε ΚΑΤΩ ΒΕΛΟΣ και ENTER για να επιλέξετε" sqref="E2" xr:uid="{00000000-0002-0000-0100-000006000000}"/>
    <dataValidation allowBlank="1" showInputMessage="1" showErrorMessage="1" prompt="Εισαγάγετε την περιγραφή στοιχείου σε αυτή τη στήλη κάτω από αυτή την επικεφαλίδα" sqref="F2" xr:uid="{00000000-0002-0000-0100-000007000000}"/>
    <dataValidation allowBlank="1" showInputMessage="1" showErrorMessage="1" prompt="Εισαγάγετε την προθεσμία σε αυτήν τη στήλη, κάτω από αυτή την επικεφαλίδα" sqref="G2" xr:uid="{00000000-0002-0000-0100-000008000000}"/>
    <dataValidation type="list" errorStyle="warning" allowBlank="1" showInputMessage="1" showErrorMessage="1" error="Επιλέξτε κωδικό μαθήματος από τη λίστα. Επιλέξτε ΑΚΥΡΟ, πατήστε ALT+ΚΑΤΩ ΒΕΛΟΣ για να δείτε τις επιλογές και, στη συνέχεια, πατήστε ΚΑΤΩ ΒΕΛΟΣ και ENTER για να επιλέξετε" sqref="B3:B9" xr:uid="{00000000-0002-0000-0100-000009000000}">
      <formula1>ΛίσταΜαθημάτων</formula1>
    </dataValidation>
    <dataValidation type="list" errorStyle="warning" allowBlank="1" showInputMessage="1" showErrorMessage="1" error="Επιλέξτε όνομα εξαμήνου από τη λίστα. Επιλέξτε ΑΚΥΡΟ, πατήστε ALT+ΚΑΤΩ ΒΕΛΟΣ για να δείτε τις επιλογές και, στη συνέχεια, πατήστε ΚΑΤΩ ΒΕΛΟΣ και ENTER για να επιλέξετε" sqref="E3:E9" xr:uid="{00000000-0002-0000-0100-00000A000000}">
      <formula1>"Φθινόπωρο,Χειμώνας,Άνοιξη,Καλοκαίρι"</formula1>
    </dataValidation>
    <dataValidation allowBlank="1" showInputMessage="1" showErrorMessage="1" prompt="ΣΥΜΒΟΥΛΗ ΚΑΤΑΧΩΡΗΣΗΣ ΔΕΔΟΜΕΝΩΝ ΕΡΓΑΣΙΑΣ: _x000a__x000a_Επιλέξτε έναν κωδικό κύκλου μαθημάτων. Το όνομα συμπληρώνεται αυτόματα. _x000a__x000a_Αφού ενημερώσετε τη λίστα μαθημάτων, ανανεώστε το εβδομαδιαίο πρόγραμμα για να δείτε τις αλλαγές" sqref="I3:I8" xr:uid="{00000000-0002-0000-0100-00000B000000}"/>
  </dataValidations>
  <printOptions horizontalCentered="1"/>
  <pageMargins left="0.25" right="0.25" top="0.75" bottom="0.75" header="0.3" footer="0.3"/>
  <pageSetup paperSize="9" fitToHeight="0" orientation="landscape" r:id="rId1"/>
  <headerFooter differentFirst="1">
    <oddFooter>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39997558519241921"/>
    <pageSetUpPr autoPageBreaks="0" fitToPage="1"/>
  </sheetPr>
  <dimension ref="B1:F21"/>
  <sheetViews>
    <sheetView showGridLines="0" zoomScaleNormal="100" workbookViewId="0"/>
  </sheetViews>
  <sheetFormatPr defaultRowHeight="30" customHeight="1" x14ac:dyDescent="0.3"/>
  <cols>
    <col min="1" max="1" width="3.125" customWidth="1"/>
    <col min="2" max="2" width="18.75" customWidth="1"/>
    <col min="3" max="3" width="15.5" style="27" customWidth="1"/>
    <col min="4" max="4" width="27.25" customWidth="1"/>
    <col min="5" max="5" width="3.5" customWidth="1"/>
    <col min="6" max="6" width="31.625" customWidth="1"/>
    <col min="7" max="9" width="32.875" customWidth="1"/>
  </cols>
  <sheetData>
    <row r="1" spans="2:6" ht="50.25" customHeight="1" x14ac:dyDescent="0.55000000000000004">
      <c r="B1" s="35" t="s">
        <v>35</v>
      </c>
      <c r="C1" s="35"/>
      <c r="D1" s="35"/>
    </row>
    <row r="2" spans="2:6" ht="16.5" x14ac:dyDescent="0.3">
      <c r="B2" s="12" t="s">
        <v>16</v>
      </c>
      <c r="C2" s="12" t="s">
        <v>24</v>
      </c>
      <c r="D2" s="12" t="s">
        <v>6</v>
      </c>
    </row>
    <row r="3" spans="2:6" ht="30" customHeight="1" x14ac:dyDescent="0.3">
      <c r="B3" s="31" t="s">
        <v>17</v>
      </c>
      <c r="C3" s="34">
        <v>0.45833333333333331</v>
      </c>
      <c r="D3" s="31" t="s">
        <v>9</v>
      </c>
      <c r="F3" s="36"/>
    </row>
    <row r="4" spans="2:6" ht="30" customHeight="1" x14ac:dyDescent="0.3">
      <c r="C4" s="34">
        <v>0.58333333333333337</v>
      </c>
      <c r="D4" s="31" t="s">
        <v>7</v>
      </c>
      <c r="F4" s="36"/>
    </row>
    <row r="5" spans="2:6" ht="30" customHeight="1" x14ac:dyDescent="0.3">
      <c r="B5" s="31" t="s">
        <v>19</v>
      </c>
      <c r="C5" s="34">
        <v>0.41666666666666669</v>
      </c>
      <c r="D5" s="31" t="s">
        <v>8</v>
      </c>
      <c r="F5" s="36"/>
    </row>
    <row r="6" spans="2:6" ht="30" customHeight="1" x14ac:dyDescent="0.3">
      <c r="B6" s="31" t="s">
        <v>18</v>
      </c>
      <c r="C6" s="34">
        <v>0.45833333333333331</v>
      </c>
      <c r="D6" s="31" t="s">
        <v>9</v>
      </c>
      <c r="F6" s="36"/>
    </row>
    <row r="7" spans="2:6" ht="30" customHeight="1" x14ac:dyDescent="0.3">
      <c r="C7" s="34">
        <v>0.58333333333333337</v>
      </c>
      <c r="D7" s="31" t="s">
        <v>7</v>
      </c>
      <c r="F7" s="36"/>
    </row>
    <row r="8" spans="2:6" ht="30" customHeight="1" x14ac:dyDescent="0.3">
      <c r="B8" s="31" t="s">
        <v>20</v>
      </c>
      <c r="C8" s="34">
        <v>0.41666666666666669</v>
      </c>
      <c r="D8" s="31" t="s">
        <v>8</v>
      </c>
      <c r="F8" s="36"/>
    </row>
    <row r="9" spans="2:6" ht="30" customHeight="1" x14ac:dyDescent="0.3">
      <c r="B9" s="31" t="s">
        <v>21</v>
      </c>
      <c r="C9" s="34">
        <v>0.41666666666666669</v>
      </c>
      <c r="D9" s="31" t="s">
        <v>10</v>
      </c>
    </row>
    <row r="10" spans="2:6" ht="16.5" x14ac:dyDescent="0.3">
      <c r="C10"/>
    </row>
    <row r="11" spans="2:6" ht="16.5" x14ac:dyDescent="0.3">
      <c r="C11"/>
    </row>
    <row r="12" spans="2:6" ht="16.5" x14ac:dyDescent="0.3">
      <c r="C12"/>
    </row>
    <row r="13" spans="2:6" ht="16.5" x14ac:dyDescent="0.3">
      <c r="C13"/>
    </row>
    <row r="14" spans="2:6" ht="16.5" x14ac:dyDescent="0.3">
      <c r="C14"/>
    </row>
    <row r="15" spans="2:6" ht="16.5" x14ac:dyDescent="0.3">
      <c r="C15"/>
    </row>
    <row r="16" spans="2:6" ht="16.5" x14ac:dyDescent="0.3">
      <c r="C16"/>
    </row>
    <row r="17" spans="3:3" ht="16.5" x14ac:dyDescent="0.3">
      <c r="C17"/>
    </row>
    <row r="18" spans="3:3" ht="16.5" x14ac:dyDescent="0.3">
      <c r="C18"/>
    </row>
    <row r="19" spans="3:3" ht="16.5" x14ac:dyDescent="0.3">
      <c r="C19"/>
    </row>
    <row r="20" spans="3:3" ht="16.5" x14ac:dyDescent="0.3">
      <c r="C20"/>
    </row>
    <row r="21" spans="3:3" ht="16.5" x14ac:dyDescent="0.3">
      <c r="C21"/>
    </row>
  </sheetData>
  <mergeCells count="2">
    <mergeCell ref="B1:D1"/>
    <mergeCell ref="F3:F8"/>
  </mergeCells>
  <dataValidations count="3">
    <dataValidation allowBlank="1" showInputMessage="1" showErrorMessage="1" prompt="Δημιουργήστε ένα εβδομαδιαίο πρόγραμμα σε αυτό το φύλλο εργασίας. Ο Συγκεντρωτικός Πίνακας που ξεκινά από το κελί B2 ενημερώνεται αυτόματα" sqref="A1" xr:uid="{00000000-0002-0000-0200-000000000000}"/>
    <dataValidation allowBlank="1" showInputMessage="1" showErrorMessage="1" prompt="Σε αυτό το κελί υπάρχει ο τίτλος αυτού του φύλλου εργασίας" sqref="B1:D1" xr:uid="{00000000-0002-0000-0200-000001000000}"/>
    <dataValidation allowBlank="1" showInputMessage="1" showErrorMessage="1" prompt="ΣΥΜΒΟΥΛΗ ΕΒΔΟΜΑΔΙΑΙΟΥ ΠΡΟΓΡΑΜΜΑΤΟΣ:_x000a__x000a_Για να ενημερώσετε το εβδομαδιαίο σας πρόγραμμα, ανανεώστε το πρόγραμμα" sqref="F3:F8" xr:uid="{00000000-0002-0000-0200-000002000000}"/>
  </dataValidations>
  <printOptions horizontalCentered="1"/>
  <pageMargins left="0.25" right="0.25" top="0.75" bottom="0.75" header="0.3" footer="0.3"/>
  <pageSetup paperSize="9" fitToHeight="0" orientation="landscape" r:id="rId2"/>
  <headerFooter differentFirst="1">
    <oddFooter>Page &amp;P of &amp;N</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4" tint="0.39997558519241921"/>
    <pageSetUpPr autoPageBreaks="0" fitToPage="1"/>
  </sheetPr>
  <dimension ref="A1:S17"/>
  <sheetViews>
    <sheetView showGridLines="0" zoomScaleNormal="100" workbookViewId="0"/>
  </sheetViews>
  <sheetFormatPr defaultRowHeight="24.95" customHeight="1" x14ac:dyDescent="0.3"/>
  <cols>
    <col min="1" max="1" width="3.5" style="22" customWidth="1"/>
    <col min="2" max="8" width="7.625" style="22" customWidth="1"/>
    <col min="9" max="9" width="2.625" style="22" customWidth="1"/>
    <col min="10" max="16" width="7.625" style="22" customWidth="1"/>
    <col min="17" max="17" width="1.625" style="22" customWidth="1"/>
    <col min="18" max="18" width="22.5" style="22" bestFit="1" customWidth="1"/>
    <col min="19" max="19" width="31.625" style="22" customWidth="1"/>
    <col min="20" max="16384" width="9" style="22"/>
  </cols>
  <sheetData>
    <row r="1" spans="1:19" ht="50.25" customHeight="1" x14ac:dyDescent="0.55000000000000004">
      <c r="A1"/>
      <c r="B1" s="38" t="s">
        <v>36</v>
      </c>
      <c r="C1" s="38"/>
      <c r="D1" s="38"/>
      <c r="E1" s="38"/>
      <c r="F1" s="38"/>
      <c r="G1" s="38"/>
      <c r="H1" s="38"/>
      <c r="I1" s="38"/>
      <c r="J1" s="38"/>
      <c r="K1" s="38"/>
      <c r="L1" s="38"/>
      <c r="M1" s="38"/>
      <c r="N1" s="38"/>
      <c r="O1" s="38"/>
      <c r="P1" s="38"/>
      <c r="Q1"/>
      <c r="R1"/>
    </row>
    <row r="2" spans="1:19" ht="29.25" customHeight="1" x14ac:dyDescent="0.3">
      <c r="A2"/>
      <c r="B2" s="39" t="str">
        <f ca="1">TEXT(ΑρχήΠρογράμματος,"μμμμ")</f>
        <v>Ιανουαρίου</v>
      </c>
      <c r="C2" s="39"/>
      <c r="D2" s="30">
        <f ca="1">DAY(DATE(YEAR(ΑρχήΠρογράμματος),MONTH(ΑρχήΠρογράμματος)+1,1)-1)</f>
        <v>31</v>
      </c>
      <c r="E2" s="30">
        <f ca="1">WEEKDAY(DATE(YEAR(ΑρχήΠρογράμματος),MONTH(ΑρχήΠρογράμματος),1),2)</f>
        <v>2</v>
      </c>
      <c r="F2" s="1"/>
      <c r="G2" s="1"/>
      <c r="H2" s="1"/>
      <c r="I2"/>
      <c r="J2" s="39" t="str">
        <f ca="1">TEXT(DATE(ΈτοςΠρογράμματος,MONTH(ΑρχήΠρογράμματος)+1,1),"μμμμ")</f>
        <v>Φεβρουαρίου</v>
      </c>
      <c r="K2" s="39"/>
      <c r="L2" s="29">
        <f ca="1">DAY(DATE(YEAR(ΑρχήΠρογράμματος),MONTH(ΑρχήΠρογράμματος)+2,1)-1)</f>
        <v>28</v>
      </c>
      <c r="M2" s="29">
        <f ca="1">WEEKDAY(DATE(YEAR(ΑρχήΠρογράμματος),MONTH(ΑρχήΠρογράμματος)+1,1),2)</f>
        <v>5</v>
      </c>
      <c r="N2" s="1"/>
      <c r="O2" s="1"/>
      <c r="P2" s="1"/>
      <c r="Q2"/>
      <c r="R2" s="1"/>
    </row>
    <row r="3" spans="1:19" ht="29.25" customHeight="1" x14ac:dyDescent="0.3">
      <c r="A3"/>
      <c r="B3" s="7" t="s">
        <v>37</v>
      </c>
      <c r="C3" s="8" t="s">
        <v>38</v>
      </c>
      <c r="D3" s="8" t="s">
        <v>39</v>
      </c>
      <c r="E3" s="8" t="s">
        <v>40</v>
      </c>
      <c r="F3" s="8" t="s">
        <v>41</v>
      </c>
      <c r="G3" s="8" t="s">
        <v>42</v>
      </c>
      <c r="H3" s="9" t="s">
        <v>43</v>
      </c>
      <c r="I3"/>
      <c r="J3" s="7" t="s">
        <v>37</v>
      </c>
      <c r="K3" s="8" t="s">
        <v>38</v>
      </c>
      <c r="L3" s="8" t="s">
        <v>39</v>
      </c>
      <c r="M3" s="8" t="s">
        <v>40</v>
      </c>
      <c r="N3" s="8" t="s">
        <v>41</v>
      </c>
      <c r="O3" s="8" t="s">
        <v>42</v>
      </c>
      <c r="P3" s="9" t="s">
        <v>43</v>
      </c>
      <c r="Q3"/>
      <c r="R3" s="2" t="s">
        <v>22</v>
      </c>
    </row>
    <row r="4" spans="1:19" ht="29.25" customHeight="1" x14ac:dyDescent="0.3">
      <c r="A4"/>
      <c r="B4" s="13" t="str">
        <f ca="1">IF($E$2=COLUMN(A$2),1,IF(A4&gt;0,A4+1,""))</f>
        <v/>
      </c>
      <c r="C4" s="14">
        <f t="shared" ref="C4:H4" ca="1" si="0">IF($E$2=COLUMN(B$2),1,IF(AND(B4&gt;0,B4&lt;&gt;""),B4+1,""))</f>
        <v>1</v>
      </c>
      <c r="D4" s="14">
        <f t="shared" ca="1" si="0"/>
        <v>2</v>
      </c>
      <c r="E4" s="14">
        <f t="shared" ca="1" si="0"/>
        <v>3</v>
      </c>
      <c r="F4" s="14">
        <f t="shared" ca="1" si="0"/>
        <v>4</v>
      </c>
      <c r="G4" s="14">
        <f t="shared" ca="1" si="0"/>
        <v>5</v>
      </c>
      <c r="H4" s="15">
        <f t="shared" ca="1" si="0"/>
        <v>6</v>
      </c>
      <c r="I4"/>
      <c r="J4" s="13" t="str">
        <f ca="1">IF(M$2=COLUMN(A$2),1,IF(I4&gt;0,I4+1,""))</f>
        <v/>
      </c>
      <c r="K4" s="14" t="str">
        <f ca="1">IF(M$2=COLUMN(B$2),1,IF(AND(J4&gt;0,J4&lt;&gt;""),J4+1,""))</f>
        <v/>
      </c>
      <c r="L4" s="14" t="str">
        <f ca="1">IF(M$2=COLUMN(C$2),1,IF(AND(K4&gt;0,K4&lt;&gt;""),K4+1,""))</f>
        <v/>
      </c>
      <c r="M4" s="14" t="str">
        <f ca="1">IF(M$2=COLUMN(D$2),1,IF(AND(L4&gt;0,L4&lt;&gt;""),L4+1,""))</f>
        <v/>
      </c>
      <c r="N4" s="14">
        <f ca="1">IF(M$2=COLUMN(E$2),1,IF(AND(M4&gt;0,M4&lt;&gt;""),M4+1,""))</f>
        <v>1</v>
      </c>
      <c r="O4" s="14">
        <f ca="1">IF(M$2=COLUMN(F$2),1,IF(AND(N4&gt;0,N4&lt;&gt;""),N4+1,""))</f>
        <v>2</v>
      </c>
      <c r="P4" s="15">
        <f ca="1">IF(M$2=COLUMN(G$2),1,IF(AND(O4&gt;0,O4&lt;&gt;""),O4+1,""))</f>
        <v>3</v>
      </c>
      <c r="Q4"/>
      <c r="R4" s="3">
        <f ca="1">YEAR(TODAY())</f>
        <v>2019</v>
      </c>
      <c r="S4" s="37"/>
    </row>
    <row r="5" spans="1:19" ht="29.25" customHeight="1" x14ac:dyDescent="0.3">
      <c r="A5"/>
      <c r="B5" s="16">
        <f ca="1">H4+1</f>
        <v>7</v>
      </c>
      <c r="C5" s="17">
        <f ca="1">B5+1</f>
        <v>8</v>
      </c>
      <c r="D5" s="17">
        <f t="shared" ref="D5:H5" ca="1" si="1">C5+1</f>
        <v>9</v>
      </c>
      <c r="E5" s="17">
        <f t="shared" ca="1" si="1"/>
        <v>10</v>
      </c>
      <c r="F5" s="17">
        <f t="shared" ca="1" si="1"/>
        <v>11</v>
      </c>
      <c r="G5" s="17">
        <f t="shared" ca="1" si="1"/>
        <v>12</v>
      </c>
      <c r="H5" s="18">
        <f t="shared" ca="1" si="1"/>
        <v>13</v>
      </c>
      <c r="I5"/>
      <c r="J5" s="16">
        <f ca="1">P4+1</f>
        <v>4</v>
      </c>
      <c r="K5" s="17">
        <f t="shared" ref="K5:P7" ca="1" si="2">J5+1</f>
        <v>5</v>
      </c>
      <c r="L5" s="17">
        <f t="shared" ca="1" si="2"/>
        <v>6</v>
      </c>
      <c r="M5" s="17">
        <f t="shared" ca="1" si="2"/>
        <v>7</v>
      </c>
      <c r="N5" s="17">
        <f t="shared" ca="1" si="2"/>
        <v>8</v>
      </c>
      <c r="O5" s="17">
        <f t="shared" ca="1" si="2"/>
        <v>9</v>
      </c>
      <c r="P5" s="18">
        <f t="shared" ca="1" si="2"/>
        <v>10</v>
      </c>
      <c r="Q5"/>
      <c r="R5" s="2" t="s">
        <v>44</v>
      </c>
      <c r="S5" s="37"/>
    </row>
    <row r="6" spans="1:19" ht="29.25" customHeight="1" x14ac:dyDescent="0.3">
      <c r="A6"/>
      <c r="B6" s="16">
        <f t="shared" ref="B6:B7" ca="1" si="3">H5+1</f>
        <v>14</v>
      </c>
      <c r="C6" s="17">
        <f t="shared" ref="C6:H6" ca="1" si="4">B6+1</f>
        <v>15</v>
      </c>
      <c r="D6" s="17">
        <f t="shared" ca="1" si="4"/>
        <v>16</v>
      </c>
      <c r="E6" s="17">
        <f t="shared" ca="1" si="4"/>
        <v>17</v>
      </c>
      <c r="F6" s="17">
        <f t="shared" ca="1" si="4"/>
        <v>18</v>
      </c>
      <c r="G6" s="17">
        <f t="shared" ca="1" si="4"/>
        <v>19</v>
      </c>
      <c r="H6" s="18">
        <f t="shared" ca="1" si="4"/>
        <v>20</v>
      </c>
      <c r="I6"/>
      <c r="J6" s="16">
        <f ca="1">P5+1</f>
        <v>11</v>
      </c>
      <c r="K6" s="17">
        <f t="shared" ca="1" si="2"/>
        <v>12</v>
      </c>
      <c r="L6" s="17">
        <f t="shared" ca="1" si="2"/>
        <v>13</v>
      </c>
      <c r="M6" s="17">
        <f t="shared" ca="1" si="2"/>
        <v>14</v>
      </c>
      <c r="N6" s="17">
        <f t="shared" ca="1" si="2"/>
        <v>15</v>
      </c>
      <c r="O6" s="17">
        <f t="shared" ca="1" si="2"/>
        <v>16</v>
      </c>
      <c r="P6" s="18">
        <f t="shared" ca="1" si="2"/>
        <v>17</v>
      </c>
      <c r="Q6"/>
      <c r="R6" s="4">
        <f ca="1">DATE(YEAR(TODAY()),1,6)</f>
        <v>43471</v>
      </c>
      <c r="S6" s="37"/>
    </row>
    <row r="7" spans="1:19" ht="29.25" customHeight="1" x14ac:dyDescent="0.3">
      <c r="A7"/>
      <c r="B7" s="16">
        <f t="shared" ca="1" si="3"/>
        <v>21</v>
      </c>
      <c r="C7" s="17">
        <f t="shared" ref="C7:H7" ca="1" si="5">B7+1</f>
        <v>22</v>
      </c>
      <c r="D7" s="17">
        <f t="shared" ca="1" si="5"/>
        <v>23</v>
      </c>
      <c r="E7" s="17">
        <f t="shared" ca="1" si="5"/>
        <v>24</v>
      </c>
      <c r="F7" s="17">
        <f t="shared" ca="1" si="5"/>
        <v>25</v>
      </c>
      <c r="G7" s="17">
        <f t="shared" ca="1" si="5"/>
        <v>26</v>
      </c>
      <c r="H7" s="18">
        <f t="shared" ca="1" si="5"/>
        <v>27</v>
      </c>
      <c r="I7"/>
      <c r="J7" s="16">
        <f ca="1">P6+1</f>
        <v>18</v>
      </c>
      <c r="K7" s="17">
        <f t="shared" ca="1" si="2"/>
        <v>19</v>
      </c>
      <c r="L7" s="17">
        <f t="shared" ca="1" si="2"/>
        <v>20</v>
      </c>
      <c r="M7" s="17">
        <f t="shared" ca="1" si="2"/>
        <v>21</v>
      </c>
      <c r="N7" s="17">
        <f t="shared" ca="1" si="2"/>
        <v>22</v>
      </c>
      <c r="O7" s="17">
        <f t="shared" ca="1" si="2"/>
        <v>23</v>
      </c>
      <c r="P7" s="18">
        <f t="shared" ca="1" si="2"/>
        <v>24</v>
      </c>
      <c r="Q7"/>
      <c r="R7" s="2" t="s">
        <v>45</v>
      </c>
      <c r="S7" s="37"/>
    </row>
    <row r="8" spans="1:19" ht="29.25" customHeight="1" x14ac:dyDescent="0.3">
      <c r="A8"/>
      <c r="B8" s="16">
        <f ca="1">IFERROR(IF(H7+1&gt;$D$2,"",H7+1),"")</f>
        <v>28</v>
      </c>
      <c r="C8" s="17">
        <f t="shared" ref="C8:H9" ca="1" si="6">IFERROR(IF(B8+1&gt;$D$2,"",B8+1),"")</f>
        <v>29</v>
      </c>
      <c r="D8" s="17">
        <f t="shared" ca="1" si="6"/>
        <v>30</v>
      </c>
      <c r="E8" s="17">
        <f t="shared" ca="1" si="6"/>
        <v>31</v>
      </c>
      <c r="F8" s="17" t="str">
        <f t="shared" ca="1" si="6"/>
        <v/>
      </c>
      <c r="G8" s="17" t="str">
        <f t="shared" ca="1" si="6"/>
        <v/>
      </c>
      <c r="H8" s="18" t="str">
        <f t="shared" ca="1" si="6"/>
        <v/>
      </c>
      <c r="I8"/>
      <c r="J8" s="16">
        <f ca="1">IFERROR(IF(P7+1&gt;L$2,"",P7+1),"")</f>
        <v>25</v>
      </c>
      <c r="K8" s="17">
        <f ca="1">IFERROR(IF(J8+1&gt;L$2,"",J8+1),"")</f>
        <v>26</v>
      </c>
      <c r="L8" s="17">
        <f ca="1">IFERROR(IF(K8+1&gt;L$2,"",K8+1),"")</f>
        <v>27</v>
      </c>
      <c r="M8" s="17">
        <f ca="1">IFERROR(IF(L8+1&gt;L$2,"",L8+1),"")</f>
        <v>28</v>
      </c>
      <c r="N8" s="17" t="str">
        <f ca="1">IFERROR(IF(M8+1&gt;L$2,"",M8+1),"")</f>
        <v/>
      </c>
      <c r="O8" s="17" t="str">
        <f ca="1">IFERROR(IF(N8+1&gt;L$2,"",N8+1),"")</f>
        <v/>
      </c>
      <c r="P8" s="18" t="str">
        <f ca="1">IFERROR(IF(O8+1&gt;L$2,"",O8+1),"")</f>
        <v/>
      </c>
      <c r="Q8"/>
      <c r="R8" s="4">
        <f ca="1">DATE(YEAR(TODAY()),4,25)</f>
        <v>43580</v>
      </c>
      <c r="S8" s="37"/>
    </row>
    <row r="9" spans="1:19" ht="29.25" customHeight="1" x14ac:dyDescent="0.3">
      <c r="A9"/>
      <c r="B9" s="19" t="str">
        <f ca="1">IFERROR(IF(H8+1&gt;$D$2,"",H8+1),"")</f>
        <v/>
      </c>
      <c r="C9" s="20" t="str">
        <f t="shared" ca="1" si="6"/>
        <v/>
      </c>
      <c r="D9" s="20" t="str">
        <f t="shared" ca="1" si="6"/>
        <v/>
      </c>
      <c r="E9" s="20" t="str">
        <f t="shared" ca="1" si="6"/>
        <v/>
      </c>
      <c r="F9" s="20" t="str">
        <f t="shared" ca="1" si="6"/>
        <v/>
      </c>
      <c r="G9" s="20" t="str">
        <f t="shared" ca="1" si="6"/>
        <v/>
      </c>
      <c r="H9" s="21" t="str">
        <f t="shared" ca="1" si="6"/>
        <v/>
      </c>
      <c r="I9"/>
      <c r="J9" s="19" t="str">
        <f ca="1">IFERROR(IF(P8+1&gt;L$2,"",P8+1),"")</f>
        <v/>
      </c>
      <c r="K9" s="20" t="str">
        <f ca="1">IFERROR(IF(J9+1&gt;L$2,"",J9+1),"")</f>
        <v/>
      </c>
      <c r="L9" s="20" t="str">
        <f ca="1">IFERROR(IF(K9+1&gt;L$2,"",K9+1),"")</f>
        <v/>
      </c>
      <c r="M9" s="20" t="str">
        <f ca="1">IFERROR(IF(L9+1&gt;L$2,"",L9+1),"")</f>
        <v/>
      </c>
      <c r="N9" s="20" t="str">
        <f ca="1">IFERROR(IF(M9+1&gt;L$2,"",M9+1),"")</f>
        <v/>
      </c>
      <c r="O9" s="20" t="str">
        <f ca="1">IFERROR(IF(N9+1&gt;L$2,"",N9+1),"")</f>
        <v/>
      </c>
      <c r="P9" s="21" t="str">
        <f ca="1">IFERROR(IF(O9+1&gt;L$2,"",O9+1),"")</f>
        <v/>
      </c>
      <c r="Q9"/>
      <c r="R9"/>
      <c r="S9" s="37"/>
    </row>
    <row r="10" spans="1:19" ht="29.25" customHeight="1" x14ac:dyDescent="0.3">
      <c r="A10"/>
      <c r="B10" s="40" t="str">
        <f ca="1">TEXT(DATE(ΈτοςΠρογράμματος,MONTH(ΑρχήΠρογράμματος)+2,1),"μμμμ")</f>
        <v>Μαρτίου</v>
      </c>
      <c r="C10" s="40"/>
      <c r="D10" s="29">
        <f ca="1">DAY(DATE(YEAR(ΑρχήΠρογράμματος),MONTH(ΑρχήΠρογράμματος)+3,1)-1)</f>
        <v>31</v>
      </c>
      <c r="E10" s="29">
        <f ca="1">WEEKDAY(DATE(YEAR(ΑρχήΠρογράμματος),MONTH(ΑρχήΠρογράμματος)+2,1),2)</f>
        <v>5</v>
      </c>
      <c r="F10" s="23"/>
      <c r="G10" s="1"/>
      <c r="H10" s="1"/>
      <c r="I10"/>
      <c r="J10" s="40" t="str">
        <f ca="1">TEXT(DATE(ΈτοςΠρογράμματος,MONTH(ΑρχήΠρογράμματος)+3,1),"μμμμ")</f>
        <v>Απριλίου</v>
      </c>
      <c r="K10" s="40"/>
      <c r="L10" s="26">
        <f ca="1">DAY(DATE(YEAR(ΑρχήΠρογράμματος),MONTH(ΑρχήΠρογράμματος)+4,1)-1)</f>
        <v>30</v>
      </c>
      <c r="M10" s="26">
        <f ca="1">WEEKDAY(DATE(YEAR(ΑρχήΠρογράμματος),MONTH(ΑρχήΠρογράμματος)+3,1),2)</f>
        <v>1</v>
      </c>
      <c r="N10" s="1"/>
      <c r="O10" s="1"/>
      <c r="P10" s="1"/>
      <c r="Q10"/>
      <c r="R10"/>
    </row>
    <row r="11" spans="1:19" ht="29.25" customHeight="1" x14ac:dyDescent="0.3">
      <c r="A11"/>
      <c r="B11" s="7" t="s">
        <v>37</v>
      </c>
      <c r="C11" s="8" t="s">
        <v>38</v>
      </c>
      <c r="D11" s="8" t="s">
        <v>39</v>
      </c>
      <c r="E11" s="8" t="s">
        <v>40</v>
      </c>
      <c r="F11" s="8" t="s">
        <v>41</v>
      </c>
      <c r="G11" s="8" t="s">
        <v>42</v>
      </c>
      <c r="H11" s="9" t="s">
        <v>43</v>
      </c>
      <c r="I11"/>
      <c r="J11" s="7" t="s">
        <v>37</v>
      </c>
      <c r="K11" s="8" t="s">
        <v>38</v>
      </c>
      <c r="L11" s="8" t="s">
        <v>39</v>
      </c>
      <c r="M11" s="8" t="s">
        <v>40</v>
      </c>
      <c r="N11" s="8" t="s">
        <v>41</v>
      </c>
      <c r="O11" s="8" t="s">
        <v>42</v>
      </c>
      <c r="P11" s="9" t="s">
        <v>43</v>
      </c>
      <c r="Q11"/>
      <c r="R11"/>
    </row>
    <row r="12" spans="1:19" ht="29.25" customHeight="1" x14ac:dyDescent="0.3">
      <c r="A12"/>
      <c r="B12" s="13" t="str">
        <f ca="1">IF($E$10=COLUMN(A$2),1,IF(A12&gt;0,A12+1,""))</f>
        <v/>
      </c>
      <c r="C12" s="14" t="str">
        <f ca="1">IF($E$10=COLUMN(B$2),1,IF(AND(B12&gt;0,B12&lt;&gt;""),B12+1,""))</f>
        <v/>
      </c>
      <c r="D12" s="14" t="str">
        <f t="shared" ref="D12:H12" ca="1" si="7">IF($E$10=COLUMN(C$2),1,IF(AND(C12&gt;0,C12&lt;&gt;""),C12+1,""))</f>
        <v/>
      </c>
      <c r="E12" s="14" t="str">
        <f t="shared" ca="1" si="7"/>
        <v/>
      </c>
      <c r="F12" s="14">
        <f t="shared" ca="1" si="7"/>
        <v>1</v>
      </c>
      <c r="G12" s="14">
        <f t="shared" ca="1" si="7"/>
        <v>2</v>
      </c>
      <c r="H12" s="24">
        <f t="shared" ca="1" si="7"/>
        <v>3</v>
      </c>
      <c r="I12" s="25"/>
      <c r="J12" s="13">
        <f ca="1">IF($M$10=COLUMN(A$2),1,IF(I12&gt;0,I12+1,""))</f>
        <v>1</v>
      </c>
      <c r="K12" s="14">
        <f ca="1">IF($M$10=COLUMN(B$2),1,IF(AND(J12&gt;0,J12&lt;&gt;""),J12+1,""))</f>
        <v>2</v>
      </c>
      <c r="L12" s="14">
        <f t="shared" ref="L12:P12" ca="1" si="8">IF($M$10=COLUMN(C$2),1,IF(AND(K12&gt;0,K12&lt;&gt;""),K12+1,""))</f>
        <v>3</v>
      </c>
      <c r="M12" s="14">
        <f t="shared" ca="1" si="8"/>
        <v>4</v>
      </c>
      <c r="N12" s="14">
        <f t="shared" ca="1" si="8"/>
        <v>5</v>
      </c>
      <c r="O12" s="14">
        <f t="shared" ca="1" si="8"/>
        <v>6</v>
      </c>
      <c r="P12" s="15">
        <f t="shared" ca="1" si="8"/>
        <v>7</v>
      </c>
      <c r="Q12"/>
      <c r="R12"/>
    </row>
    <row r="13" spans="1:19" ht="29.25" customHeight="1" x14ac:dyDescent="0.3">
      <c r="A13"/>
      <c r="B13" s="16">
        <f ca="1">H12+1</f>
        <v>4</v>
      </c>
      <c r="C13" s="17">
        <f ca="1">B13+1</f>
        <v>5</v>
      </c>
      <c r="D13" s="17">
        <f t="shared" ref="D13:H13" ca="1" si="9">C13+1</f>
        <v>6</v>
      </c>
      <c r="E13" s="17">
        <f t="shared" ca="1" si="9"/>
        <v>7</v>
      </c>
      <c r="F13" s="17">
        <f t="shared" ca="1" si="9"/>
        <v>8</v>
      </c>
      <c r="G13" s="17">
        <f t="shared" ca="1" si="9"/>
        <v>9</v>
      </c>
      <c r="H13" s="18">
        <f t="shared" ca="1" si="9"/>
        <v>10</v>
      </c>
      <c r="I13"/>
      <c r="J13" s="16">
        <f ca="1">P12+1</f>
        <v>8</v>
      </c>
      <c r="K13" s="17">
        <f ca="1">J13+1</f>
        <v>9</v>
      </c>
      <c r="L13" s="17">
        <f t="shared" ref="L13:P13" ca="1" si="10">K13+1</f>
        <v>10</v>
      </c>
      <c r="M13" s="17">
        <f t="shared" ca="1" si="10"/>
        <v>11</v>
      </c>
      <c r="N13" s="17">
        <f t="shared" ca="1" si="10"/>
        <v>12</v>
      </c>
      <c r="O13" s="17">
        <f t="shared" ca="1" si="10"/>
        <v>13</v>
      </c>
      <c r="P13" s="18">
        <f t="shared" ca="1" si="10"/>
        <v>14</v>
      </c>
      <c r="Q13"/>
      <c r="R13"/>
    </row>
    <row r="14" spans="1:19" ht="29.25" customHeight="1" x14ac:dyDescent="0.3">
      <c r="A14"/>
      <c r="B14" s="16">
        <f t="shared" ref="B14:B15" ca="1" si="11">H13+1</f>
        <v>11</v>
      </c>
      <c r="C14" s="17">
        <f t="shared" ref="C14:H14" ca="1" si="12">B14+1</f>
        <v>12</v>
      </c>
      <c r="D14" s="17">
        <f t="shared" ca="1" si="12"/>
        <v>13</v>
      </c>
      <c r="E14" s="17">
        <f t="shared" ca="1" si="12"/>
        <v>14</v>
      </c>
      <c r="F14" s="17">
        <f t="shared" ca="1" si="12"/>
        <v>15</v>
      </c>
      <c r="G14" s="17">
        <f t="shared" ca="1" si="12"/>
        <v>16</v>
      </c>
      <c r="H14" s="18">
        <f t="shared" ca="1" si="12"/>
        <v>17</v>
      </c>
      <c r="I14"/>
      <c r="J14" s="16">
        <f t="shared" ref="J14:J15" ca="1" si="13">P13+1</f>
        <v>15</v>
      </c>
      <c r="K14" s="17">
        <f t="shared" ref="K14:P14" ca="1" si="14">J14+1</f>
        <v>16</v>
      </c>
      <c r="L14" s="17">
        <f t="shared" ca="1" si="14"/>
        <v>17</v>
      </c>
      <c r="M14" s="17">
        <f t="shared" ca="1" si="14"/>
        <v>18</v>
      </c>
      <c r="N14" s="17">
        <f t="shared" ca="1" si="14"/>
        <v>19</v>
      </c>
      <c r="O14" s="17">
        <f t="shared" ca="1" si="14"/>
        <v>20</v>
      </c>
      <c r="P14" s="18">
        <f t="shared" ca="1" si="14"/>
        <v>21</v>
      </c>
      <c r="Q14"/>
      <c r="R14"/>
    </row>
    <row r="15" spans="1:19" ht="29.25" customHeight="1" x14ac:dyDescent="0.3">
      <c r="A15"/>
      <c r="B15" s="16">
        <f t="shared" ca="1" si="11"/>
        <v>18</v>
      </c>
      <c r="C15" s="17">
        <f t="shared" ref="C15:H15" ca="1" si="15">B15+1</f>
        <v>19</v>
      </c>
      <c r="D15" s="17">
        <f t="shared" ca="1" si="15"/>
        <v>20</v>
      </c>
      <c r="E15" s="17">
        <f t="shared" ca="1" si="15"/>
        <v>21</v>
      </c>
      <c r="F15" s="17">
        <f t="shared" ca="1" si="15"/>
        <v>22</v>
      </c>
      <c r="G15" s="17">
        <f t="shared" ca="1" si="15"/>
        <v>23</v>
      </c>
      <c r="H15" s="18">
        <f t="shared" ca="1" si="15"/>
        <v>24</v>
      </c>
      <c r="I15"/>
      <c r="J15" s="16">
        <f t="shared" ca="1" si="13"/>
        <v>22</v>
      </c>
      <c r="K15" s="17">
        <f t="shared" ref="K15:P15" ca="1" si="16">J15+1</f>
        <v>23</v>
      </c>
      <c r="L15" s="17">
        <f t="shared" ca="1" si="16"/>
        <v>24</v>
      </c>
      <c r="M15" s="17">
        <f t="shared" ca="1" si="16"/>
        <v>25</v>
      </c>
      <c r="N15" s="17">
        <f t="shared" ca="1" si="16"/>
        <v>26</v>
      </c>
      <c r="O15" s="17">
        <f t="shared" ca="1" si="16"/>
        <v>27</v>
      </c>
      <c r="P15" s="18">
        <f t="shared" ca="1" si="16"/>
        <v>28</v>
      </c>
      <c r="Q15"/>
      <c r="R15"/>
    </row>
    <row r="16" spans="1:19" ht="29.25" customHeight="1" x14ac:dyDescent="0.3">
      <c r="A16"/>
      <c r="B16" s="16">
        <f ca="1">IFERROR(IF(H15+1&gt;$D$10,"",H15+1),"")</f>
        <v>25</v>
      </c>
      <c r="C16" s="17">
        <f ca="1">IFERROR(IF(B16+1&gt;$D$10,"",B16+1),"")</f>
        <v>26</v>
      </c>
      <c r="D16" s="17">
        <f t="shared" ref="D16:H16" ca="1" si="17">IFERROR(IF(C16+1&gt;$D$10,"",C16+1),"")</f>
        <v>27</v>
      </c>
      <c r="E16" s="17">
        <f t="shared" ca="1" si="17"/>
        <v>28</v>
      </c>
      <c r="F16" s="17">
        <f t="shared" ca="1" si="17"/>
        <v>29</v>
      </c>
      <c r="G16" s="17">
        <f t="shared" ca="1" si="17"/>
        <v>30</v>
      </c>
      <c r="H16" s="18">
        <f t="shared" ca="1" si="17"/>
        <v>31</v>
      </c>
      <c r="I16"/>
      <c r="J16" s="16">
        <f ca="1">IFERROR(IF(P15+1&gt;$L$10,"",P15+1),"")</f>
        <v>29</v>
      </c>
      <c r="K16" s="17">
        <f ca="1">IFERROR(IF(J16+1&gt;$L$10,"",J16+1),"")</f>
        <v>30</v>
      </c>
      <c r="L16" s="17" t="str">
        <f t="shared" ref="L16:P16" ca="1" si="18">IFERROR(IF(K16+1&gt;$L$10,"",K16+1),"")</f>
        <v/>
      </c>
      <c r="M16" s="17" t="str">
        <f t="shared" ca="1" si="18"/>
        <v/>
      </c>
      <c r="N16" s="17" t="str">
        <f t="shared" ca="1" si="18"/>
        <v/>
      </c>
      <c r="O16" s="17" t="str">
        <f t="shared" ca="1" si="18"/>
        <v/>
      </c>
      <c r="P16" s="18" t="str">
        <f t="shared" ca="1" si="18"/>
        <v/>
      </c>
      <c r="Q16"/>
      <c r="R16"/>
    </row>
    <row r="17" spans="1:18" ht="29.25" customHeight="1" x14ac:dyDescent="0.3">
      <c r="A17"/>
      <c r="B17" s="19" t="str">
        <f ca="1">IFERROR(IF(H16+1&gt;$D$10,"",H16+1),"")</f>
        <v/>
      </c>
      <c r="C17" s="20" t="str">
        <f ca="1">IFERROR(IF(B17+1&gt;$D$10,"",B17+1),"")</f>
        <v/>
      </c>
      <c r="D17" s="20" t="str">
        <f t="shared" ref="D17:H17" ca="1" si="19">IFERROR(IF(C17+1&gt;$D$10,"",C17+1),"")</f>
        <v/>
      </c>
      <c r="E17" s="20" t="str">
        <f t="shared" ca="1" si="19"/>
        <v/>
      </c>
      <c r="F17" s="20" t="str">
        <f t="shared" ca="1" si="19"/>
        <v/>
      </c>
      <c r="G17" s="20" t="str">
        <f t="shared" ca="1" si="19"/>
        <v/>
      </c>
      <c r="H17" s="21" t="str">
        <f t="shared" ca="1" si="19"/>
        <v/>
      </c>
      <c r="I17"/>
      <c r="J17" s="19" t="str">
        <f ca="1">IFERROR(IF(P16+1&gt;$L$10,"",P16+1),"")</f>
        <v/>
      </c>
      <c r="K17" s="20" t="str">
        <f ca="1">IFERROR(IF(J17+1&gt;$L$10,"",J17+1),"")</f>
        <v/>
      </c>
      <c r="L17" s="20" t="str">
        <f t="shared" ref="L17:P17" ca="1" si="20">IFERROR(IF(K17+1&gt;$L$10,"",K17+1),"")</f>
        <v/>
      </c>
      <c r="M17" s="20" t="str">
        <f t="shared" ca="1" si="20"/>
        <v/>
      </c>
      <c r="N17" s="20" t="str">
        <f t="shared" ca="1" si="20"/>
        <v/>
      </c>
      <c r="O17" s="20" t="str">
        <f t="shared" ca="1" si="20"/>
        <v/>
      </c>
      <c r="P17" s="21" t="str">
        <f t="shared" ca="1" si="20"/>
        <v/>
      </c>
      <c r="Q17"/>
      <c r="R17"/>
    </row>
  </sheetData>
  <mergeCells count="6">
    <mergeCell ref="S4:S9"/>
    <mergeCell ref="B1:P1"/>
    <mergeCell ref="B2:C2"/>
    <mergeCell ref="J2:K2"/>
    <mergeCell ref="B10:C10"/>
    <mergeCell ref="J10:K10"/>
  </mergeCells>
  <dataValidations xWindow="98" yWindow="315" count="20">
    <dataValidation allowBlank="1" showInputMessage="1" showErrorMessage="1" prompt="Δημιουργήστε ένα ημερολόγιο εξαμήνου σε αυτό το φύλλο εργασίας. Πληκτρολογήστε το έτος στο κελί R4, την ημερομηνία έναρξης στο κελί R6 και την ημερομηνία λήξης στο κελί R8. Ένα ημερολόγιο τεσσάρων μηνών ενημερώνεται αυτόματα" sqref="A1" xr:uid="{00000000-0002-0000-0300-000000000000}"/>
    <dataValidation allowBlank="1" showInputMessage="1" showErrorMessage="1" prompt="Εισαγάγετε το έτος στο παρακάτω κελί" sqref="R3" xr:uid="{00000000-0002-0000-0300-000001000000}"/>
    <dataValidation allowBlank="1" showInputMessage="1" showErrorMessage="1" prompt="Εισαγάγετε το έτος σε αυτό το κελί" sqref="R4" xr:uid="{00000000-0002-0000-0300-000002000000}"/>
    <dataValidation allowBlank="1" showInputMessage="1" showErrorMessage="1" prompt="Εισαγάγετε την ημερομηνία έναρξης στο παρακάτω κελί" sqref="R5" xr:uid="{00000000-0002-0000-0300-000003000000}"/>
    <dataValidation allowBlank="1" showInputMessage="1" showErrorMessage="1" prompt="Εισαγάγετε την ημερομηνία έναρξης σε αυτό το κελί" sqref="R6" xr:uid="{00000000-0002-0000-0300-000004000000}"/>
    <dataValidation allowBlank="1" showInputMessage="1" showErrorMessage="1" prompt="Εισαγάγετε την ημερομηνία λήξης στο παρακάτω κελί" sqref="R7" xr:uid="{00000000-0002-0000-0300-000005000000}"/>
    <dataValidation allowBlank="1" showInputMessage="1" showErrorMessage="1" prompt="Εισαγάγετε την ημερομηνία λήξης σε αυτό το κελί" sqref="R8" xr:uid="{00000000-0002-0000-0300-000006000000}"/>
    <dataValidation allowBlank="1" showInputMessage="1" showErrorMessage="1" prompt="Το ημερολόγιο του τρέχοντος μηνός βρίσκεται στα κελιά B3 έως Η9, παρακάτω. Ο επόμενος μήνας βρίσκεται στα κελιά J3 έως P9. Ο τρίτος μήνας βρίσκεται στα κελιά B11 έως H17. Ο τέταρτος μήνας βρίσκεται στα κελιά J11 έως P17" sqref="B2:C2" xr:uid="{00000000-0002-0000-0300-000007000000}"/>
    <dataValidation allowBlank="1" showInputMessage="1" showErrorMessage="1" prompt="Τα κελιά B3 έως H3 περιλαμβάνουν τα ονόματα των ημερών της εβδομάδας για αυτόν το μήνα παραπάνω. Αυτό το κελί περιέχει την ημέρα έναρξης της εβδομάδας" sqref="B3 J3 B11 J11" xr:uid="{00000000-0002-0000-0300-000008000000}"/>
    <dataValidation allowBlank="1" showInputMessage="1" showErrorMessage="1" prompt="Οι ημερολογιακές ημέρες για τον μήνα ενημερώνονται αυτόματα στα κελιά B4 έως H9. Οι ημερομηνίες με προθεσμίες επισημαίνονται με χρώμα RGB R=222 G=56 B=0  " sqref="B4" xr:uid="{00000000-0002-0000-0300-000009000000}"/>
    <dataValidation allowBlank="1" showInputMessage="1" showErrorMessage="1" prompt="Το ημερολόγιο για αυτόν το μήνα βρίσκεται στα κελιά από κάτω. Τα κελιά J3 έως P3 περιλαμβάνουν τα ονόματα των ημερών της εβδομάδας για αυτό το ημερολόγιο" sqref="J2:K2" xr:uid="{00000000-0002-0000-0300-00000A000000}"/>
    <dataValidation allowBlank="1" showInputMessage="1" showErrorMessage="1" prompt="Οι ημερολογιακές ημέρες του μήνα ενημερώνονται αυτόματα στα κελιά J4 έως P9. Οι ημερομηνίες με προθεσμίες θα επισημαίνονται με χρώμα RGB R=222 G=56 B=0  " sqref="J4" xr:uid="{00000000-0002-0000-0300-00000C000000}"/>
    <dataValidation allowBlank="1" showInputMessage="1" showErrorMessage="1" prompt="Το ημερολόγιο για αυτόν το μήνα βρίσκεται στα από κάτω κελιά. Τα κελιά B11 έως H11 περιλαμβάνουν τα ονόματα των ημερών της εβδομάδας για αυτό το ημερολόγιο" sqref="B10:C10" xr:uid="{00000000-0002-0000-0300-00000D000000}"/>
    <dataValidation allowBlank="1" showInputMessage="1" showErrorMessage="1" prompt="Οι ημερολογιακές ημέρες για τον μήνα ενημερώνονται αυτόματα στα κελιά B12 έως H17. Οι ημερομηνίες με προθεσμίες επισημαίνονται με χρώμα RGB R=222 G=56 B=0  " sqref="B12" xr:uid="{00000000-0002-0000-0300-00000E000000}"/>
    <dataValidation allowBlank="1" showInputMessage="1" showErrorMessage="1" prompt="Το ημερολόγιο για αυτόν το μήνα βρίσκεται στα από κάτω κελιά. Τα κελιά J11 έως P11 περιλαμβάνουν τα ονόματα των ημερών της εβδομάδας για αυτό το ημερολόγιο_x000a_" sqref="J10:K10" xr:uid="{00000000-0002-0000-0300-00000F000000}"/>
    <dataValidation allowBlank="1" showInputMessage="1" showErrorMessage="1" prompt="Οι ημερολογιακές ημέρες για τον μήνα ενημερώνονται αυτόματα στα κελιά J12 έως P17. Οι ημερομηνίες με προθεσμίες επισημαίνονται με χρώμα RGB R=222 G=56 B=0  " sqref="J12" xr:uid="{00000000-0002-0000-0300-000010000000}"/>
    <dataValidation allowBlank="1" showInputMessage="1" showErrorMessage="1" prompt="ΣΥΜΒΟΥΛΉ ΗΜΕΡΟΛΌΓΙΟΥ ΕΞΑΜΉΝΟΥ: _x000a__x000a_Πληκτρολογήστε το έτος, την ημερομηνία έναρξης και την ημερομηνία λήξης για να προβάλετε ένα πρόγραμμα τεσσάρων μηνών._x000a__x000a_Οι ημέρες με προθεσμίες εμφανίζονται σε R=222, G=56, B=0" sqref="S4:S9" xr:uid="{00000000-0002-0000-0300-000011000000}"/>
    <dataValidation allowBlank="1" showInputMessage="1" showErrorMessage="1" prompt="Ο τύπος για τη δημιουργία συγκεκριμένων ημερών σε ένα μήνα είναι σε αυτό το κελί. Μην διαγράψετε αυτό το περιεχόμενο" sqref="D2 L2 D10 L10" xr:uid="{00000000-0002-0000-0300-000012000000}"/>
    <dataValidation allowBlank="1" showInputMessage="1" showErrorMessage="1" prompt="Ο τύπος για τη δημιουργία συγκεκριμένων εβδομάδων σε έναν μήνα είναι σε αυτό το κελί. Μη διαγράψετε αυτό το περιεχόμενο" sqref="E2 M2 E10 M10" xr:uid="{00000000-0002-0000-0300-000013000000}"/>
    <dataValidation allowBlank="1" showInputMessage="1" showErrorMessage="1" prompt="Ο τίτλος αυτού του φύλλου εργασίας βρίσκεται σε αυτό το κελί. Ένα ημερολόγιο τεσσάρων μηνών βρίσκεται στα κελιά παρακάτω. Η συμβουλή βρίσκεται στο κελί S4" sqref="B1:P1" xr:uid="{00000000-0002-0000-0300-000014000000}"/>
  </dataValidations>
  <printOptions horizontalCentered="1"/>
  <pageMargins left="0.25" right="0.25" top="0.75" bottom="0.75" header="0.3" footer="0.3"/>
  <pageSetup paperSize="9" fitToHeight="0" orientation="landscape" r:id="rId1"/>
  <headerFooter differentFirst="1">
    <oddFooter>Page &amp;P of &amp;N</oddFooter>
  </headerFooter>
  <ignoredErrors>
    <ignoredError sqref="I4:J4 B4:H4 K4:P4 B12:H12 J12:P12" emptyCellReference="1"/>
  </ignoredErrors>
  <drawing r:id="rId2"/>
  <extLst>
    <ext xmlns:x14="http://schemas.microsoft.com/office/spreadsheetml/2009/9/main" uri="{78C0D931-6437-407d-A8EE-F0AAD7539E65}">
      <x14:conditionalFormattings>
        <x14:conditionalFormatting xmlns:xm="http://schemas.microsoft.com/office/excel/2006/main">
          <x14:cfRule type="expression" priority="106" id="{AF716392-6C16-49A1-B40C-1257678D6450}">
            <xm:f>(B12&lt;&gt;"")*(DATEVALUE(B12&amp;"-"&amp;$B$10&amp;"-"&amp;$R$4)&gt;=$R$6)*(DATEVALUE(B12&amp;"-"&amp;$B$10&amp;"-"&amp;$R$4)&lt;=$R$8)*(MATCH(DATEVALUE(B12&amp;"-"&amp;$B$10&amp;"-"&amp;$R$4),Προθεσμίες!$G:$G,0)&gt;0)</xm:f>
            <x14:dxf>
              <font>
                <b/>
                <i/>
                <color theme="4"/>
              </font>
            </x14:dxf>
          </x14:cfRule>
          <xm:sqref>B12:H17</xm:sqref>
        </x14:conditionalFormatting>
        <x14:conditionalFormatting xmlns:xm="http://schemas.microsoft.com/office/excel/2006/main">
          <x14:cfRule type="expression" priority="108" id="{83BB8D5E-7B5C-4566-A802-24F8F2D1A463}">
            <xm:f>(J12&lt;&gt;"")*(DATEVALUE(J12&amp;"-"&amp;$J$10&amp;"-"&amp;$R$4)&gt;=$R$6)*(DATEVALUE(J12&amp;"-"&amp;$J$10&amp;"-"&amp;$R$4)&lt;=$R$8)*(MATCH(DATEVALUE(J12&amp;"-"&amp;$J$10&amp;"-"&amp;$R$4),Προθεσμίες!$G:$G,0)&gt;0)</xm:f>
            <x14:dxf>
              <font>
                <b/>
                <i/>
                <color theme="4"/>
              </font>
            </x14:dxf>
          </x14:cfRule>
          <xm:sqref>J12:P17</xm:sqref>
        </x14:conditionalFormatting>
        <x14:conditionalFormatting xmlns:xm="http://schemas.microsoft.com/office/excel/2006/main">
          <x14:cfRule type="expression" priority="110" id="{6A42FF6F-2BB9-43AE-A8E1-70BD9879AB95}">
            <xm:f>(B4&lt;&gt;"")*(DATEVALUE(B4&amp;"-"&amp;$B$2&amp;"-"&amp;$R$4)&gt;=$R$6)*(DATEVALUE($B$2&amp;"-"&amp;B4&amp;"-"&amp;$R$4)&lt;=$R$8)*(MATCH(DATEVALUE($B$2&amp;"-"&amp;B4&amp;"-"&amp;$R$4),Προθεσμίες!$G:$G,0))</xm:f>
            <x14:dxf>
              <font>
                <b/>
                <i/>
                <color theme="4"/>
              </font>
            </x14:dxf>
          </x14:cfRule>
          <xm:sqref>B4:H9</xm:sqref>
        </x14:conditionalFormatting>
        <x14:conditionalFormatting xmlns:xm="http://schemas.microsoft.com/office/excel/2006/main">
          <x14:cfRule type="expression" priority="112" id="{25F2C936-614F-4406-9635-03B2F39A7B7A}">
            <xm:f>(J4&lt;&gt;"")*(DATEVALUE(J4&amp;"-"&amp;$J$2&amp;"-"&amp;$R$4)&gt;=$R$6)*(DATEVALUE(J4&amp;"-"&amp;$J$2&amp;"-"&amp;$R$4)&lt;=$R$8)*(MATCH(DATEVALUE(J4&amp;"-"&amp;$J$2&amp;"-"&amp;$R$4),Προθεσμίες!$G:$G,0)&gt;0)</xm:f>
            <x14:dxf>
              <font>
                <b/>
                <i/>
                <color theme="4"/>
              </font>
            </x14:dxf>
          </x14:cfRule>
          <xm:sqref>J4:P9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4</vt:i4>
      </vt:variant>
      <vt:variant>
        <vt:lpstr>Καθορισμένες περιοχές</vt:lpstr>
      </vt:variant>
      <vt:variant>
        <vt:i4>13</vt:i4>
      </vt:variant>
    </vt:vector>
  </HeadingPairs>
  <TitlesOfParts>
    <vt:vector size="17" baseType="lpstr">
      <vt:lpstr>Λίστα μαθημάτων</vt:lpstr>
      <vt:lpstr>Προθεσμίες</vt:lpstr>
      <vt:lpstr>Εβδομαδιαίο πρόγραμμα</vt:lpstr>
      <vt:lpstr>Ημερολόγιο εξαμήνου</vt:lpstr>
      <vt:lpstr>'Εβδομαδιαίο πρόγραμμα'!Print_Area</vt:lpstr>
      <vt:lpstr>'Ημερολόγιο εξαμήνου'!Print_Area</vt:lpstr>
      <vt:lpstr>'Λίστα μαθημάτων'!Print_Area</vt:lpstr>
      <vt:lpstr>Προθεσμίες!Print_Area</vt:lpstr>
      <vt:lpstr>'Εβδομαδιαίο πρόγραμμα'!Print_Titles</vt:lpstr>
      <vt:lpstr>'Λίστα μαθημάτων'!Print_Titles</vt:lpstr>
      <vt:lpstr>Προθεσμίες!Print_Titles</vt:lpstr>
      <vt:lpstr>ΑρχήΠρογράμματος</vt:lpstr>
      <vt:lpstr>ΕξάμηνοΠρογράμματος</vt:lpstr>
      <vt:lpstr>ΈτοςΠρογράμματος</vt:lpstr>
      <vt:lpstr>ΗμέρεςΤηςΕβδομάδας</vt:lpstr>
      <vt:lpstr>ΛίσταΜαθημάτων</vt:lpstr>
      <vt:lpstr>ΤέλοςΠρογράμματος</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keywords/>
  <cp:lastModifiedBy>Microsoft</cp:lastModifiedBy>
  <dcterms:created xsi:type="dcterms:W3CDTF">2018-02-18T21:40:39Z</dcterms:created>
  <dcterms:modified xsi:type="dcterms:W3CDTF">2019-07-19T03:11:35Z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2018-02-18T21:40:45.6617866Z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