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xml" ContentType="application/vnd.openxmlformats-officedocument.drawing+xml"/>
  <Override PartName="/xl/tables/table1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4"/>
  <workbookPr/>
  <mc:AlternateContent xmlns:mc="http://schemas.openxmlformats.org/markup-compatibility/2006">
    <mc:Choice Requires="x15">
      <x15ac:absPath xmlns:x15ac="http://schemas.microsoft.com/office/spreadsheetml/2010/11/ac" url="C:\Users\admin\Desktop\de-DE\"/>
    </mc:Choice>
  </mc:AlternateContent>
  <bookViews>
    <workbookView xWindow="-120" yWindow="-120" windowWidth="29010" windowHeight="16215" xr2:uid="{00000000-000D-0000-FFFF-FFFF00000000}"/>
  </bookViews>
  <sheets>
    <sheet name="Start" sheetId="5" r:id="rId1"/>
    <sheet name="Ausgaben" sheetId="1" r:id="rId2"/>
    <sheet name="Einnahmen" sheetId="2" r:id="rId3"/>
    <sheet name="Zusammenfassung_Gewinn–Verlust"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1" l="1"/>
  <c r="H19" i="1"/>
  <c r="H11" i="1"/>
  <c r="D32" i="1"/>
  <c r="D25" i="1"/>
  <c r="D11" i="1"/>
  <c r="B1" i="3" l="1"/>
  <c r="B1" i="2"/>
  <c r="C32" i="1" l="1"/>
  <c r="G24" i="1"/>
  <c r="C25" i="1"/>
  <c r="G19" i="1"/>
  <c r="C19" i="1"/>
  <c r="D19" i="1"/>
  <c r="G11" i="1"/>
  <c r="C11" i="1"/>
  <c r="H4" i="1" l="1"/>
  <c r="D6" i="3" s="1"/>
  <c r="G4" i="1"/>
  <c r="C6" i="3" s="1"/>
  <c r="F7" i="2"/>
  <c r="F8" i="2"/>
  <c r="F9" i="2"/>
  <c r="F13" i="2"/>
  <c r="F14" i="2"/>
  <c r="F15" i="2"/>
  <c r="F19" i="2"/>
  <c r="F20" i="2"/>
  <c r="F21" i="2"/>
  <c r="F25" i="2"/>
  <c r="F26" i="2"/>
  <c r="F27" i="2"/>
  <c r="F28" i="2"/>
  <c r="G7" i="2"/>
  <c r="G8" i="2"/>
  <c r="G9" i="2"/>
  <c r="G13" i="2"/>
  <c r="G14" i="2"/>
  <c r="G15" i="2"/>
  <c r="G19" i="2"/>
  <c r="G20" i="2"/>
  <c r="G21" i="2"/>
  <c r="G25" i="2"/>
  <c r="G26" i="2"/>
  <c r="G27" i="2"/>
  <c r="G28" i="2"/>
  <c r="G29" i="2" l="1"/>
  <c r="F22" i="2"/>
  <c r="F29" i="2"/>
  <c r="G22" i="2"/>
  <c r="G16" i="2"/>
  <c r="F16" i="2"/>
  <c r="F10" i="2"/>
  <c r="G10" i="2"/>
  <c r="G4" i="2" l="1"/>
  <c r="D5" i="3" s="1"/>
  <c r="F4" i="2"/>
  <c r="C5" i="3" s="1"/>
  <c r="C8" i="3" s="1"/>
  <c r="D8" i="3" l="1"/>
</calcChain>
</file>

<file path=xl/sharedStrings.xml><?xml version="1.0" encoding="utf-8"?>
<sst xmlns="http://schemas.openxmlformats.org/spreadsheetml/2006/main" count="148" uniqueCount="98">
  <si>
    <t>ÜBER DIESE VORLAGE</t>
  </si>
  <si>
    <t>Verwenden Sie die Arbeitsmappe "Veranstaltungsbudget", um die im Rahmen einer Veranstaltung angefallenen Ausgaben und Einnahmen nachzuverfolgen.</t>
  </si>
  <si>
    <t>Füllen Sie "Veranstaltungsname" aus, und geben Sie Details in den Tabellen der Arbeitsblätter "Ausgaben" und "Einnahmen" ein.</t>
  </si>
  <si>
    <t>Die Gesamtausgaben und Gesamteinnahmen werden automatisch berechnet.</t>
  </si>
  <si>
    <t>Die Zusammenfassung von Gewinn und Verlust und das Diagramm werden im Arbeitsblatt "Zusammenfassung_Gewinn–Verlust" automatisch aktualisiert.</t>
  </si>
  <si>
    <t>Anmerkung: </t>
  </si>
  <si>
    <t>Weitere Anweisungen wurden in Spalte A auf jedem Arbeitsblatt bereitgestellt. Diese Texte wurden absichtlich ausgeblendet. Um die Texte zu entfernen, wählen Sie Spalte A und dann ENTF aus. Um die Texte einzublenden, wählen Sie Spalte A aus, und ändern Sie die Schriftfarbe.</t>
  </si>
  <si>
    <t>Wenn Sie mehr zu Tabellen erfahren möchten, drücken Sie die UMSCHALTTASTE und dann innerhalb einer Tabelle F10, wählen Sie die Option "TABELLE" und dann "ALTERNATIVTEXT" aus.</t>
  </si>
  <si>
    <t>Geben Sie die geschätzten und tatsächlichen Ausgaben für die einzelnen Kategorien in den jeweiligen Tabellen dieses Arbeitsblatts und den Veranstaltungsnamen in Zelle D1 ein, um den Titel des Arbeitsblatts und der anderen Arbeitsblätter anzupassen. Der Untertitel dieses Arbeitsblatts steht in Zelle H1. Hilfreiche Anweisungen zur Verwendung dieses Arbeitsblatts stehen in Zellen in dieser Spalte. Die nächste Anweisung finden Sie in Zelle A3.</t>
  </si>
  <si>
    <t>Die Bezeichnung "Gesamtausgaben" steht in der Zelle rechts, die Bezeichnung "Geschätzt" in Zelle G3 und die Bezeichnung "Tatsächlich" in Zelle H3.</t>
  </si>
  <si>
    <t>Die geschätzten Gesamtausgaben in Zelle G4 und die tatsächlichen Gesamtausgaben in Zelle H4 werden automatisch berechnet. Die nächste Anweisung finden Sie in Zelle A6.</t>
  </si>
  <si>
    <t>Geben Sie die Ausgaben für Dekorationen in der Tabelle ab der Zelle rechts und die Ausgaben für Programme ab Zelle F13 ein. Die nächste Anweisung finden Sie in Zelle A21.</t>
  </si>
  <si>
    <t>Geben Sie die Ausgaben für Öffentlichkeitsarbeit in der Tabelle ab der Zelle rechts und die Ausgaben für Preise ab Zelle F21 ein. Die nächste Anweisung finden Sie in Zelle A27.</t>
  </si>
  <si>
    <t>Geben Sie die Ausgaben für Sonstiges in der Tabelle ab der Zelle rechts ein.</t>
  </si>
  <si>
    <t>Veranstaltungsbudget für Veranstaltungsname</t>
  </si>
  <si>
    <t>GESAMTAUSGABEN</t>
  </si>
  <si>
    <t>Veranstaltungsort</t>
  </si>
  <si>
    <t>Gebühren für Raum und Halle</t>
  </si>
  <si>
    <t>Personal am Veranstaltungsort</t>
  </si>
  <si>
    <t>Ausstattung</t>
  </si>
  <si>
    <t>Tische und Stühle</t>
  </si>
  <si>
    <t>Dekorationen</t>
  </si>
  <si>
    <t>Blumen</t>
  </si>
  <si>
    <t>Kerzen</t>
  </si>
  <si>
    <t>Beleuchtung</t>
  </si>
  <si>
    <t>Ballons</t>
  </si>
  <si>
    <t>Papierlieferungen</t>
  </si>
  <si>
    <t>Öffentlichkeitsarbeit</t>
  </si>
  <si>
    <t>Grafikarbeiten</t>
  </si>
  <si>
    <t>Kopieren/Drucken</t>
  </si>
  <si>
    <t>Porto</t>
  </si>
  <si>
    <t>Sonstiges</t>
  </si>
  <si>
    <t>Telefon</t>
  </si>
  <si>
    <t>Beförderung</t>
  </si>
  <si>
    <t>Büromaterial</t>
  </si>
  <si>
    <t>Faxdienste</t>
  </si>
  <si>
    <t>Geschätzt</t>
  </si>
  <si>
    <t>Tatsächlich</t>
  </si>
  <si>
    <t>Erfrischungen</t>
  </si>
  <si>
    <t>Essen</t>
  </si>
  <si>
    <t>Getränke</t>
  </si>
  <si>
    <t>Tischwäsche</t>
  </si>
  <si>
    <t>Personal und Trinkgelder</t>
  </si>
  <si>
    <t>Programm</t>
  </si>
  <si>
    <t>Künstler</t>
  </si>
  <si>
    <t>Referenten</t>
  </si>
  <si>
    <t>Reise</t>
  </si>
  <si>
    <t>Hotel</t>
  </si>
  <si>
    <t>Preise</t>
  </si>
  <si>
    <t>Schleifen/Plaketten/Pokale</t>
  </si>
  <si>
    <t>Geschenke</t>
  </si>
  <si>
    <t>AUSGABEN</t>
  </si>
  <si>
    <t>Die Bezeichnung "Gesamteinnahmen" steht in der Zelle rechts, die Bezeichnung "Geschätzt" in Zelle F3 und die Bezeichnung "Tatsächlich" in Zelle G3.</t>
  </si>
  <si>
    <t>Die geschätzten Gesamteinnahmen werden in Zelle F4 und die tatsächlichen Gesamteinnahmen in Zelle G4 automatisch berechnet.</t>
  </si>
  <si>
    <t>Die Bezeichnung "Eintritte" steht in der Zelle rechts.</t>
  </si>
  <si>
    <t>Geben Sie in der Tabelle ab der Zelle rechts die geschätzte und tatsächliche Anzahl der Eintritte mit den Ticketpreisen ein. Die geschätzten und tatsächlichen Einnahmen aus Eintritten werden automatisch berechnet. Die nächste Anweisung finden Sie in Zelle A11.</t>
  </si>
  <si>
    <t>Die Bezeichnung "Werbeanzeigen im Programm" steht in der Zelle rechts.</t>
  </si>
  <si>
    <t>Geben Sie in der Tabelle ab der Zelle rechts die geschätzte und tatsächliche Anzahl der Werbeanzeigen im Programm und die Anzeigenpreise ein. Die geschätzten und tatsächlichen Einnahmen aus Werbeanzeigen werden automatisch berechnet. Die nächste Anweisung finden Sie in Zelle A17.</t>
  </si>
  <si>
    <t>Geben Sie in der Tabelle ab der Zelle rechts die geschätzte und tatsächliche Anzahl von Ausstellern und Lieferanten sowie die Messestandpreise ein. Die geschätzten und tatsächlichen Einnahmen werden automatisch berechnet. Die nächste Anweisung finden Sie in Zelle A23.</t>
  </si>
  <si>
    <t>Die Bezeichnung "Verkauf von Artikeln" steht in der Zelle rechts.</t>
  </si>
  <si>
    <t>Geben Sie in der Tabelle ab der Zelle rechts die geschätzte und tatsächliche Anzahl der verkauften Artikel und die Artikelpreise ein. Die geschätzten und tatsächlichen Einnahmen werden automatisch berechnet.</t>
  </si>
  <si>
    <t>GESAMTEINNAHMEN</t>
  </si>
  <si>
    <t>EINTRITTE</t>
  </si>
  <si>
    <t>Geschätzte Anzahl</t>
  </si>
  <si>
    <t>AUSSTELLER/LIEFERANTEN</t>
  </si>
  <si>
    <t>VERKAUF VON ARTIKELN</t>
  </si>
  <si>
    <t>Tatsächliche Anzahl</t>
  </si>
  <si>
    <t>Typ</t>
  </si>
  <si>
    <t>Erwachsene @</t>
  </si>
  <si>
    <t>Kinder @</t>
  </si>
  <si>
    <t>Andere @</t>
  </si>
  <si>
    <t>Deckblätter @</t>
  </si>
  <si>
    <t>Halbe Seiten @</t>
  </si>
  <si>
    <t>Viertelseiten @</t>
  </si>
  <si>
    <t>Große Stände @</t>
  </si>
  <si>
    <t>Mittelgroße Stände @</t>
  </si>
  <si>
    <t>Kleine Stände @</t>
  </si>
  <si>
    <t>Artikel @</t>
  </si>
  <si>
    <t>Preis</t>
  </si>
  <si>
    <t>Geschätzte Einnahmen</t>
  </si>
  <si>
    <t>EINNAHMEN</t>
  </si>
  <si>
    <t>Tatsächliche Einnahmen</t>
  </si>
  <si>
    <t>Die Zusammenfassung von Gewinn und Verlust und das Diagramm mit den Gesamteinnahmen und -ausgaben werden in diesem Arbeitsblatt automatisch aktualisiert. Der Titel dieses Arbeitsblatts wird in den Zellen rechts automatisch aktualisiert. Der Untertitel steht in Zelle G1 und G2. Hilfreiche Anweisungen zur Verwendung dieses Arbeitsblatts stehen in Zellen in dieser Spalte. Die nächste Anweisung finden Sie in Zelle A3.</t>
  </si>
  <si>
    <t>Ein Balkendiagramm, in dem die geschätzten Einnahmen und Ausgaben mit den tatsächlichen Einnahmen und Ausgaben verglichen werden, befindet sich in Zelle E3.</t>
  </si>
  <si>
    <t>Die Tabelle "Zusammenfassung", die in der Zelle rechts beginnt, wird automatisch aktualisiert. Die nächste Anweisung finden Sie in Zelle A8.</t>
  </si>
  <si>
    <t>Der geschätzte Gesamtgewinn oder -verlust wird in Zelle C8 automatisch berechnet und der tatsächliche Gesamtgewinn oder -verlust in Zelle D8.</t>
  </si>
  <si>
    <t xml:space="preserve"> Summe</t>
  </si>
  <si>
    <t>Gesamteinnahmen</t>
  </si>
  <si>
    <t>Gesamtausgaben</t>
  </si>
  <si>
    <t>Ein Balkendiagramm, in dem die geschätzten Einnahmen und Ausgaben mit den tatsächlichen Einnahmen und Ausgaben verglichen werden, befindet sich in dieser Zelle.</t>
  </si>
  <si>
    <t xml:space="preserve">GEWINN </t>
  </si>
  <si>
    <t>Zusammenfassung Verlust</t>
  </si>
  <si>
    <t>Ergebnis</t>
  </si>
  <si>
    <t>Gesamtgewinn
(oder -verlust)</t>
  </si>
  <si>
    <t>Geben Sie die geschätzt und tatsächlich Einnahmen für jede Kategorie in den jeweiligen Tabellen dieses Arbeitsblatts ein. Der Titel dieses Arbeitsblatts wird in den Zellen rechts automatisch aktualisiert. Der Untertitel steht in Zelle G1. Hilfreiche Anweisungen zur Verwendung dieses Arbeitsblatts stehen in Zellen in dieser Spalte. Die nächste Anweisung finden Sie in Zelle A3.</t>
  </si>
  <si>
    <t>Geben Sie die Ausgaben für Veranstaltungsort in der Tabelle ab der Zelle rechts und die Ausgaben für Erfrischungen ab Zelle F6 ein. Die nächste Anweisung finden Sie in Zelle A13.</t>
  </si>
  <si>
    <t>WERBEANZEIGEN IM PROGRAMM</t>
  </si>
  <si>
    <t>Die Bezeichnung "Aussteller Und Lieferanten" steht in der Zelle rechts.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</si>
</sst>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8" formatCode="#,##0.00\ &quot;€&quot;;[Red]\-#,##0.0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7" formatCode="#,##0.00\ &quot;€&quot;;[Red]#,##0.00\ &quot;€&quot;"/>
  </numFmts>
  <fonts count="40" x14ac:knownFonts="1">
    <font>
      <sz val="10"/>
      <name val="Arial"/>
      <family val="2"/>
    </font>
    <font>
      <sz val="11"/>
      <color theme="1"/>
      <name val="Lucida Sans"/>
      <family val="2"/>
      <scheme val="minor"/>
    </font>
    <font>
      <sz val="8"/>
      <name val="Arial"/>
      <family val="2"/>
    </font>
    <font>
      <sz val="10"/>
      <name val="Lucida Sans"/>
      <family val="2"/>
      <scheme val="minor"/>
    </font>
    <font>
      <sz val="9"/>
      <name val="Lucida Sans"/>
      <family val="2"/>
      <scheme val="minor"/>
    </font>
    <font>
      <b/>
      <sz val="10"/>
      <name val="Century Gothic"/>
      <family val="2"/>
      <scheme val="major"/>
    </font>
    <font>
      <b/>
      <sz val="18"/>
      <color theme="0"/>
      <name val="Century Gothic"/>
      <family val="2"/>
      <scheme val="major"/>
    </font>
    <font>
      <sz val="10"/>
      <color theme="0"/>
      <name val="Century Gothic"/>
      <family val="2"/>
      <scheme val="major"/>
    </font>
    <font>
      <sz val="9"/>
      <color theme="0"/>
      <name val="Lucida Sans"/>
      <family val="2"/>
      <scheme val="minor"/>
    </font>
    <font>
      <sz val="11"/>
      <name val="Lucida Sans"/>
      <family val="2"/>
      <scheme val="minor"/>
    </font>
    <font>
      <sz val="12"/>
      <name val="Lucida Sans"/>
      <family val="2"/>
      <scheme val="minor"/>
    </font>
    <font>
      <b/>
      <sz val="12"/>
      <color theme="0"/>
      <name val="Lucida Sans"/>
      <family val="2"/>
      <scheme val="minor"/>
    </font>
    <font>
      <b/>
      <sz val="9"/>
      <color theme="1"/>
      <name val="Lucida Sans"/>
      <family val="2"/>
      <scheme val="minor"/>
    </font>
    <font>
      <sz val="9"/>
      <color theme="1"/>
      <name val="Lucida Sans"/>
      <family val="2"/>
      <scheme val="minor"/>
    </font>
    <font>
      <sz val="10"/>
      <color theme="1"/>
      <name val="Lucida Sans"/>
      <family val="2"/>
      <scheme val="minor"/>
    </font>
    <font>
      <sz val="10"/>
      <name val="Arial"/>
      <family val="2"/>
    </font>
    <font>
      <b/>
      <sz val="12"/>
      <color theme="0"/>
      <name val="Century Gothic"/>
      <family val="2"/>
      <scheme val="major"/>
    </font>
    <font>
      <b/>
      <sz val="22"/>
      <color theme="4"/>
      <name val="Century Gothic"/>
      <family val="2"/>
      <scheme val="major"/>
    </font>
    <font>
      <sz val="22"/>
      <color theme="4"/>
      <name val="Century Gothic"/>
      <family val="2"/>
      <scheme val="major"/>
    </font>
    <font>
      <b/>
      <sz val="12"/>
      <color theme="4"/>
      <name val="Lucida Sans"/>
      <family val="2"/>
      <scheme val="minor"/>
    </font>
    <font>
      <b/>
      <sz val="12"/>
      <color theme="4"/>
      <name val="Century Gothic"/>
      <family val="2"/>
      <scheme val="major"/>
    </font>
    <font>
      <b/>
      <sz val="13"/>
      <color theme="3"/>
      <name val="Lucida Sans"/>
      <family val="2"/>
      <scheme val="minor"/>
    </font>
    <font>
      <b/>
      <sz val="16"/>
      <color theme="0"/>
      <name val="Century Gothic"/>
      <family val="2"/>
      <scheme val="major"/>
    </font>
    <font>
      <sz val="11"/>
      <name val="Calibri"/>
      <family val="2"/>
    </font>
    <font>
      <b/>
      <sz val="11"/>
      <name val="Calibri"/>
      <family val="2"/>
    </font>
    <font>
      <sz val="10"/>
      <color theme="0"/>
      <name val="Lucida Sans"/>
      <family val="2"/>
      <scheme val="minor"/>
    </font>
    <font>
      <b/>
      <sz val="15"/>
      <color theme="3"/>
      <name val="Lucida Sans"/>
      <family val="2"/>
      <scheme val="min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
      <sz val="11"/>
      <color theme="0"/>
      <name val="Lucida Sans"/>
      <family val="2"/>
      <scheme val="minor"/>
    </font>
  </fonts>
  <fills count="41">
    <fill>
      <patternFill patternType="none"/>
    </fill>
    <fill>
      <patternFill patternType="gray125"/>
    </fill>
    <fill>
      <patternFill patternType="solid">
        <fgColor theme="4"/>
        <bgColor indexed="22"/>
      </patternFill>
    </fill>
    <fill>
      <patternFill patternType="solid">
        <fgColor theme="4" tint="-0.249977111117893"/>
        <bgColor indexed="22"/>
      </patternFill>
    </fill>
    <fill>
      <patternFill patternType="solid">
        <fgColor theme="0" tint="-4.9989318521683403E-2"/>
        <bgColor indexed="64"/>
      </patternFill>
    </fill>
    <fill>
      <patternFill patternType="solid">
        <fgColor theme="5"/>
        <bgColor indexed="64"/>
      </patternFill>
    </fill>
    <fill>
      <patternFill patternType="solid">
        <fgColor theme="5"/>
        <bgColor indexed="22"/>
      </patternFill>
    </fill>
    <fill>
      <patternFill patternType="solid">
        <fgColor theme="5" tint="-0.249977111117893"/>
        <bgColor indexed="22"/>
      </patternFill>
    </fill>
    <fill>
      <patternFill patternType="solid">
        <fgColor theme="0"/>
        <bgColor indexed="64"/>
      </patternFill>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7" fillId="4" borderId="0" applyNumberFormat="0" applyBorder="0" applyAlignment="0" applyProtection="0"/>
    <xf numFmtId="0" fontId="15" fillId="0" borderId="0"/>
    <xf numFmtId="0" fontId="21" fillId="0" borderId="1" applyNumberFormat="0" applyFill="0" applyAlignment="0" applyProtection="0"/>
    <xf numFmtId="165" fontId="15" fillId="0" borderId="0" applyFont="0" applyFill="0" applyBorder="0" applyAlignment="0" applyProtection="0"/>
    <xf numFmtId="164"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1" fillId="13" borderId="4" applyNumberFormat="0" applyAlignment="0" applyProtection="0"/>
    <xf numFmtId="0" fontId="32" fillId="14" borderId="5" applyNumberFormat="0" applyAlignment="0" applyProtection="0"/>
    <xf numFmtId="0" fontId="33" fillId="14" borderId="4" applyNumberFormat="0" applyAlignment="0" applyProtection="0"/>
    <xf numFmtId="0" fontId="34" fillId="0" borderId="6" applyNumberFormat="0" applyFill="0" applyAlignment="0" applyProtection="0"/>
    <xf numFmtId="0" fontId="35" fillId="15" borderId="7" applyNumberFormat="0" applyAlignment="0" applyProtection="0"/>
    <xf numFmtId="0" fontId="36" fillId="0" borderId="0" applyNumberFormat="0" applyFill="0" applyBorder="0" applyAlignment="0" applyProtection="0"/>
    <xf numFmtId="0" fontId="15" fillId="16"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58">
    <xf numFmtId="0" fontId="0" fillId="0" borderId="0" xfId="0"/>
    <xf numFmtId="0" fontId="3" fillId="0" borderId="0" xfId="0" applyFont="1"/>
    <xf numFmtId="0" fontId="4" fillId="0" borderId="0" xfId="0" applyFont="1"/>
    <xf numFmtId="0" fontId="4" fillId="0" borderId="0" xfId="0" applyFont="1" applyAlignment="1">
      <alignment horizontal="center"/>
    </xf>
    <xf numFmtId="0" fontId="10" fillId="0" borderId="0" xfId="0" applyFont="1"/>
    <xf numFmtId="0" fontId="14" fillId="0" borderId="0" xfId="0" applyFont="1"/>
    <xf numFmtId="0" fontId="14" fillId="0" borderId="0" xfId="0" applyFont="1" applyAlignment="1">
      <alignment horizontal="left" indent="1"/>
    </xf>
    <xf numFmtId="0" fontId="14" fillId="0" borderId="0" xfId="0" applyFont="1" applyAlignment="1">
      <alignment horizontal="right" indent="1"/>
    </xf>
    <xf numFmtId="0" fontId="3" fillId="0" borderId="0" xfId="0" applyFont="1" applyAlignment="1">
      <alignment vertical="center"/>
    </xf>
    <xf numFmtId="0" fontId="14" fillId="0" borderId="0" xfId="0" applyFont="1" applyAlignment="1">
      <alignment vertical="center"/>
    </xf>
    <xf numFmtId="0" fontId="3" fillId="0" borderId="0" xfId="0" applyFont="1" applyAlignment="1">
      <alignment horizontal="right" indent="1"/>
    </xf>
    <xf numFmtId="0" fontId="12" fillId="6" borderId="0" xfId="0" applyFont="1" applyFill="1" applyAlignment="1">
      <alignment vertical="center"/>
    </xf>
    <xf numFmtId="0" fontId="14" fillId="5" borderId="0" xfId="0" applyFont="1" applyFill="1" applyAlignment="1">
      <alignment horizontal="right" indent="1"/>
    </xf>
    <xf numFmtId="0" fontId="5" fillId="5" borderId="0" xfId="2" applyFont="1" applyFill="1" applyAlignment="1">
      <alignment horizontal="right" indent="1"/>
    </xf>
    <xf numFmtId="0" fontId="6" fillId="8" borderId="0" xfId="0" applyFont="1" applyFill="1" applyAlignment="1">
      <alignment horizontal="left" vertical="center" indent="1"/>
    </xf>
    <xf numFmtId="0" fontId="7" fillId="8" borderId="0" xfId="0" applyFont="1" applyFill="1" applyAlignment="1">
      <alignment vertical="center"/>
    </xf>
    <xf numFmtId="0" fontId="6" fillId="8" borderId="0" xfId="0" applyFont="1" applyFill="1" applyAlignment="1">
      <alignment horizontal="right" vertical="center" indent="1"/>
    </xf>
    <xf numFmtId="0" fontId="13" fillId="0" borderId="0" xfId="0" applyFont="1" applyAlignment="1">
      <alignment horizontal="left" vertical="center" indent="1"/>
    </xf>
    <xf numFmtId="0" fontId="14" fillId="0" borderId="0" xfId="0" applyFont="1" applyAlignment="1">
      <alignment horizontal="left" vertical="center" indent="1"/>
    </xf>
    <xf numFmtId="0" fontId="4" fillId="0" borderId="0" xfId="0" applyFont="1" applyAlignment="1">
      <alignment horizontal="left" vertical="center" indent="1"/>
    </xf>
    <xf numFmtId="0" fontId="18" fillId="4" borderId="0" xfId="0" applyFont="1" applyFill="1" applyAlignment="1">
      <alignment vertical="center"/>
    </xf>
    <xf numFmtId="0" fontId="17" fillId="4" borderId="0" xfId="1" applyAlignment="1">
      <alignment horizontal="right" vertical="center" indent="1"/>
    </xf>
    <xf numFmtId="0" fontId="8" fillId="0" borderId="0" xfId="0" applyFont="1"/>
    <xf numFmtId="0" fontId="0" fillId="0" borderId="0" xfId="0" applyAlignment="1">
      <alignment horizontal="right" vertical="center" indent="1"/>
    </xf>
    <xf numFmtId="0" fontId="15" fillId="0" borderId="0" xfId="0" applyFont="1" applyAlignment="1">
      <alignment horizontal="right" vertical="center" indent="1"/>
    </xf>
    <xf numFmtId="0" fontId="20" fillId="4" borderId="0" xfId="0" applyFont="1" applyFill="1" applyAlignment="1">
      <alignment horizontal="right" vertical="top" indent="1"/>
    </xf>
    <xf numFmtId="0" fontId="17" fillId="4" borderId="0" xfId="1" applyAlignment="1">
      <alignment horizontal="right" vertical="top" indent="1"/>
    </xf>
    <xf numFmtId="0" fontId="18" fillId="4" borderId="0" xfId="0" applyFont="1" applyFill="1"/>
    <xf numFmtId="0" fontId="10" fillId="0" borderId="0" xfId="0" applyFont="1" applyAlignment="1">
      <alignment horizontal="right" vertical="center" indent="2"/>
    </xf>
    <xf numFmtId="0" fontId="10" fillId="0" borderId="0" xfId="0" applyFont="1" applyAlignment="1">
      <alignment horizontal="right" vertical="center" indent="1"/>
    </xf>
    <xf numFmtId="0" fontId="9" fillId="0" borderId="0" xfId="0" applyFont="1" applyAlignment="1">
      <alignment vertical="center"/>
    </xf>
    <xf numFmtId="0" fontId="11" fillId="3" borderId="0" xfId="0" applyFont="1" applyFill="1" applyAlignment="1">
      <alignment horizontal="center" vertical="center" wrapText="1"/>
    </xf>
    <xf numFmtId="0" fontId="14" fillId="0" borderId="0" xfId="0" applyFont="1" applyAlignment="1">
      <alignment horizontal="right" vertical="center" indent="1"/>
    </xf>
    <xf numFmtId="0" fontId="19" fillId="0" borderId="0" xfId="0" applyFont="1"/>
    <xf numFmtId="0" fontId="0" fillId="0" borderId="0" xfId="0" applyAlignment="1">
      <alignment vertical="center"/>
    </xf>
    <xf numFmtId="0" fontId="23" fillId="0" borderId="0" xfId="0" applyFont="1" applyAlignment="1">
      <alignment wrapText="1"/>
    </xf>
    <xf numFmtId="0" fontId="22" fillId="9" borderId="0" xfId="3" applyFont="1" applyFill="1" applyBorder="1" applyAlignment="1">
      <alignment horizontal="center" vertical="center"/>
    </xf>
    <xf numFmtId="0" fontId="24" fillId="0" borderId="0" xfId="0" applyFont="1" applyAlignment="1">
      <alignment wrapText="1"/>
    </xf>
    <xf numFmtId="0" fontId="25" fillId="0" borderId="0" xfId="0" applyFont="1"/>
    <xf numFmtId="0" fontId="4" fillId="0" borderId="0" xfId="0" applyFont="1" applyAlignment="1">
      <alignment horizontal="right" vertical="center" indent="1"/>
    </xf>
    <xf numFmtId="0" fontId="16" fillId="0" borderId="0" xfId="0" applyFont="1" applyAlignment="1">
      <alignment vertical="center"/>
    </xf>
    <xf numFmtId="0" fontId="16" fillId="0" borderId="0" xfId="0" applyFont="1" applyAlignment="1">
      <alignment horizontal="right" vertical="center" indent="2"/>
    </xf>
    <xf numFmtId="0" fontId="16" fillId="0" borderId="0" xfId="0" applyFont="1" applyAlignment="1">
      <alignment horizontal="right" vertical="center" indent="1"/>
    </xf>
    <xf numFmtId="0" fontId="17" fillId="4" borderId="0" xfId="1" applyAlignment="1">
      <alignment horizontal="center"/>
    </xf>
    <xf numFmtId="167" fontId="12" fillId="6" borderId="0" xfId="0" applyNumberFormat="1" applyFont="1" applyFill="1" applyAlignment="1">
      <alignment horizontal="right" vertical="center" indent="1"/>
    </xf>
    <xf numFmtId="167" fontId="9" fillId="0" borderId="0" xfId="0" applyNumberFormat="1" applyFont="1" applyAlignment="1">
      <alignment horizontal="right" vertical="center" indent="2"/>
    </xf>
    <xf numFmtId="167" fontId="11" fillId="2" borderId="0" xfId="0" applyNumberFormat="1" applyFont="1" applyFill="1" applyAlignment="1">
      <alignment horizontal="right" vertical="center" indent="2"/>
    </xf>
    <xf numFmtId="167" fontId="11" fillId="2" borderId="0" xfId="0" applyNumberFormat="1" applyFont="1" applyFill="1" applyAlignment="1">
      <alignment horizontal="right" vertical="center" indent="1"/>
    </xf>
    <xf numFmtId="0" fontId="16" fillId="7" borderId="0" xfId="0" applyFont="1" applyFill="1" applyAlignment="1">
      <alignment horizontal="center" vertical="center"/>
    </xf>
    <xf numFmtId="0" fontId="17" fillId="4" borderId="0" xfId="1" applyAlignment="1">
      <alignment horizontal="center" vertical="center"/>
    </xf>
    <xf numFmtId="0" fontId="7" fillId="8" borderId="0" xfId="0" applyFont="1" applyFill="1" applyAlignment="1">
      <alignment horizontal="center" vertical="center"/>
    </xf>
    <xf numFmtId="0" fontId="17" fillId="4" borderId="0" xfId="1" applyAlignment="1">
      <alignment horizontal="center"/>
    </xf>
    <xf numFmtId="8" fontId="4" fillId="0" borderId="0" xfId="0" applyNumberFormat="1" applyFont="1" applyAlignment="1">
      <alignment horizontal="right" vertical="center" indent="1"/>
    </xf>
    <xf numFmtId="8" fontId="13" fillId="0" borderId="0" xfId="0" applyNumberFormat="1" applyFont="1" applyAlignment="1">
      <alignment horizontal="right" indent="1"/>
    </xf>
    <xf numFmtId="8" fontId="13" fillId="0" borderId="0" xfId="0" applyNumberFormat="1" applyFont="1" applyAlignment="1">
      <alignment horizontal="right" vertical="center" indent="1"/>
    </xf>
    <xf numFmtId="8" fontId="12" fillId="6" borderId="0" xfId="0" applyNumberFormat="1" applyFont="1" applyFill="1" applyAlignment="1">
      <alignment horizontal="right" vertical="center" indent="1"/>
    </xf>
    <xf numFmtId="8" fontId="0" fillId="0" borderId="0" xfId="0" applyNumberFormat="1" applyAlignment="1">
      <alignment horizontal="right" vertical="center" indent="1"/>
    </xf>
    <xf numFmtId="8" fontId="9" fillId="0" borderId="0" xfId="0" applyNumberFormat="1" applyFont="1" applyAlignment="1">
      <alignment horizontal="right" vertical="center" indent="1"/>
    </xf>
  </cellXfs>
  <cellStyles count="48">
    <cellStyle name="20 % - Akzent1" xfId="25" builtinId="30" customBuiltin="1"/>
    <cellStyle name="20 % - Akzent2" xfId="29" builtinId="34" customBuiltin="1"/>
    <cellStyle name="20 % - Akzent3" xfId="33" builtinId="38" customBuiltin="1"/>
    <cellStyle name="20 % - Akzent4" xfId="37" builtinId="42" customBuiltin="1"/>
    <cellStyle name="20 % - Akzent5" xfId="41" builtinId="46" customBuiltin="1"/>
    <cellStyle name="20 % - Akzent6" xfId="45" builtinId="50" customBuiltin="1"/>
    <cellStyle name="40 % - Akzent1" xfId="26" builtinId="31" customBuiltin="1"/>
    <cellStyle name="40 % - Akzent2" xfId="30" builtinId="35" customBuiltin="1"/>
    <cellStyle name="40 % - Akzent3" xfId="34" builtinId="39" customBuiltin="1"/>
    <cellStyle name="40 % - Akzent4" xfId="38" builtinId="43" customBuiltin="1"/>
    <cellStyle name="40 % - Akzent5" xfId="42" builtinId="47" customBuiltin="1"/>
    <cellStyle name="40 % - Akzent6" xfId="46" builtinId="51" customBuiltin="1"/>
    <cellStyle name="60 % - Akzent1" xfId="27" builtinId="32" customBuiltin="1"/>
    <cellStyle name="60 % - Akzent2" xfId="31" builtinId="36" customBuiltin="1"/>
    <cellStyle name="60 % - Akzent3" xfId="35" builtinId="40" customBuiltin="1"/>
    <cellStyle name="60 % - Akzent4" xfId="39" builtinId="44" customBuiltin="1"/>
    <cellStyle name="60 % - Akzent5" xfId="43" builtinId="48" customBuiltin="1"/>
    <cellStyle name="60 % - Akzent6" xfId="47" builtinId="52" customBuiltin="1"/>
    <cellStyle name="Akzent1" xfId="24" builtinId="29" customBuiltin="1"/>
    <cellStyle name="Akzent2" xfId="28" builtinId="33" customBuiltin="1"/>
    <cellStyle name="Akzent3" xfId="32" builtinId="37" customBuiltin="1"/>
    <cellStyle name="Akzent4" xfId="36" builtinId="41" customBuiltin="1"/>
    <cellStyle name="Akzent5" xfId="40" builtinId="45" customBuiltin="1"/>
    <cellStyle name="Akzent6" xfId="44" builtinId="49" customBuiltin="1"/>
    <cellStyle name="Ausgabe" xfId="16" builtinId="21" customBuiltin="1"/>
    <cellStyle name="Berechnung" xfId="17" builtinId="22" customBuiltin="1"/>
    <cellStyle name="Dezimal [0]" xfId="5" builtinId="6" customBuiltin="1"/>
    <cellStyle name="Eingabe" xfId="15" builtinId="20" customBuiltin="1"/>
    <cellStyle name="Ergebnis" xfId="23" builtinId="25" customBuiltin="1"/>
    <cellStyle name="Erklärender Text" xfId="22" builtinId="53" customBuiltin="1"/>
    <cellStyle name="Gut" xfId="12" builtinId="26" customBuiltin="1"/>
    <cellStyle name="Komma" xfId="4" builtinId="3" customBuiltin="1"/>
    <cellStyle name="Neutral" xfId="14" builtinId="28" customBuiltin="1"/>
    <cellStyle name="Notiz" xfId="21" builtinId="10" customBuiltin="1"/>
    <cellStyle name="Prozent" xfId="8" builtinId="5" customBuiltin="1"/>
    <cellStyle name="Schlecht" xfId="13" builtinId="27" customBuiltin="1"/>
    <cellStyle name="Standard" xfId="0" builtinId="0" customBuiltin="1"/>
    <cellStyle name="Standard 2" xfId="2" xr:uid="{00000000-0005-0000-0000-000001000000}"/>
    <cellStyle name="Überschrift" xfId="1" builtinId="15" customBuiltin="1"/>
    <cellStyle name="Überschrift 1" xfId="9" builtinId="16" customBuiltin="1"/>
    <cellStyle name="Überschrift 2" xfId="3" builtinId="17" customBuiltin="1"/>
    <cellStyle name="Überschrift 3" xfId="10" builtinId="18" customBuiltin="1"/>
    <cellStyle name="Überschrift 4" xfId="11" builtinId="19" customBuiltin="1"/>
    <cellStyle name="Verknüpfte Zelle" xfId="18" builtinId="24" customBuiltin="1"/>
    <cellStyle name="Währung" xfId="6" builtinId="4" customBuiltin="1"/>
    <cellStyle name="Währung [0]" xfId="7" builtinId="7" customBuiltin="1"/>
    <cellStyle name="Warnender Text" xfId="20" builtinId="11" customBuiltin="1"/>
    <cellStyle name="Zelle überprüfen" xfId="19" builtinId="23" customBuiltin="1"/>
  </cellStyles>
  <dxfs count="124">
    <dxf>
      <font>
        <b val="0"/>
        <i val="0"/>
        <strike val="0"/>
        <condense val="0"/>
        <extend val="0"/>
        <outline val="0"/>
        <shadow val="0"/>
        <u val="none"/>
        <vertAlign val="baseline"/>
        <sz val="11"/>
        <color auto="1"/>
        <name val="Lucida Sans"/>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Lucida Sans"/>
        <family val="2"/>
        <scheme val="minor"/>
      </font>
      <alignment horizontal="right" vertical="center" textRotation="0" wrapText="0" indent="2" justifyLastLine="0" shrinkToFit="0" readingOrder="0"/>
    </dxf>
    <dxf>
      <font>
        <b val="0"/>
        <i val="0"/>
        <strike val="0"/>
        <condense val="0"/>
        <extend val="0"/>
        <outline val="0"/>
        <shadow val="0"/>
        <u val="none"/>
        <vertAlign val="baseline"/>
        <sz val="11"/>
        <color auto="1"/>
        <name val="Lucida Sans"/>
        <family val="2"/>
        <scheme val="minor"/>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numFmt numFmtId="12" formatCode="#,##0.00\ &quot;€&quot;;[Red]\-#,##0.00\ &quot;€&quot;"/>
    </dxf>
    <dxf>
      <numFmt numFmtId="168" formatCode="&quot;$&quot;#,##0.00_);[Red]\(&quot;$&quot;#,##0.00\)"/>
    </dxf>
    <dxf>
      <font>
        <strike val="0"/>
        <outline val="0"/>
        <shadow val="0"/>
        <u val="none"/>
        <vertAlign val="baseline"/>
        <sz val="11"/>
        <color auto="1"/>
        <name val="Lucida Sans"/>
        <family val="2"/>
        <scheme val="minor"/>
      </font>
      <alignment horizontal="general" vertical="center" textRotation="0" wrapText="0" indent="0" justifyLastLine="0" shrinkToFit="0" readingOrder="0"/>
    </dxf>
    <dxf>
      <fill>
        <patternFill patternType="none">
          <fgColor indexed="64"/>
          <bgColor auto="1"/>
        </patternFill>
      </fill>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1" justifyLastLine="0" shrinkToFit="0" readingOrder="0"/>
    </dxf>
    <dxf>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numFmt numFmtId="12"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numFmt numFmtId="12"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alignment horizontal="lef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12" formatCode="#,##0.00\ &quot;€&quot;;[Red]\-#,##0.00\ &quot;€&quot;"/>
      <alignment horizontal="right" vertical="bottom"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12" formatCode="#,##0.00\ &quot;€&quot;;[Red]\-#,##0.00\ &quot;€&quot;"/>
      <alignment horizontal="right" vertical="bottom" textRotation="0" wrapText="0" indent="1" justifyLastLine="0" shrinkToFit="0" readingOrder="0"/>
    </dxf>
    <dxf>
      <font>
        <b val="0"/>
        <i val="0"/>
        <strike val="0"/>
        <condense val="0"/>
        <extend val="0"/>
        <outline val="0"/>
        <shadow val="0"/>
        <u val="none"/>
        <vertAlign val="baseline"/>
        <sz val="9"/>
        <color theme="1"/>
        <name val="Lucida Sans"/>
        <family val="2"/>
        <scheme val="minor"/>
      </font>
      <alignment horizontal="lef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12"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12"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alignment horizontal="lef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12"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12"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alignment horizontal="lef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12" formatCode="#,##0.00\ &quot;€&quot;;[Red]\-#,##0.00\ &quot;€&quot;"/>
      <alignment horizontal="right" vertical="bottom"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12" formatCode="#,##0.00\ &quot;€&quot;;[Red]\-#,##0.00\ &quot;€&quot;"/>
      <alignment horizontal="right" vertical="bottom" textRotation="0" wrapText="0" indent="1" justifyLastLine="0" shrinkToFit="0" readingOrder="0"/>
    </dxf>
    <dxf>
      <font>
        <b val="0"/>
        <i val="0"/>
        <strike val="0"/>
        <condense val="0"/>
        <extend val="0"/>
        <outline val="0"/>
        <shadow val="0"/>
        <u val="none"/>
        <vertAlign val="baseline"/>
        <sz val="9"/>
        <color theme="1"/>
        <name val="Lucida Sans"/>
        <family val="2"/>
        <scheme val="minor"/>
      </font>
      <alignment horizontal="lef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numFmt numFmtId="12"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numFmt numFmtId="12"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alignment horizontal="lef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numFmt numFmtId="12"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numFmt numFmtId="12"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alignment horizontal="lef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12"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2"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color theme="1"/>
        <name val="Lucida Sans"/>
        <family val="2"/>
        <scheme val="minor"/>
      </font>
      <numFmt numFmtId="12" formatCode="#,##0.00\ &quot;€&quot;;[Red]\-#,##0.00\ &quot;€&quot;"/>
      <alignment horizontal="right" vertical="bottom" textRotation="0" wrapText="0" relativeIndent="1" justifyLastLine="0" shrinkToFit="0" readingOrder="0"/>
    </dxf>
    <dxf>
      <font>
        <strike val="0"/>
        <outline val="0"/>
        <shadow val="0"/>
        <u val="none"/>
        <vertAlign val="baseline"/>
        <color theme="1"/>
        <name val="Lucida Sans"/>
        <family val="2"/>
        <scheme val="minor"/>
      </font>
      <numFmt numFmtId="12" formatCode="#,##0.00\ &quot;€&quot;;[Red]\-#,##0.00\ &quot;€&quot;"/>
      <alignment horizontal="right" textRotation="0" wrapText="0" relativeIndent="1" justifyLastLine="0" shrinkToFit="0" readingOrder="0"/>
    </dxf>
    <dxf>
      <font>
        <b val="0"/>
        <i val="0"/>
        <strike val="0"/>
        <condense val="0"/>
        <extend val="0"/>
        <outline val="0"/>
        <shadow val="0"/>
        <u val="none"/>
        <vertAlign val="baseline"/>
        <sz val="9"/>
        <color theme="1"/>
        <name val="Lucida Sans"/>
        <family val="2"/>
        <scheme val="minor"/>
      </font>
      <numFmt numFmtId="12"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2"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2" formatCode="#,##0.00\ &quot;€&quot;;[Red]\-#,##0.00\ &quot;€&quot;"/>
      <fill>
        <patternFill patternType="none">
          <fgColor indexed="64"/>
          <bgColor indexed="65"/>
        </patternFill>
      </fill>
      <alignment horizontal="right" vertical="bottom" textRotation="0" wrapText="0" relative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2" formatCode="#,##0.00\ &quot;€&quot;;[Red]\-#,##0.00\ &quot;€&quot;"/>
      <fill>
        <patternFill patternType="none">
          <fgColor indexed="64"/>
          <bgColor indexed="65"/>
        </patternFill>
      </fill>
      <alignment horizontal="right" vertical="bottom" textRotation="0" wrapText="0" relative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2"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2"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strike val="0"/>
        <outline val="0"/>
        <shadow val="0"/>
        <u val="none"/>
        <vertAlign val="baseline"/>
        <sz val="9"/>
        <color auto="1"/>
        <name val="Lucida Sans"/>
        <family val="2"/>
        <scheme val="minor"/>
      </font>
      <numFmt numFmtId="12" formatCode="#,##0.00\ &quot;€&quot;;[Red]\-#,##0.00\ &quot;€&quot;"/>
      <alignment horizontal="right" vertical="center" textRotation="0" wrapText="0" indent="1" justifyLastLine="0" shrinkToFit="0" readingOrder="0"/>
    </dxf>
    <dxf>
      <font>
        <strike val="0"/>
        <outline val="0"/>
        <shadow val="0"/>
        <u val="none"/>
        <vertAlign val="baseline"/>
        <sz val="9"/>
        <color auto="1"/>
        <name val="Lucida Sans"/>
        <family val="2"/>
        <scheme val="minor"/>
      </font>
      <numFmt numFmtId="12" formatCode="#,##0.00\ &quot;€&quot;;[Red]\-#,##0.00\ &quot;€&quot;"/>
      <alignment horizontal="right" vertical="center" textRotation="0" wrapText="0" indent="1" justifyLastLine="0" shrinkToFit="0" readingOrder="0"/>
    </dxf>
    <dxf>
      <font>
        <strike val="0"/>
        <outline val="0"/>
        <shadow val="0"/>
        <u val="none"/>
        <vertAlign val="baseline"/>
        <sz val="9"/>
        <color auto="1"/>
        <name val="Lucida Sans"/>
        <family val="2"/>
        <scheme val="minor"/>
      </font>
      <numFmt numFmtId="12" formatCode="#,##0.00\ &quot;€&quot;;[Red]\-#,##0.00\ &quot;€&quot;"/>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9"/>
        <color auto="1"/>
        <name val="Lucida Sans"/>
        <family val="2"/>
        <scheme val="minor"/>
      </font>
      <numFmt numFmtId="12" formatCode="#,##0.00\ &quot;€&quot;;[Red]\-#,##0.00\ &quot;€&quot;"/>
      <fill>
        <patternFill patternType="none">
          <fgColor indexed="64"/>
          <bgColor auto="1"/>
        </patternFill>
      </fill>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relative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textRotation="0" wrapText="0" relativeIndent="1" justifyLastLine="0" shrinkToFit="0" readingOrder="0"/>
    </dxf>
    <dxf>
      <alignment horizontal="right" textRotation="0" wrapText="0" relativeIndent="1"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Lucida Sans"/>
        <family val="2"/>
        <scheme val="minor"/>
      </font>
    </dxf>
    <dxf>
      <font>
        <strike val="0"/>
        <outline val="0"/>
        <shadow val="0"/>
        <u val="none"/>
        <vertAlign val="baseline"/>
        <name val="Lucida Sans"/>
        <family val="2"/>
        <scheme val="minor"/>
      </font>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relativeIndent="1" justifyLastLine="0" shrinkToFit="0" readingOrder="0"/>
      <protection locked="1" hidden="0"/>
    </dxf>
    <dxf>
      <font>
        <strike val="0"/>
        <outline val="0"/>
        <shadow val="0"/>
        <u val="none"/>
        <vertAlign val="baseline"/>
        <sz val="9"/>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relative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strike val="0"/>
        <outline val="0"/>
        <shadow val="0"/>
        <u val="none"/>
        <vertAlign val="baseline"/>
        <sz val="9"/>
        <color auto="1"/>
        <name val="Lucida Sans"/>
        <family val="2"/>
        <scheme val="minor"/>
      </font>
      <alignment horizontal="left" vertical="center" textRotation="0" wrapText="0" indent="1" justifyLastLine="0" shrinkToFit="0" readingOrder="0"/>
    </dxf>
    <dxf>
      <font>
        <strike val="0"/>
        <outline val="0"/>
        <shadow val="0"/>
        <u val="none"/>
        <vertAlign val="baseline"/>
        <sz val="9"/>
        <color auto="1"/>
        <name val="Lucida Sans"/>
        <family val="2"/>
        <scheme val="minor"/>
      </font>
    </dxf>
    <dxf>
      <font>
        <strike val="0"/>
        <outline val="0"/>
        <shadow val="0"/>
        <u val="none"/>
        <vertAlign val="baseline"/>
        <sz val="9"/>
        <color auto="1"/>
        <name val="Lucida Sans"/>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name val="Lucida Sans"/>
        <family val="2"/>
        <scheme val="minor"/>
      </font>
    </dxf>
    <dxf>
      <font>
        <strike val="0"/>
        <outline val="0"/>
        <shadow val="0"/>
        <u val="none"/>
        <vertAlign val="baseline"/>
        <name val="Lucida Sans"/>
        <family val="2"/>
        <scheme val="minor"/>
      </font>
      <fill>
        <patternFill patternType="none">
          <fgColor indexed="64"/>
          <bgColor auto="1"/>
        </patternFill>
      </fill>
    </dxf>
    <dxf>
      <fill>
        <patternFill patternType="solid">
          <fgColor theme="0" tint="-0.14999847407452621"/>
          <bgColor theme="0" tint="-0.14999847407452621"/>
        </patternFill>
      </fill>
    </dxf>
    <dxf>
      <fill>
        <patternFill>
          <fgColor theme="0" tint="-0.14996795556505021"/>
          <bgColor theme="0" tint="-4.9989318521683403E-2"/>
        </patternFill>
      </fill>
    </dxf>
    <dxf>
      <fill>
        <patternFill patternType="solid">
          <fgColor theme="0" tint="-0.14996795556505021"/>
          <bgColor theme="0"/>
        </patternFill>
      </fill>
      <border>
        <horizontal style="medium">
          <color theme="0"/>
        </horizontal>
      </border>
    </dxf>
    <dxf>
      <font>
        <b/>
        <color theme="1"/>
      </font>
    </dxf>
    <dxf>
      <font>
        <b/>
        <color theme="1"/>
      </font>
    </dxf>
    <dxf>
      <font>
        <b/>
        <color theme="1"/>
      </font>
      <fill>
        <patternFill>
          <bgColor theme="0" tint="-4.9989318521683403E-2"/>
        </patternFill>
      </fill>
      <border>
        <top style="medium">
          <color theme="0"/>
        </top>
      </border>
    </dxf>
    <dxf>
      <font>
        <b/>
        <i val="0"/>
        <color theme="1"/>
      </font>
      <fill>
        <patternFill>
          <bgColor theme="5" tint="-0.24994659260841701"/>
        </patternFill>
      </fill>
      <border>
        <bottom/>
      </border>
    </dxf>
    <dxf>
      <font>
        <color theme="1"/>
      </font>
      <border diagonalUp="0" diagonalDown="0">
        <left/>
        <right/>
        <top/>
        <bottom/>
        <vertical/>
        <horizontal/>
      </border>
    </dxf>
  </dxfs>
  <tableStyles count="1" defaultTableStyle="TableStyleMedium2" defaultPivotStyle="PivotStyleLight16">
    <tableStyle name="TableStyleLight1 2" pivot="0" count="8" xr9:uid="{00000000-0011-0000-FFFF-FFFF00000000}">
      <tableStyleElement type="wholeTable" dxfId="123"/>
      <tableStyleElement type="headerRow" dxfId="122"/>
      <tableStyleElement type="totalRow" dxfId="121"/>
      <tableStyleElement type="firstColumn" dxfId="120"/>
      <tableStyleElement type="lastColumn" dxfId="119"/>
      <tableStyleElement type="firstRowStripe" dxfId="118"/>
      <tableStyleElement type="secondRowStripe" dxfId="117"/>
      <tableStyleElement type="firstColumnStripe" dxfId="1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B50B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Zusammenfassung_Gewinn–Verlust!$B$5</c:f>
              <c:strCache>
                <c:ptCount val="1"/>
                <c:pt idx="0">
                  <c:v>Gesamteinnahmen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Zusammenfassung_Gewinn–Verlust!$C$4:$D$4</c:f>
              <c:strCache>
                <c:ptCount val="2"/>
                <c:pt idx="0">
                  <c:v>Geschätzt</c:v>
                </c:pt>
                <c:pt idx="1">
                  <c:v>Tatsächlich</c:v>
                </c:pt>
              </c:strCache>
            </c:strRef>
          </c:cat>
          <c:val>
            <c:numRef>
              <c:f>Zusammenfassung_Gewinn–Verlust!$C$5:$D$5</c:f>
              <c:numCache>
                <c:formatCode>"€"#,##0.00_);[Red]\("€"#,##0.00\)</c:formatCode>
                <c:ptCount val="2"/>
                <c:pt idx="0" formatCode="#,##0.00\ &quot;€&quot;;[Red]#,##0.00\ &quot;€&quot;">
                  <c:v>1936</c:v>
                </c:pt>
                <c:pt idx="1">
                  <c:v>1831</c:v>
                </c:pt>
              </c:numCache>
            </c:numRef>
          </c:val>
          <c:extLst>
            <c:ext xmlns:c16="http://schemas.microsoft.com/office/drawing/2014/chart" uri="{C3380CC4-5D6E-409C-BE32-E72D297353CC}">
              <c16:uniqueId val="{00000000-8636-4D9B-AD98-D1F682920A3A}"/>
            </c:ext>
          </c:extLst>
        </c:ser>
        <c:ser>
          <c:idx val="1"/>
          <c:order val="1"/>
          <c:tx>
            <c:strRef>
              <c:f>Zusammenfassung_Gewinn–Verlust!$B$6</c:f>
              <c:strCache>
                <c:ptCount val="1"/>
                <c:pt idx="0">
                  <c:v>Gesamtausgaben</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Zusammenfassung_Gewinn–Verlust!$C$4:$D$4</c:f>
              <c:strCache>
                <c:ptCount val="2"/>
                <c:pt idx="0">
                  <c:v>Geschätzt</c:v>
                </c:pt>
                <c:pt idx="1">
                  <c:v>Tatsächlich</c:v>
                </c:pt>
              </c:strCache>
            </c:strRef>
          </c:cat>
          <c:val>
            <c:numRef>
              <c:f>Zusammenfassung_Gewinn–Verlust!$C$6:$D$6</c:f>
              <c:numCache>
                <c:formatCode>"€"#,##0.00_);[Red]\("€"#,##0.00\)</c:formatCode>
                <c:ptCount val="2"/>
                <c:pt idx="0" formatCode="#,##0.00\ &quot;€&quot;;[Red]#,##0.00\ &quot;€&quot;">
                  <c:v>882</c:v>
                </c:pt>
                <c:pt idx="1">
                  <c:v>333</c:v>
                </c:pt>
              </c:numCache>
            </c:numRef>
          </c:val>
          <c:extLst>
            <c:ext xmlns:c16="http://schemas.microsoft.com/office/drawing/2014/chart" uri="{C3380CC4-5D6E-409C-BE32-E72D297353CC}">
              <c16:uniqueId val="{00000001-8636-4D9B-AD98-D1F682920A3A}"/>
            </c:ext>
          </c:extLst>
        </c:ser>
        <c:dLbls>
          <c:dLblPos val="ctr"/>
          <c:showLegendKey val="0"/>
          <c:showVal val="1"/>
          <c:showCatName val="0"/>
          <c:showSerName val="0"/>
          <c:showPercent val="0"/>
          <c:showBubbleSize val="0"/>
        </c:dLbls>
        <c:gapWidth val="79"/>
        <c:overlap val="100"/>
        <c:axId val="145310464"/>
        <c:axId val="145313152"/>
      </c:barChart>
      <c:catAx>
        <c:axId val="145310464"/>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ysClr val="windowText" lastClr="000000"/>
                </a:solidFill>
                <a:latin typeface="+mn-lt"/>
                <a:ea typeface="+mn-ea"/>
                <a:cs typeface="+mn-cs"/>
              </a:defRPr>
            </a:pPr>
            <a:endParaRPr lang="de-DE"/>
          </a:p>
        </c:txPr>
        <c:crossAx val="145313152"/>
        <c:crosses val="autoZero"/>
        <c:auto val="1"/>
        <c:lblAlgn val="ctr"/>
        <c:lblOffset val="100"/>
        <c:noMultiLvlLbl val="0"/>
      </c:catAx>
      <c:valAx>
        <c:axId val="145313152"/>
        <c:scaling>
          <c:orientation val="minMax"/>
        </c:scaling>
        <c:delete val="1"/>
        <c:axPos val="b"/>
        <c:numFmt formatCode="0%" sourceLinked="1"/>
        <c:majorTickMark val="none"/>
        <c:minorTickMark val="none"/>
        <c:tickLblPos val="nextTo"/>
        <c:crossAx val="145310464"/>
        <c:crosses val="autoZero"/>
        <c:crossBetween val="between"/>
      </c:valAx>
      <c:spPr>
        <a:noFill/>
        <a:ln>
          <a:noFill/>
        </a:ln>
        <a:effectLst/>
      </c:spPr>
    </c:plotArea>
    <c:legend>
      <c:legendPos val="t"/>
      <c:layout>
        <c:manualLayout>
          <c:xMode val="edge"/>
          <c:yMode val="edge"/>
          <c:x val="0.4465604673555032"/>
          <c:y val="0.19729597769725504"/>
          <c:w val="0.48938019271694655"/>
          <c:h val="8.787610865177879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
              <a:ea typeface=""/>
              <a:cs typeface=""/>
            </a:defRPr>
          </a:pPr>
          <a:endParaRPr lang="de-DE"/>
        </a:p>
      </c:txPr>
    </c:legend>
    <c:plotVisOnly val="1"/>
    <c:dispBlanksAs val="gap"/>
    <c:showDLblsOverMax val="0"/>
  </c:chart>
  <c:spPr>
    <a:noFill/>
    <a:ln w="9525" cap="flat" cmpd="sng" algn="ctr">
      <a:noFill/>
      <a:round/>
    </a:ln>
    <a:effectLst/>
  </c:spPr>
  <c:txPr>
    <a:bodyPr/>
    <a:lstStyle/>
    <a:p>
      <a:pPr>
        <a:defRPr/>
      </a:pPr>
      <a:endParaRPr lang="de-DE"/>
    </a:p>
  </c:txPr>
  <c:printSettings>
    <c:headerFooter alignWithMargins="0"/>
    <c:pageMargins b="1" l="0.75000000000000011" r="0.75000000000000011"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76198</xdr:colOff>
      <xdr:row>1</xdr:row>
      <xdr:rowOff>104773</xdr:rowOff>
    </xdr:from>
    <xdr:to>
      <xdr:col>7</xdr:col>
      <xdr:colOff>0</xdr:colOff>
      <xdr:row>11</xdr:row>
      <xdr:rowOff>152400</xdr:rowOff>
    </xdr:to>
    <xdr:graphicFrame macro="">
      <xdr:nvGraphicFramePr>
        <xdr:cNvPr id="3073" name="Diagramm 1" descr="Balkendiagramm mit einem Vergleich von &quot;Geschätzte Einnahmen und Ausgaben&quot; und &quot;Tatsächliche Einnahmen und Ausgaben&quot;">
          <a:extLst>
            <a:ext uri="{FF2B5EF4-FFF2-40B4-BE49-F238E27FC236}">
              <a16:creationId xmlns:a16="http://schemas.microsoft.com/office/drawing/2014/main" id="{00000000-0008-0000-02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usgabenFürVeranstaltungsort" displayName="AusgabenFürVeranstaltungsort" ref="B6:D11" totalsRowCount="1" dataDxfId="115" totalsRowDxfId="114">
  <autoFilter ref="B6:D10" xr:uid="{00000000-0009-0000-0100-000001000000}">
    <filterColumn colId="0" hiddenButton="1"/>
    <filterColumn colId="1" hiddenButton="1"/>
    <filterColumn colId="2" hiddenButton="1"/>
  </autoFilter>
  <tableColumns count="3">
    <tableColumn id="1" xr3:uid="{00000000-0010-0000-0000-000001000000}" name="Veranstaltungsort" totalsRowLabel="Ergebnis" dataDxfId="113" totalsRowDxfId="63"/>
    <tableColumn id="2" xr3:uid="{00000000-0010-0000-0000-000002000000}" name="Geschätzt" totalsRowFunction="sum" dataDxfId="77" totalsRowDxfId="62"/>
    <tableColumn id="3" xr3:uid="{00000000-0010-0000-0000-000003000000}" name="Tatsächlich" totalsRowFunction="sum" dataDxfId="76" totalsRowDxfId="61"/>
  </tableColumns>
  <tableStyleInfo name="TableStyleLight1 2" showFirstColumn="1" showLastColumn="0" showRowStripes="1" showColumnStripes="0"/>
  <extLst>
    <ext xmlns:x14="http://schemas.microsoft.com/office/spreadsheetml/2009/9/main" uri="{504A1905-F514-4f6f-8877-14C23A59335A}">
      <x14:table altTextSummary="Geben Sie in dieser Tabelle die geschätzten und die tatsächlichen Ausgaben für den Veranstaltungsort ein. Die Summe wird am Ende automatisch berechne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AusstellerUndLieferanten" displayName="AusstellerUndLieferanten" ref="B18:G22" totalsRowCount="1">
  <autoFilter ref="B18:G21" xr:uid="{00000000-0009-0000-0100-00000B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900-000001000000}" name="Geschätzte Anzahl" totalsRowLabel="Ergebnis" dataDxfId="83" totalsRowDxfId="34"/>
    <tableColumn id="2" xr3:uid="{00000000-0010-0000-0900-000002000000}" name="Tatsächliche Anzahl" dataDxfId="82" totalsRowDxfId="33"/>
    <tableColumn id="3" xr3:uid="{00000000-0010-0000-0900-000003000000}" name="Typ" dataDxfId="81" totalsRowDxfId="32"/>
    <tableColumn id="4" xr3:uid="{00000000-0010-0000-0900-000004000000}" name="Preis" dataDxfId="12" totalsRowDxfId="31"/>
    <tableColumn id="5" xr3:uid="{00000000-0010-0000-0900-000005000000}" name="Geschätzte Einnahmen" totalsRowFunction="sum" dataDxfId="11" totalsRowDxfId="9">
      <calculatedColumnFormula>B19*E19</calculatedColumnFormula>
    </tableColumn>
    <tableColumn id="6" xr3:uid="{00000000-0010-0000-0900-000006000000}" name="Tatsächliche Einnahmen" totalsRowFunction="sum" dataDxfId="10" totalsRowDxfId="8">
      <calculatedColumnFormula>C19*E19</calculatedColumnFormula>
    </tableColumn>
  </tableColumns>
  <tableStyleInfo name="TableStyleLight1 2" showFirstColumn="0" showLastColumn="0" showRowStripes="1" showColumnStripes="0"/>
  <extLst>
    <ext xmlns:x14="http://schemas.microsoft.com/office/spreadsheetml/2009/9/main" uri="{504A1905-F514-4f6f-8877-14C23A59335A}">
      <x14:table altTextSummary="Geben Sie in dieser Tabelle die geschätzte und tatsächliche Anzahl von Ausstellern und Lieferanten sowie Typ und Preis für den Messestand ein. Geschätzte und tatsächliche Einnahmen von Ausstellern für jeden Messestandtyp und die Summen werden automatisch berechne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VerkaufVonArtikeln" displayName="VerkaufVonArtikeln" ref="B24:G29" totalsRowCount="1">
  <autoFilter ref="B24:G28" xr:uid="{00000000-0009-0000-0100-00000C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A00-000001000000}" name="Geschätzte Anzahl" totalsRowLabel="Ergebnis" dataDxfId="80" totalsRowDxfId="30"/>
    <tableColumn id="2" xr3:uid="{00000000-0010-0000-0A00-000002000000}" name="Tatsächliche Anzahl" dataDxfId="79" totalsRowDxfId="29"/>
    <tableColumn id="3" xr3:uid="{00000000-0010-0000-0A00-000003000000}" name="Typ" dataDxfId="78" totalsRowDxfId="28"/>
    <tableColumn id="4" xr3:uid="{00000000-0010-0000-0A00-000004000000}" name="Preis" dataDxfId="7" totalsRowDxfId="27"/>
    <tableColumn id="5" xr3:uid="{00000000-0010-0000-0A00-000005000000}" name="Geschätzte Einnahmen" totalsRowFunction="sum" dataDxfId="6" totalsRowDxfId="4">
      <calculatedColumnFormula>B25*E25</calculatedColumnFormula>
    </tableColumn>
    <tableColumn id="6" xr3:uid="{00000000-0010-0000-0A00-000006000000}" name="Tatsächliche Einnahmen" totalsRowFunction="sum" dataDxfId="5" totalsRowDxfId="3">
      <calculatedColumnFormula>C25*E25</calculatedColumnFormula>
    </tableColumn>
  </tableColumns>
  <tableStyleInfo name="TableStyleLight1 2" showFirstColumn="0" showLastColumn="0" showRowStripes="1" showColumnStripes="0"/>
  <extLst>
    <ext xmlns:x14="http://schemas.microsoft.com/office/spreadsheetml/2009/9/main" uri="{504A1905-F514-4f6f-8877-14C23A59335A}">
      <x14:table altTextSummary="Geben Sie in dieser Tabelle die geschätzte und tatsächliche Anzahl der verkauften Artikel, den Typ und Preis ein. Die geschätzten und tatsächlichen Einnahmen aus dem Verkauf von Artikeln und die Summen werden automatisch berechne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053438-C393-4A6F-85EB-6141CE2E580F}" name="Zusammenfassung" displayName="Zusammenfassung" ref="B4:D6" headerRowDxfId="26" totalsRowDxfId="25">
  <autoFilter ref="B4:D6" xr:uid="{E2E1E93F-962E-4908-B5FF-C49FFDD203EC}">
    <filterColumn colId="0" hiddenButton="1"/>
    <filterColumn colId="1" hiddenButton="1"/>
    <filterColumn colId="2" hiddenButton="1"/>
  </autoFilter>
  <tableColumns count="3">
    <tableColumn id="1" xr3:uid="{F67213F1-F34B-417E-9245-0F02F8ACA01B}" name=" Summe" totalsRowLabel="Ergebnis" totalsRowDxfId="0"/>
    <tableColumn id="2" xr3:uid="{B31A4B15-FE6A-45D0-A35F-8DEBCAB99AF7}" name="Geschätzt" dataDxfId="24" totalsRowDxfId="1">
      <calculatedColumnFormula>Einnahmen!F4</calculatedColumnFormula>
    </tableColumn>
    <tableColumn id="3" xr3:uid="{D633F0A4-A59C-4679-9F1C-8D364B0C972E}" name="Tatsächlich" totalsRowFunction="sum" dataDxfId="23" totalsRowDxfId="2">
      <calculatedColumnFormula>Einnahmen!G4</calculatedColumnFormula>
    </tableColumn>
  </tableColumns>
  <tableStyleInfo name="TableStyleLight1 2" showFirstColumn="0" showLastColumn="0" showRowStripes="1" showColumnStripes="0"/>
  <extLst>
    <ext xmlns:x14="http://schemas.microsoft.com/office/spreadsheetml/2009/9/main" uri="{504A1905-F514-4f6f-8877-14C23A59335A}">
      <x14:table altTextSummary="In dieser Tabelle werden die Summen der geschätzten und tatsächlichen Einnahmen und Ausgaben automatisch aktualisiert.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AusgabenFürErfrischungen" displayName="AusgabenFürErfrischungen" ref="F6:H11" totalsRowCount="1" headerRowDxfId="112">
  <autoFilter ref="F6:H10" xr:uid="{00000000-0009-0000-0100-000003000000}">
    <filterColumn colId="0" hiddenButton="1"/>
    <filterColumn colId="1" hiddenButton="1"/>
    <filterColumn colId="2" hiddenButton="1"/>
  </autoFilter>
  <tableColumns count="3">
    <tableColumn id="1" xr3:uid="{00000000-0010-0000-0100-000001000000}" name="Erfrischungen" totalsRowLabel="Ergebnis" dataDxfId="111" totalsRowDxfId="60"/>
    <tableColumn id="2" xr3:uid="{00000000-0010-0000-0100-000002000000}" name="Geschätzt" totalsRowFunction="sum" dataDxfId="75" totalsRowDxfId="59"/>
    <tableColumn id="3" xr3:uid="{00000000-0010-0000-0100-000003000000}" name="Tatsächlich" totalsRowFunction="sum" dataDxfId="74" totalsRowDxfId="58"/>
  </tableColumns>
  <tableStyleInfo name="TableStyleLight1 2" showFirstColumn="1" showLastColumn="0" showRowStripes="1" showColumnStripes="0"/>
  <extLst>
    <ext xmlns:x14="http://schemas.microsoft.com/office/spreadsheetml/2009/9/main" uri="{504A1905-F514-4f6f-8877-14C23A59335A}">
      <x14:table altTextSummary="Geben Sie in dieser Tabelle die geschätzten und tatsächlichen Ausgaben für Erfrischungen ein. Die Summe wird am Ende automatisch berechn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AusgabenFürDekorationen" displayName="AusgabenFürDekorationen" ref="B13:D19" totalsRowCount="1" dataDxfId="110" totalsRowDxfId="109">
  <autoFilter ref="B13:D18" xr:uid="{00000000-0009-0000-0100-000004000000}">
    <filterColumn colId="0" hiddenButton="1"/>
    <filterColumn colId="1" hiddenButton="1"/>
    <filterColumn colId="2" hiddenButton="1"/>
  </autoFilter>
  <tableColumns count="3">
    <tableColumn id="1" xr3:uid="{00000000-0010-0000-0200-000001000000}" name="Dekorationen" totalsRowLabel="Ergebnis" dataDxfId="108" totalsRowDxfId="54"/>
    <tableColumn id="2" xr3:uid="{00000000-0010-0000-0200-000002000000}" name="Geschätzt" totalsRowFunction="sum" dataDxfId="73" totalsRowDxfId="53"/>
    <tableColumn id="3" xr3:uid="{00000000-0010-0000-0200-000003000000}" name="Tatsächlich" totalsRowFunction="sum" dataDxfId="72" totalsRowDxfId="52"/>
  </tableColumns>
  <tableStyleInfo name="TableStyleLight1 2" showFirstColumn="1" showLastColumn="0" showRowStripes="1" showColumnStripes="0"/>
  <extLst>
    <ext xmlns:x14="http://schemas.microsoft.com/office/spreadsheetml/2009/9/main" uri="{504A1905-F514-4f6f-8877-14C23A59335A}">
      <x14:table altTextSummary="Geben Sie in dieser Tabelle die geschätzten und tatsächlichen Ausgaben für Dekorationen ein. Die Summe wird am Ende automatisch berechn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AusgabenFürProgramme" displayName="AusgabenFürProgramme" ref="F13:H19" totalsRowCount="1" dataDxfId="107" totalsRowDxfId="106">
  <autoFilter ref="F13:H18" xr:uid="{00000000-0009-0000-0100-000005000000}">
    <filterColumn colId="0" hiddenButton="1"/>
    <filterColumn colId="1" hiddenButton="1"/>
    <filterColumn colId="2" hiddenButton="1"/>
  </autoFilter>
  <tableColumns count="3">
    <tableColumn id="1" xr3:uid="{00000000-0010-0000-0300-000001000000}" name="Programm" totalsRowLabel="Ergebnis" dataDxfId="105" totalsRowDxfId="57"/>
    <tableColumn id="2" xr3:uid="{00000000-0010-0000-0300-000002000000}" name="Geschätzt" totalsRowFunction="sum" dataDxfId="71" totalsRowDxfId="56"/>
    <tableColumn id="3" xr3:uid="{00000000-0010-0000-0300-000003000000}" name="Tatsächlich" totalsRowFunction="sum" dataDxfId="70" totalsRowDxfId="55"/>
  </tableColumns>
  <tableStyleInfo name="TableStyleLight1 2" showFirstColumn="1" showLastColumn="0" showRowStripes="1" showColumnStripes="0"/>
  <extLst>
    <ext xmlns:x14="http://schemas.microsoft.com/office/spreadsheetml/2009/9/main" uri="{504A1905-F514-4f6f-8877-14C23A59335A}">
      <x14:table altTextSummary="Geben Sie in dieser Tabelle die geschätzten und tatsächlichen Ausgaben für Programme ein. Die Summe wird am Ende automatisch berechne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AusgabenFürÖffentlichkeitsarbeit" displayName="AusgabenFürÖffentlichkeitsarbeit" ref="B21:D25" totalsRowCount="1" dataDxfId="104" totalsRowDxfId="103">
  <autoFilter ref="B21:D24" xr:uid="{00000000-0009-0000-0100-000006000000}">
    <filterColumn colId="0" hiddenButton="1"/>
    <filterColumn colId="1" hiddenButton="1"/>
    <filterColumn colId="2" hiddenButton="1"/>
  </autoFilter>
  <tableColumns count="3">
    <tableColumn id="1" xr3:uid="{00000000-0010-0000-0400-000001000000}" name="Öffentlichkeitsarbeit" totalsRowLabel="Ergebnis" dataDxfId="102" totalsRowDxfId="51"/>
    <tableColumn id="2" xr3:uid="{00000000-0010-0000-0400-000002000000}" name="Geschätzt" totalsRowFunction="sum" dataDxfId="69" totalsRowDxfId="50"/>
    <tableColumn id="3" xr3:uid="{00000000-0010-0000-0400-000003000000}" name="Tatsächlich" totalsRowFunction="sum" dataDxfId="68" totalsRowDxfId="49"/>
  </tableColumns>
  <tableStyleInfo name="TableStyleLight1 2" showFirstColumn="1" showLastColumn="0" showRowStripes="1" showColumnStripes="0"/>
  <extLst>
    <ext xmlns:x14="http://schemas.microsoft.com/office/spreadsheetml/2009/9/main" uri="{504A1905-F514-4f6f-8877-14C23A59335A}">
      <x14:table altTextSummary="Geben Sie in dieser Tabelle die geschätzten und tatsächlichen Ausgaben für Öffentlichkeitsarbeit ein. Die Summe wird am Ende automatisch berechne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AusgabenFürPreise" displayName="AusgabenFürPreise" ref="F21:H24" totalsRowCount="1" dataDxfId="101" totalsRowDxfId="100">
  <autoFilter ref="F21:H23" xr:uid="{00000000-0009-0000-0100-000007000000}">
    <filterColumn colId="0" hiddenButton="1"/>
    <filterColumn colId="1" hiddenButton="1"/>
    <filterColumn colId="2" hiddenButton="1"/>
  </autoFilter>
  <tableColumns count="3">
    <tableColumn id="1" xr3:uid="{00000000-0010-0000-0500-000001000000}" name="Preise" totalsRowLabel="Ergebnis" dataDxfId="99" totalsRowDxfId="48"/>
    <tableColumn id="2" xr3:uid="{00000000-0010-0000-0500-000002000000}" name="Geschätzt" totalsRowFunction="sum" dataDxfId="67" totalsRowDxfId="47"/>
    <tableColumn id="3" xr3:uid="{00000000-0010-0000-0500-000003000000}" name="Tatsächlich" totalsRowFunction="sum" dataDxfId="66" totalsRowDxfId="46"/>
  </tableColumns>
  <tableStyleInfo name="TableStyleLight1 2" showFirstColumn="1" showLastColumn="0" showRowStripes="1" showColumnStripes="0"/>
  <extLst>
    <ext xmlns:x14="http://schemas.microsoft.com/office/spreadsheetml/2009/9/main" uri="{504A1905-F514-4f6f-8877-14C23A59335A}">
      <x14:table altTextSummary="Geben Sie in dieser Tabelle die geschätzten und tatsächlichen Ausgaben für Preise ein. Die Summe wird am Ende automatisch berechne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AusgabenFürSonstiges" displayName="AusgabenFürSonstiges" ref="B27:D32" totalsRowCount="1" dataDxfId="98" totalsRowDxfId="97">
  <autoFilter ref="B27:D31" xr:uid="{00000000-0009-0000-0100-000008000000}">
    <filterColumn colId="0" hiddenButton="1"/>
    <filterColumn colId="1" hiddenButton="1"/>
    <filterColumn colId="2" hiddenButton="1"/>
  </autoFilter>
  <tableColumns count="3">
    <tableColumn id="1" xr3:uid="{00000000-0010-0000-0600-000001000000}" name="Sonstiges" totalsRowLabel="Ergebnis" dataDxfId="96" totalsRowDxfId="45"/>
    <tableColumn id="2" xr3:uid="{00000000-0010-0000-0600-000002000000}" name="Geschätzt" totalsRowFunction="sum" dataDxfId="65" totalsRowDxfId="44"/>
    <tableColumn id="3" xr3:uid="{00000000-0010-0000-0600-000003000000}" name="Tatsächlich" totalsRowFunction="sum" dataDxfId="64" totalsRowDxfId="43"/>
  </tableColumns>
  <tableStyleInfo name="TableStyleLight1 2" showFirstColumn="1" showLastColumn="0" showRowStripes="1" showColumnStripes="0"/>
  <extLst>
    <ext xmlns:x14="http://schemas.microsoft.com/office/spreadsheetml/2009/9/main" uri="{504A1905-F514-4f6f-8877-14C23A59335A}">
      <x14:table altTextSummary="Geben Sie in dieser Tabelle die geschätzten und tatsächlichen Ausgaben für Sonstiges ein. Die Summe wird am Ende automatisch berechne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Eintritte" displayName="Eintritte" ref="B6:G10" totalsRowCount="1" headerRowDxfId="95" dataDxfId="94" totalsRowDxfId="93">
  <autoFilter ref="B6:G9" xr:uid="{00000000-0009-0000-0100-000009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700-000001000000}" name="Geschätzte Anzahl" totalsRowLabel="Ergebnis" dataDxfId="92" totalsRowDxfId="42"/>
    <tableColumn id="2" xr3:uid="{00000000-0010-0000-0700-000002000000}" name="Tatsächliche Anzahl" dataDxfId="91" totalsRowDxfId="41"/>
    <tableColumn id="3" xr3:uid="{00000000-0010-0000-0700-000003000000}" name="Typ" dataDxfId="90" totalsRowDxfId="40"/>
    <tableColumn id="4" xr3:uid="{00000000-0010-0000-0700-000004000000}" name="Preis" dataDxfId="22" totalsRowDxfId="39"/>
    <tableColumn id="6" xr3:uid="{00000000-0010-0000-0700-000006000000}" name="Geschätzte Einnahmen" totalsRowFunction="sum" dataDxfId="21" totalsRowDxfId="19">
      <calculatedColumnFormula>B7*E7</calculatedColumnFormula>
    </tableColumn>
    <tableColumn id="7" xr3:uid="{00000000-0010-0000-0700-000007000000}" name="Tatsächliche Einnahmen" totalsRowFunction="sum" dataDxfId="20" totalsRowDxfId="18">
      <calculatedColumnFormula>C7*E7</calculatedColumnFormula>
    </tableColumn>
  </tableColumns>
  <tableStyleInfo name="TableStyleLight1 2" showFirstColumn="0" showLastColumn="0" showRowStripes="1" showColumnStripes="0"/>
  <extLst>
    <ext xmlns:x14="http://schemas.microsoft.com/office/spreadsheetml/2009/9/main" uri="{504A1905-F514-4f6f-8877-14C23A59335A}">
      <x14:table altTextSummary="Geben Sie in dieser Tabelle die geschätzte und tatsächliche Anzahl von Eintritten, Typ und Preis ein. Die geschätzten und tatsächlichen Einnahmen aus Eintritten und die Summen werden automatisch berechne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WerbeanzeigenImProgramm" displayName="WerbeanzeigenImProgramm" ref="B12:G16" totalsRowCount="1" headerRowDxfId="89" dataDxfId="88" totalsRowDxfId="87">
  <autoFilter ref="B12:G15" xr:uid="{00000000-0009-0000-0100-00000A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800-000001000000}" name="Geschätzte Anzahl" totalsRowLabel="Ergebnis" dataDxfId="86" totalsRowDxfId="38"/>
    <tableColumn id="2" xr3:uid="{00000000-0010-0000-0800-000002000000}" name="Tatsächliche Anzahl" dataDxfId="85" totalsRowDxfId="37"/>
    <tableColumn id="3" xr3:uid="{00000000-0010-0000-0800-000003000000}" name="Typ" dataDxfId="84" totalsRowDxfId="36"/>
    <tableColumn id="4" xr3:uid="{00000000-0010-0000-0800-000004000000}" name="Preis" dataDxfId="17" totalsRowDxfId="35"/>
    <tableColumn id="5" xr3:uid="{00000000-0010-0000-0800-000005000000}" name="Geschätzte Einnahmen" totalsRowFunction="sum" dataDxfId="16" totalsRowDxfId="14">
      <calculatedColumnFormula>B13*E13</calculatedColumnFormula>
    </tableColumn>
    <tableColumn id="6" xr3:uid="{00000000-0010-0000-0800-000006000000}" name="Tatsächliche Einnahmen" totalsRowFunction="sum" dataDxfId="15" totalsRowDxfId="13">
      <calculatedColumnFormula>C13*E13</calculatedColumnFormula>
    </tableColumn>
  </tableColumns>
  <tableStyleInfo name="TableStyleLight1 2" showFirstColumn="0" showLastColumn="0" showRowStripes="1" showColumnStripes="0"/>
  <extLst>
    <ext xmlns:x14="http://schemas.microsoft.com/office/spreadsheetml/2009/9/main" uri="{504A1905-F514-4f6f-8877-14C23A59335A}">
      <x14:table altTextSummary="Geben Sie in dieser Tabelle die geschätzte und tatsächliche Anzahl von Werbeanzeigen, Typ und Preis ein. Die geschätzten und tatsächlichen Einnahmen aus Werbeanzeigen und die Summen werden automatisch berechnet."/>
    </ext>
  </extLst>
</table>
</file>

<file path=xl/theme/theme1.xml><?xml version="1.0" encoding="utf-8"?>
<a:theme xmlns:a="http://schemas.openxmlformats.org/drawingml/2006/main" name="Office Theme">
  <a:themeElements>
    <a:clrScheme name="Custom 13">
      <a:dk1>
        <a:srgbClr val="111111"/>
      </a:dk1>
      <a:lt1>
        <a:srgbClr val="FFFFFF"/>
      </a:lt1>
      <a:dk2>
        <a:srgbClr val="2D3047"/>
      </a:dk2>
      <a:lt2>
        <a:srgbClr val="FFFFFF"/>
      </a:lt2>
      <a:accent1>
        <a:srgbClr val="B50745"/>
      </a:accent1>
      <a:accent2>
        <a:srgbClr val="1C9AAA"/>
      </a:accent2>
      <a:accent3>
        <a:srgbClr val="E0C93A"/>
      </a:accent3>
      <a:accent4>
        <a:srgbClr val="B50745"/>
      </a:accent4>
      <a:accent5>
        <a:srgbClr val="1C9AAA"/>
      </a:accent5>
      <a:accent6>
        <a:srgbClr val="E0C93A"/>
      </a:accent6>
      <a:hlink>
        <a:srgbClr val="4CD0E2"/>
      </a:hlink>
      <a:folHlink>
        <a:srgbClr val="4CD0E2"/>
      </a:folHlink>
    </a:clrScheme>
    <a:fontScheme name="Custom 2">
      <a:majorFont>
        <a:latin typeface="Century Gothic"/>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3.bin"/><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200B4-02BC-4B65-B20F-7C842CD422DD}">
  <sheetPr>
    <tabColor theme="8" tint="-0.499984740745262"/>
  </sheetPr>
  <dimension ref="B1:B8"/>
  <sheetViews>
    <sheetView showGridLines="0" tabSelected="1" workbookViewId="0"/>
  </sheetViews>
  <sheetFormatPr baseColWidth="10" defaultColWidth="9.140625" defaultRowHeight="12.75" x14ac:dyDescent="0.2"/>
  <cols>
    <col min="1" max="1" width="2.7109375" customWidth="1"/>
    <col min="2" max="2" width="95" customWidth="1"/>
    <col min="3" max="3" width="2.7109375" customWidth="1"/>
  </cols>
  <sheetData>
    <row r="1" spans="2:2" s="34" customFormat="1" ht="30" customHeight="1" x14ac:dyDescent="0.2">
      <c r="B1" s="36" t="s">
        <v>0</v>
      </c>
    </row>
    <row r="2" spans="2:2" ht="45.75" customHeight="1" x14ac:dyDescent="0.25">
      <c r="B2" s="35" t="s">
        <v>1</v>
      </c>
    </row>
    <row r="3" spans="2:2" ht="45" customHeight="1" x14ac:dyDescent="0.25">
      <c r="B3" s="35" t="s">
        <v>2</v>
      </c>
    </row>
    <row r="4" spans="2:2" ht="30" customHeight="1" x14ac:dyDescent="0.25">
      <c r="B4" s="35" t="s">
        <v>3</v>
      </c>
    </row>
    <row r="5" spans="2:2" ht="48.75" customHeight="1" x14ac:dyDescent="0.25">
      <c r="B5" s="35" t="s">
        <v>4</v>
      </c>
    </row>
    <row r="6" spans="2:2" ht="33.75" customHeight="1" x14ac:dyDescent="0.25">
      <c r="B6" s="37" t="s">
        <v>5</v>
      </c>
    </row>
    <row r="7" spans="2:2" ht="66.75" customHeight="1" x14ac:dyDescent="0.25">
      <c r="B7" s="35" t="s">
        <v>6</v>
      </c>
    </row>
    <row r="8" spans="2:2" ht="39.950000000000003" customHeight="1" x14ac:dyDescent="0.25">
      <c r="B8" s="35"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H32"/>
  <sheetViews>
    <sheetView showGridLines="0" zoomScaleNormal="100" workbookViewId="0"/>
  </sheetViews>
  <sheetFormatPr baseColWidth="10" defaultColWidth="9.140625" defaultRowHeight="12.75" x14ac:dyDescent="0.2"/>
  <cols>
    <col min="1" max="1" width="2.7109375" style="38" customWidth="1"/>
    <col min="2" max="2" width="41.28515625" style="1" customWidth="1"/>
    <col min="3" max="3" width="23.28515625" style="1" customWidth="1"/>
    <col min="4" max="4" width="30.5703125" style="1" customWidth="1"/>
    <col min="5" max="5" width="3.42578125" style="1" customWidth="1"/>
    <col min="6" max="6" width="28.7109375" style="1" bestFit="1" customWidth="1"/>
    <col min="7" max="7" width="22.7109375" style="1" customWidth="1"/>
    <col min="8" max="8" width="25.42578125" style="1" bestFit="1" customWidth="1"/>
    <col min="9" max="9" width="2.7109375" style="1" customWidth="1"/>
    <col min="10" max="16384" width="9.140625" style="1"/>
  </cols>
  <sheetData>
    <row r="1" spans="1:8" ht="45.75" customHeight="1" x14ac:dyDescent="0.2">
      <c r="A1" s="38" t="s">
        <v>8</v>
      </c>
      <c r="B1" s="49" t="s">
        <v>14</v>
      </c>
      <c r="C1" s="49"/>
      <c r="D1" s="49"/>
      <c r="E1" s="49"/>
      <c r="F1" s="20"/>
      <c r="G1" s="20"/>
      <c r="H1" s="21" t="s">
        <v>51</v>
      </c>
    </row>
    <row r="2" spans="1:8" ht="6.75" customHeight="1" x14ac:dyDescent="0.2">
      <c r="B2" s="14"/>
      <c r="C2" s="14"/>
      <c r="D2" s="14"/>
      <c r="E2" s="15"/>
      <c r="F2" s="15"/>
      <c r="G2" s="15"/>
      <c r="H2" s="16"/>
    </row>
    <row r="3" spans="1:8" s="10" customFormat="1" ht="15" customHeight="1" x14ac:dyDescent="0.2">
      <c r="A3" s="38" t="s">
        <v>9</v>
      </c>
      <c r="B3" s="48" t="s">
        <v>15</v>
      </c>
      <c r="C3" s="12"/>
      <c r="D3" s="12"/>
      <c r="E3" s="12"/>
      <c r="F3" s="12"/>
      <c r="G3" s="13" t="s">
        <v>36</v>
      </c>
      <c r="H3" s="13" t="s">
        <v>37</v>
      </c>
    </row>
    <row r="4" spans="1:8" ht="24" customHeight="1" x14ac:dyDescent="0.2">
      <c r="A4" s="38" t="s">
        <v>10</v>
      </c>
      <c r="B4" s="48"/>
      <c r="C4" s="11"/>
      <c r="D4" s="11"/>
      <c r="E4" s="11"/>
      <c r="F4" s="11"/>
      <c r="G4" s="55">
        <f>SUM(C11,C19,C25,C32,G11,G19,G24)</f>
        <v>882</v>
      </c>
      <c r="H4" s="55">
        <f>SUM(D11,D19,D25,D32,H11,H19,H24)</f>
        <v>333</v>
      </c>
    </row>
    <row r="5" spans="1:8" ht="15" customHeight="1" x14ac:dyDescent="0.2">
      <c r="B5" s="6"/>
      <c r="C5" s="7"/>
      <c r="D5" s="7"/>
      <c r="E5" s="5"/>
      <c r="F5" s="5"/>
      <c r="G5" s="5"/>
      <c r="H5" s="5"/>
    </row>
    <row r="6" spans="1:8" s="8" customFormat="1" ht="20.100000000000001" customHeight="1" x14ac:dyDescent="0.2">
      <c r="A6" s="38" t="s">
        <v>95</v>
      </c>
      <c r="B6" s="19" t="s">
        <v>16</v>
      </c>
      <c r="C6" s="39" t="s">
        <v>36</v>
      </c>
      <c r="D6" s="39" t="s">
        <v>37</v>
      </c>
      <c r="E6" s="9"/>
      <c r="F6" s="19" t="s">
        <v>38</v>
      </c>
      <c r="G6" s="39" t="s">
        <v>36</v>
      </c>
      <c r="H6" s="39" t="s">
        <v>37</v>
      </c>
    </row>
    <row r="7" spans="1:8" ht="15.95" customHeight="1" x14ac:dyDescent="0.2">
      <c r="B7" s="19" t="s">
        <v>17</v>
      </c>
      <c r="C7" s="52">
        <v>500</v>
      </c>
      <c r="D7" s="52"/>
      <c r="E7" s="5"/>
      <c r="F7" s="19" t="s">
        <v>39</v>
      </c>
      <c r="G7" s="52"/>
      <c r="H7" s="52"/>
    </row>
    <row r="8" spans="1:8" ht="15.95" customHeight="1" x14ac:dyDescent="0.2">
      <c r="B8" s="19" t="s">
        <v>18</v>
      </c>
      <c r="C8" s="52"/>
      <c r="D8" s="52"/>
      <c r="E8" s="5"/>
      <c r="F8" s="19" t="s">
        <v>40</v>
      </c>
      <c r="G8" s="52">
        <v>20</v>
      </c>
      <c r="H8" s="52"/>
    </row>
    <row r="9" spans="1:8" ht="15.95" customHeight="1" x14ac:dyDescent="0.2">
      <c r="B9" s="19" t="s">
        <v>19</v>
      </c>
      <c r="C9" s="52"/>
      <c r="D9" s="52"/>
      <c r="E9" s="5"/>
      <c r="F9" s="19" t="s">
        <v>41</v>
      </c>
      <c r="G9" s="52"/>
      <c r="H9" s="52">
        <v>20</v>
      </c>
    </row>
    <row r="10" spans="1:8" ht="15.95" customHeight="1" x14ac:dyDescent="0.2">
      <c r="B10" s="19" t="s">
        <v>20</v>
      </c>
      <c r="C10" s="52"/>
      <c r="D10" s="52"/>
      <c r="E10" s="5"/>
      <c r="F10" s="19" t="s">
        <v>42</v>
      </c>
      <c r="G10" s="52"/>
      <c r="H10" s="52"/>
    </row>
    <row r="11" spans="1:8" ht="15.95" customHeight="1" x14ac:dyDescent="0.2">
      <c r="B11" s="19" t="s">
        <v>92</v>
      </c>
      <c r="C11" s="52">
        <f>SUBTOTAL(109,AusgabenFürVeranstaltungsort[Geschätzt])</f>
        <v>500</v>
      </c>
      <c r="D11" s="52">
        <f>SUBTOTAL(109,AusgabenFürVeranstaltungsort[Tatsächlich])</f>
        <v>0</v>
      </c>
      <c r="E11" s="5"/>
      <c r="F11" s="19" t="s">
        <v>92</v>
      </c>
      <c r="G11" s="52">
        <f>SUBTOTAL(109,AusgabenFürErfrischungen[Geschätzt])</f>
        <v>20</v>
      </c>
      <c r="H11" s="52">
        <f>SUBTOTAL(109,AusgabenFürErfrischungen[Tatsächlich])</f>
        <v>20</v>
      </c>
    </row>
    <row r="12" spans="1:8" ht="15" customHeight="1" x14ac:dyDescent="0.2">
      <c r="B12" s="6"/>
      <c r="C12" s="7"/>
      <c r="D12" s="7"/>
      <c r="E12" s="5"/>
      <c r="F12" s="5"/>
      <c r="G12" s="5"/>
      <c r="H12" s="5"/>
    </row>
    <row r="13" spans="1:8" ht="20.100000000000001" customHeight="1" x14ac:dyDescent="0.2">
      <c r="A13" s="38" t="s">
        <v>11</v>
      </c>
      <c r="B13" s="19" t="s">
        <v>21</v>
      </c>
      <c r="C13" s="39" t="s">
        <v>36</v>
      </c>
      <c r="D13" s="39" t="s">
        <v>37</v>
      </c>
      <c r="E13" s="5"/>
      <c r="F13" s="19" t="s">
        <v>43</v>
      </c>
      <c r="G13" s="39" t="s">
        <v>36</v>
      </c>
      <c r="H13" s="39" t="s">
        <v>37</v>
      </c>
    </row>
    <row r="14" spans="1:8" ht="15.95" customHeight="1" x14ac:dyDescent="0.2">
      <c r="B14" s="17" t="s">
        <v>22</v>
      </c>
      <c r="C14" s="54">
        <v>200</v>
      </c>
      <c r="D14" s="54">
        <v>300</v>
      </c>
      <c r="E14" s="5"/>
      <c r="F14" s="17" t="s">
        <v>44</v>
      </c>
      <c r="G14" s="53"/>
      <c r="H14" s="53"/>
    </row>
    <row r="15" spans="1:8" ht="15.95" customHeight="1" x14ac:dyDescent="0.2">
      <c r="B15" s="17" t="s">
        <v>23</v>
      </c>
      <c r="C15" s="54"/>
      <c r="D15" s="54"/>
      <c r="E15" s="5"/>
      <c r="F15" s="17" t="s">
        <v>45</v>
      </c>
      <c r="G15" s="53">
        <v>30</v>
      </c>
      <c r="H15" s="53"/>
    </row>
    <row r="16" spans="1:8" ht="15.95" customHeight="1" x14ac:dyDescent="0.2">
      <c r="B16" s="17" t="s">
        <v>24</v>
      </c>
      <c r="C16" s="54"/>
      <c r="D16" s="54"/>
      <c r="E16" s="5"/>
      <c r="F16" s="17" t="s">
        <v>46</v>
      </c>
      <c r="G16" s="53"/>
      <c r="H16" s="53"/>
    </row>
    <row r="17" spans="1:8" ht="15.95" customHeight="1" x14ac:dyDescent="0.2">
      <c r="B17" s="17" t="s">
        <v>25</v>
      </c>
      <c r="C17" s="54"/>
      <c r="D17" s="54"/>
      <c r="E17" s="5"/>
      <c r="F17" s="17" t="s">
        <v>47</v>
      </c>
      <c r="G17" s="53"/>
      <c r="H17" s="53"/>
    </row>
    <row r="18" spans="1:8" ht="15.95" customHeight="1" x14ac:dyDescent="0.2">
      <c r="B18" s="17" t="s">
        <v>26</v>
      </c>
      <c r="C18" s="54"/>
      <c r="D18" s="54"/>
      <c r="E18" s="5"/>
      <c r="F18" s="17" t="s">
        <v>31</v>
      </c>
      <c r="G18" s="53"/>
      <c r="H18" s="53"/>
    </row>
    <row r="19" spans="1:8" ht="15.95" customHeight="1" x14ac:dyDescent="0.2">
      <c r="B19" s="17" t="s">
        <v>92</v>
      </c>
      <c r="C19" s="54">
        <f>SUBTOTAL(109,AusgabenFürDekorationen[Geschätzt])</f>
        <v>200</v>
      </c>
      <c r="D19" s="54">
        <f>SUBTOTAL(109,AusgabenFürDekorationen[Tatsächlich])</f>
        <v>300</v>
      </c>
      <c r="E19" s="5"/>
      <c r="F19" s="17" t="s">
        <v>92</v>
      </c>
      <c r="G19" s="53">
        <f>SUBTOTAL(109,AusgabenFürProgramme[Geschätzt])</f>
        <v>30</v>
      </c>
      <c r="H19" s="53">
        <f>SUBTOTAL(109,AusgabenFürProgramme[Tatsächlich])</f>
        <v>0</v>
      </c>
    </row>
    <row r="20" spans="1:8" ht="15" customHeight="1" x14ac:dyDescent="0.2">
      <c r="B20" s="18"/>
      <c r="C20" s="32"/>
      <c r="D20" s="32"/>
      <c r="E20" s="5"/>
      <c r="F20" s="18"/>
      <c r="G20" s="5"/>
      <c r="H20" s="5"/>
    </row>
    <row r="21" spans="1:8" ht="20.100000000000001" customHeight="1" x14ac:dyDescent="0.2">
      <c r="A21" s="38" t="s">
        <v>12</v>
      </c>
      <c r="B21" s="19" t="s">
        <v>27</v>
      </c>
      <c r="C21" s="39" t="s">
        <v>36</v>
      </c>
      <c r="D21" s="39" t="s">
        <v>37</v>
      </c>
      <c r="E21" s="5"/>
      <c r="F21" s="19" t="s">
        <v>48</v>
      </c>
      <c r="G21" s="39" t="s">
        <v>36</v>
      </c>
      <c r="H21" s="39" t="s">
        <v>37</v>
      </c>
    </row>
    <row r="22" spans="1:8" ht="15.95" customHeight="1" x14ac:dyDescent="0.2">
      <c r="B22" s="17" t="s">
        <v>28</v>
      </c>
      <c r="C22" s="54"/>
      <c r="D22" s="54"/>
      <c r="E22" s="5"/>
      <c r="F22" s="17" t="s">
        <v>49</v>
      </c>
      <c r="G22" s="53"/>
      <c r="H22" s="53"/>
    </row>
    <row r="23" spans="1:8" ht="15.95" customHeight="1" x14ac:dyDescent="0.2">
      <c r="B23" s="17" t="s">
        <v>29</v>
      </c>
      <c r="C23" s="54">
        <v>20</v>
      </c>
      <c r="D23" s="54"/>
      <c r="E23" s="5"/>
      <c r="F23" s="17" t="s">
        <v>50</v>
      </c>
      <c r="G23" s="53">
        <v>100</v>
      </c>
      <c r="H23" s="53"/>
    </row>
    <row r="24" spans="1:8" ht="15.95" customHeight="1" x14ac:dyDescent="0.2">
      <c r="B24" s="17" t="s">
        <v>30</v>
      </c>
      <c r="C24" s="54"/>
      <c r="D24" s="54"/>
      <c r="E24" s="5"/>
      <c r="F24" s="17" t="s">
        <v>92</v>
      </c>
      <c r="G24" s="53">
        <f>SUBTOTAL(109,AusgabenFürPreise[Geschätzt])</f>
        <v>100</v>
      </c>
      <c r="H24" s="53">
        <f>SUBTOTAL(109,AusgabenFürPreise[Tatsächlich])</f>
        <v>0</v>
      </c>
    </row>
    <row r="25" spans="1:8" ht="15.95" customHeight="1" x14ac:dyDescent="0.2">
      <c r="B25" s="17" t="s">
        <v>92</v>
      </c>
      <c r="C25" s="54">
        <f>SUBTOTAL(109,AusgabenFürÖffentlichkeitsarbeit[Geschätzt])</f>
        <v>20</v>
      </c>
      <c r="D25" s="54">
        <f>SUBTOTAL(109,AusgabenFürÖffentlichkeitsarbeit[Tatsächlich])</f>
        <v>0</v>
      </c>
      <c r="E25" s="5"/>
      <c r="F25" s="5"/>
      <c r="G25" s="5"/>
      <c r="H25" s="5"/>
    </row>
    <row r="26" spans="1:8" ht="15" customHeight="1" x14ac:dyDescent="0.2">
      <c r="B26" s="18"/>
      <c r="C26" s="32"/>
      <c r="D26" s="32"/>
      <c r="E26" s="5"/>
      <c r="F26" s="5"/>
      <c r="G26" s="5"/>
      <c r="H26" s="5"/>
    </row>
    <row r="27" spans="1:8" ht="20.100000000000001" customHeight="1" x14ac:dyDescent="0.2">
      <c r="A27" s="38" t="s">
        <v>13</v>
      </c>
      <c r="B27" s="19" t="s">
        <v>31</v>
      </c>
      <c r="C27" s="39" t="s">
        <v>36</v>
      </c>
      <c r="D27" s="39" t="s">
        <v>37</v>
      </c>
      <c r="E27" s="5"/>
      <c r="F27" s="5"/>
      <c r="G27" s="5"/>
      <c r="H27" s="5"/>
    </row>
    <row r="28" spans="1:8" ht="15.95" customHeight="1" x14ac:dyDescent="0.2">
      <c r="B28" s="17" t="s">
        <v>32</v>
      </c>
      <c r="C28" s="54"/>
      <c r="D28" s="54">
        <v>13</v>
      </c>
      <c r="E28" s="5"/>
      <c r="F28" s="5"/>
      <c r="G28" s="5"/>
      <c r="H28" s="5"/>
    </row>
    <row r="29" spans="1:8" ht="15.95" customHeight="1" x14ac:dyDescent="0.2">
      <c r="B29" s="17" t="s">
        <v>33</v>
      </c>
      <c r="C29" s="54">
        <v>12</v>
      </c>
      <c r="D29" s="54"/>
      <c r="E29" s="5"/>
      <c r="F29" s="5"/>
      <c r="G29" s="5"/>
      <c r="H29" s="5"/>
    </row>
    <row r="30" spans="1:8" ht="15.95" customHeight="1" x14ac:dyDescent="0.2">
      <c r="B30" s="17" t="s">
        <v>34</v>
      </c>
      <c r="C30" s="54"/>
      <c r="D30" s="54"/>
      <c r="E30" s="5"/>
      <c r="F30" s="5"/>
      <c r="G30" s="5"/>
      <c r="H30" s="5"/>
    </row>
    <row r="31" spans="1:8" ht="15.95" customHeight="1" x14ac:dyDescent="0.2">
      <c r="B31" s="17" t="s">
        <v>35</v>
      </c>
      <c r="C31" s="54"/>
      <c r="D31" s="54"/>
      <c r="E31" s="5"/>
      <c r="F31" s="5"/>
      <c r="G31" s="5"/>
      <c r="H31" s="5"/>
    </row>
    <row r="32" spans="1:8" ht="15.95" customHeight="1" x14ac:dyDescent="0.2">
      <c r="B32" s="19" t="s">
        <v>92</v>
      </c>
      <c r="C32" s="52">
        <f>SUBTOTAL(109,AusgabenFürSonstiges[Geschätzt])</f>
        <v>12</v>
      </c>
      <c r="D32" s="52">
        <f>SUBTOTAL(109,AusgabenFürSonstiges[Tatsächlich])</f>
        <v>13</v>
      </c>
    </row>
  </sheetData>
  <mergeCells count="2">
    <mergeCell ref="B3:B4"/>
    <mergeCell ref="B1:E1"/>
  </mergeCells>
  <phoneticPr fontId="2" type="noConversion"/>
  <printOptions horizontalCentered="1"/>
  <pageMargins left="0.75" right="0.75" top="1" bottom="1" header="0.5" footer="0.5"/>
  <pageSetup paperSize="9" scale="93" fitToHeight="0" orientation="landscape" r:id="rId1"/>
  <headerFooter alignWithMargins="0"/>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H29"/>
  <sheetViews>
    <sheetView showGridLines="0" zoomScaleNormal="100" zoomScaleSheetLayoutView="75" workbookViewId="0"/>
  </sheetViews>
  <sheetFormatPr baseColWidth="10" defaultColWidth="9.140625" defaultRowHeight="12.75" x14ac:dyDescent="0.2"/>
  <cols>
    <col min="1" max="1" width="2.7109375" style="38" customWidth="1"/>
    <col min="2" max="2" width="41.85546875" style="1" bestFit="1" customWidth="1"/>
    <col min="3" max="3" width="26.5703125" style="1" customWidth="1"/>
    <col min="4" max="4" width="29.5703125" style="1" customWidth="1"/>
    <col min="5" max="5" width="23.140625" style="1" customWidth="1"/>
    <col min="6" max="6" width="23.85546875" style="1" bestFit="1" customWidth="1"/>
    <col min="7" max="7" width="27.7109375" style="1" bestFit="1" customWidth="1"/>
    <col min="8" max="8" width="2.7109375" style="1" customWidth="1"/>
    <col min="9" max="16384" width="9.140625" style="1"/>
  </cols>
  <sheetData>
    <row r="1" spans="1:8" ht="45.75" customHeight="1" x14ac:dyDescent="0.2">
      <c r="A1" s="38" t="s">
        <v>94</v>
      </c>
      <c r="B1" s="49" t="str">
        <f>Ausgaben!B1</f>
        <v>Veranstaltungsbudget für Veranstaltungsname</v>
      </c>
      <c r="C1" s="49"/>
      <c r="D1" s="49"/>
      <c r="E1" s="20"/>
      <c r="F1" s="20"/>
      <c r="G1" s="21" t="s">
        <v>80</v>
      </c>
    </row>
    <row r="2" spans="1:8" ht="6.75" customHeight="1" x14ac:dyDescent="0.2">
      <c r="B2" s="14"/>
      <c r="C2" s="14"/>
      <c r="D2" s="14"/>
      <c r="E2" s="15"/>
      <c r="F2" s="15"/>
      <c r="G2" s="15"/>
      <c r="H2" s="16"/>
    </row>
    <row r="3" spans="1:8" s="10" customFormat="1" ht="15" customHeight="1" x14ac:dyDescent="0.2">
      <c r="A3" s="38" t="s">
        <v>52</v>
      </c>
      <c r="B3" s="48" t="s">
        <v>61</v>
      </c>
      <c r="C3" s="12"/>
      <c r="D3" s="12"/>
      <c r="E3" s="12"/>
      <c r="F3" s="13" t="s">
        <v>36</v>
      </c>
      <c r="G3" s="13" t="s">
        <v>37</v>
      </c>
    </row>
    <row r="4" spans="1:8" ht="24" customHeight="1" x14ac:dyDescent="0.2">
      <c r="A4" s="38" t="s">
        <v>53</v>
      </c>
      <c r="B4" s="48"/>
      <c r="C4" s="11"/>
      <c r="D4" s="11"/>
      <c r="E4" s="11"/>
      <c r="F4" s="44">
        <f>SUM(Eintritte[[#Totals],[Geschätzte Einnahmen]],WerbeanzeigenImProgramm[[#Totals],[Geschätzte Einnahmen]],AusstellerUndLieferanten[[#Totals],[Geschätzte Einnahmen]],VerkaufVonArtikeln[[#Totals],[Geschätzte Einnahmen]])</f>
        <v>1936</v>
      </c>
      <c r="G4" s="44">
        <f>SUM(Eintritte[[#Totals],[Tatsächliche Einnahmen]],WerbeanzeigenImProgramm[[#Totals],[Tatsächliche Einnahmen]],AusstellerUndLieferanten[[#Totals],[Tatsächliche Einnahmen]],VerkaufVonArtikeln[[#Totals],[Tatsächliche Einnahmen]])</f>
        <v>1831</v>
      </c>
    </row>
    <row r="5" spans="1:8" ht="35.1" customHeight="1" x14ac:dyDescent="0.2">
      <c r="A5" s="38" t="s">
        <v>54</v>
      </c>
      <c r="B5" s="33" t="s">
        <v>62</v>
      </c>
      <c r="C5" s="22"/>
      <c r="D5" s="22"/>
      <c r="E5" s="22"/>
      <c r="F5" s="22"/>
      <c r="G5" s="22"/>
    </row>
    <row r="6" spans="1:8" ht="20.100000000000001" customHeight="1" x14ac:dyDescent="0.2">
      <c r="A6" s="38" t="s">
        <v>55</v>
      </c>
      <c r="B6" s="23" t="s">
        <v>63</v>
      </c>
      <c r="C6" s="23" t="s">
        <v>66</v>
      </c>
      <c r="D6" s="23" t="s">
        <v>67</v>
      </c>
      <c r="E6" s="23" t="s">
        <v>78</v>
      </c>
      <c r="F6" s="23" t="s">
        <v>79</v>
      </c>
      <c r="G6" s="23" t="s">
        <v>81</v>
      </c>
    </row>
    <row r="7" spans="1:8" ht="15.95" customHeight="1" x14ac:dyDescent="0.2">
      <c r="B7" s="23">
        <v>300</v>
      </c>
      <c r="C7" s="23">
        <v>278</v>
      </c>
      <c r="D7" s="23" t="s">
        <v>68</v>
      </c>
      <c r="E7" s="56">
        <v>5</v>
      </c>
      <c r="F7" s="56">
        <f>B7*E7</f>
        <v>1500</v>
      </c>
      <c r="G7" s="56">
        <f>C7*E7</f>
        <v>1390</v>
      </c>
    </row>
    <row r="8" spans="1:8" ht="15.95" customHeight="1" x14ac:dyDescent="0.2">
      <c r="B8" s="23">
        <v>197</v>
      </c>
      <c r="C8" s="23">
        <v>195</v>
      </c>
      <c r="D8" s="23" t="s">
        <v>69</v>
      </c>
      <c r="E8" s="56">
        <v>2</v>
      </c>
      <c r="F8" s="56">
        <f>B8*E8</f>
        <v>394</v>
      </c>
      <c r="G8" s="56">
        <f>C8*E8</f>
        <v>390</v>
      </c>
    </row>
    <row r="9" spans="1:8" ht="15.75" customHeight="1" x14ac:dyDescent="0.2">
      <c r="B9" s="23">
        <v>42</v>
      </c>
      <c r="C9" s="23">
        <v>51</v>
      </c>
      <c r="D9" s="23" t="s">
        <v>70</v>
      </c>
      <c r="E9" s="56">
        <v>1</v>
      </c>
      <c r="F9" s="56">
        <f>B9*E9</f>
        <v>42</v>
      </c>
      <c r="G9" s="56">
        <f>C9*E9</f>
        <v>51</v>
      </c>
    </row>
    <row r="10" spans="1:8" ht="15.95" customHeight="1" x14ac:dyDescent="0.2">
      <c r="B10" s="23" t="s">
        <v>92</v>
      </c>
      <c r="C10" s="24"/>
      <c r="D10" s="24"/>
      <c r="E10" s="24"/>
      <c r="F10" s="56">
        <f>SUBTOTAL(109,Eintritte[Geschätzte Einnahmen])</f>
        <v>1936</v>
      </c>
      <c r="G10" s="56">
        <f>SUBTOTAL(109,Eintritte[Tatsächliche Einnahmen])</f>
        <v>1831</v>
      </c>
    </row>
    <row r="11" spans="1:8" ht="35.1" customHeight="1" x14ac:dyDescent="0.2">
      <c r="A11" s="38" t="s">
        <v>56</v>
      </c>
      <c r="B11" s="33" t="s">
        <v>96</v>
      </c>
      <c r="C11" s="22"/>
      <c r="D11" s="22"/>
      <c r="E11" s="22"/>
      <c r="F11" s="22"/>
      <c r="G11" s="22"/>
    </row>
    <row r="12" spans="1:8" ht="20.100000000000001" customHeight="1" x14ac:dyDescent="0.2">
      <c r="A12" s="38" t="s">
        <v>57</v>
      </c>
      <c r="B12" s="23" t="s">
        <v>63</v>
      </c>
      <c r="C12" s="23" t="s">
        <v>66</v>
      </c>
      <c r="D12" s="23" t="s">
        <v>67</v>
      </c>
      <c r="E12" s="23" t="s">
        <v>78</v>
      </c>
      <c r="F12" s="23" t="s">
        <v>79</v>
      </c>
      <c r="G12" s="23" t="s">
        <v>81</v>
      </c>
    </row>
    <row r="13" spans="1:8" ht="15.95" customHeight="1" x14ac:dyDescent="0.2">
      <c r="B13" s="23">
        <v>12</v>
      </c>
      <c r="C13" s="23"/>
      <c r="D13" s="23" t="s">
        <v>71</v>
      </c>
      <c r="E13" s="56"/>
      <c r="F13" s="56">
        <f>B13*E13</f>
        <v>0</v>
      </c>
      <c r="G13" s="56">
        <f>C13*E13</f>
        <v>0</v>
      </c>
    </row>
    <row r="14" spans="1:8" ht="15.95" customHeight="1" x14ac:dyDescent="0.2">
      <c r="B14" s="23"/>
      <c r="C14" s="23">
        <v>158</v>
      </c>
      <c r="D14" s="23" t="s">
        <v>72</v>
      </c>
      <c r="E14" s="56"/>
      <c r="F14" s="56">
        <f>B14*E14</f>
        <v>0</v>
      </c>
      <c r="G14" s="56">
        <f>C14*E14</f>
        <v>0</v>
      </c>
    </row>
    <row r="15" spans="1:8" ht="15.95" customHeight="1" x14ac:dyDescent="0.2">
      <c r="B15" s="23">
        <v>4</v>
      </c>
      <c r="C15" s="23"/>
      <c r="D15" s="23" t="s">
        <v>73</v>
      </c>
      <c r="E15" s="56"/>
      <c r="F15" s="56">
        <f>B15*E15</f>
        <v>0</v>
      </c>
      <c r="G15" s="56">
        <f>C15*E15</f>
        <v>0</v>
      </c>
    </row>
    <row r="16" spans="1:8" ht="15.95" customHeight="1" x14ac:dyDescent="0.2">
      <c r="B16" s="23" t="s">
        <v>92</v>
      </c>
      <c r="C16" s="23"/>
      <c r="D16" s="23"/>
      <c r="E16" s="23"/>
      <c r="F16" s="56">
        <f>SUBTOTAL(109,WerbeanzeigenImProgramm[Geschätzte Einnahmen])</f>
        <v>0</v>
      </c>
      <c r="G16" s="56">
        <f>SUBTOTAL(109,WerbeanzeigenImProgramm[Tatsächliche Einnahmen])</f>
        <v>0</v>
      </c>
    </row>
    <row r="17" spans="1:7" ht="35.1" customHeight="1" x14ac:dyDescent="0.2">
      <c r="A17" s="38" t="s">
        <v>97</v>
      </c>
      <c r="B17" s="33" t="s">
        <v>64</v>
      </c>
      <c r="C17" s="22"/>
      <c r="D17" s="22"/>
      <c r="E17" s="22"/>
      <c r="F17" s="22"/>
      <c r="G17" s="22"/>
    </row>
    <row r="18" spans="1:7" ht="20.100000000000001" customHeight="1" x14ac:dyDescent="0.2">
      <c r="A18" s="38" t="s">
        <v>58</v>
      </c>
      <c r="B18" s="23" t="s">
        <v>63</v>
      </c>
      <c r="C18" s="23" t="s">
        <v>66</v>
      </c>
      <c r="D18" s="23" t="s">
        <v>67</v>
      </c>
      <c r="E18" s="23" t="s">
        <v>78</v>
      </c>
      <c r="F18" s="23" t="s">
        <v>79</v>
      </c>
      <c r="G18" s="23" t="s">
        <v>81</v>
      </c>
    </row>
    <row r="19" spans="1:7" ht="15.95" customHeight="1" x14ac:dyDescent="0.2">
      <c r="B19" s="23">
        <v>23</v>
      </c>
      <c r="C19" s="23"/>
      <c r="D19" s="23" t="s">
        <v>74</v>
      </c>
      <c r="E19" s="56"/>
      <c r="F19" s="56">
        <f>B19*E19</f>
        <v>0</v>
      </c>
      <c r="G19" s="56">
        <f>C19*E19</f>
        <v>0</v>
      </c>
    </row>
    <row r="20" spans="1:7" ht="15.95" customHeight="1" x14ac:dyDescent="0.2">
      <c r="B20" s="23">
        <v>354</v>
      </c>
      <c r="C20" s="23"/>
      <c r="D20" s="23" t="s">
        <v>75</v>
      </c>
      <c r="E20" s="56"/>
      <c r="F20" s="56">
        <f>B20*E20</f>
        <v>0</v>
      </c>
      <c r="G20" s="56">
        <f>C20*E20</f>
        <v>0</v>
      </c>
    </row>
    <row r="21" spans="1:7" ht="15.95" customHeight="1" x14ac:dyDescent="0.2">
      <c r="B21" s="23">
        <v>56</v>
      </c>
      <c r="C21" s="23"/>
      <c r="D21" s="23" t="s">
        <v>76</v>
      </c>
      <c r="E21" s="56"/>
      <c r="F21" s="56">
        <f>B21*E21</f>
        <v>0</v>
      </c>
      <c r="G21" s="56">
        <f>C21*E21</f>
        <v>0</v>
      </c>
    </row>
    <row r="22" spans="1:7" ht="15.95" customHeight="1" x14ac:dyDescent="0.2">
      <c r="B22" s="23" t="s">
        <v>92</v>
      </c>
      <c r="C22" s="23"/>
      <c r="D22" s="23"/>
      <c r="E22" s="23"/>
      <c r="F22" s="56">
        <f>SUBTOTAL(109,AusstellerUndLieferanten[Geschätzte Einnahmen])</f>
        <v>0</v>
      </c>
      <c r="G22" s="56">
        <f>SUBTOTAL(109,AusstellerUndLieferanten[Tatsächliche Einnahmen])</f>
        <v>0</v>
      </c>
    </row>
    <row r="23" spans="1:7" ht="35.1" customHeight="1" x14ac:dyDescent="0.2">
      <c r="A23" s="38" t="s">
        <v>59</v>
      </c>
      <c r="B23" s="33" t="s">
        <v>65</v>
      </c>
      <c r="C23" s="22"/>
      <c r="D23" s="22"/>
      <c r="E23" s="22"/>
      <c r="F23" s="22"/>
      <c r="G23" s="22"/>
    </row>
    <row r="24" spans="1:7" ht="20.100000000000001" customHeight="1" x14ac:dyDescent="0.2">
      <c r="A24" s="38" t="s">
        <v>60</v>
      </c>
      <c r="B24" s="23" t="s">
        <v>63</v>
      </c>
      <c r="C24" s="23" t="s">
        <v>66</v>
      </c>
      <c r="D24" s="23" t="s">
        <v>67</v>
      </c>
      <c r="E24" s="23" t="s">
        <v>78</v>
      </c>
      <c r="F24" s="23" t="s">
        <v>79</v>
      </c>
      <c r="G24" s="23" t="s">
        <v>81</v>
      </c>
    </row>
    <row r="25" spans="1:7" ht="15.95" customHeight="1" x14ac:dyDescent="0.2">
      <c r="B25" s="23"/>
      <c r="C25" s="23"/>
      <c r="D25" s="23" t="s">
        <v>77</v>
      </c>
      <c r="E25" s="56"/>
      <c r="F25" s="56">
        <f>B25*E25</f>
        <v>0</v>
      </c>
      <c r="G25" s="56">
        <f>C25*E25</f>
        <v>0</v>
      </c>
    </row>
    <row r="26" spans="1:7" ht="15.95" customHeight="1" x14ac:dyDescent="0.2">
      <c r="B26" s="23">
        <v>123</v>
      </c>
      <c r="C26" s="23"/>
      <c r="D26" s="23" t="s">
        <v>77</v>
      </c>
      <c r="E26" s="56"/>
      <c r="F26" s="56">
        <f>B26*E26</f>
        <v>0</v>
      </c>
      <c r="G26" s="56">
        <f>C26*E26</f>
        <v>0</v>
      </c>
    </row>
    <row r="27" spans="1:7" ht="15.95" customHeight="1" x14ac:dyDescent="0.2">
      <c r="B27" s="23"/>
      <c r="C27" s="23"/>
      <c r="D27" s="23" t="s">
        <v>77</v>
      </c>
      <c r="E27" s="56"/>
      <c r="F27" s="56">
        <f>B27*E27</f>
        <v>0</v>
      </c>
      <c r="G27" s="56">
        <f>C27*E27</f>
        <v>0</v>
      </c>
    </row>
    <row r="28" spans="1:7" ht="15.95" customHeight="1" x14ac:dyDescent="0.2">
      <c r="B28" s="23">
        <v>13</v>
      </c>
      <c r="C28" s="23"/>
      <c r="D28" s="23" t="s">
        <v>77</v>
      </c>
      <c r="E28" s="56"/>
      <c r="F28" s="56">
        <f>B28*E28</f>
        <v>0</v>
      </c>
      <c r="G28" s="56">
        <f>C28*E28</f>
        <v>0</v>
      </c>
    </row>
    <row r="29" spans="1:7" ht="15.95" customHeight="1" x14ac:dyDescent="0.2">
      <c r="B29" s="23" t="s">
        <v>92</v>
      </c>
      <c r="C29" s="23"/>
      <c r="D29" s="23"/>
      <c r="E29" s="23"/>
      <c r="F29" s="56">
        <f>SUBTOTAL(109,VerkaufVonArtikeln[Geschätzte Einnahmen])</f>
        <v>0</v>
      </c>
      <c r="G29" s="56">
        <f>SUBTOTAL(109,VerkaufVonArtikeln[Tatsächliche Einnahmen])</f>
        <v>0</v>
      </c>
    </row>
  </sheetData>
  <mergeCells count="2">
    <mergeCell ref="B3:B4"/>
    <mergeCell ref="B1:D1"/>
  </mergeCells>
  <phoneticPr fontId="2" type="noConversion"/>
  <printOptions horizontalCentered="1"/>
  <pageMargins left="0.75" right="0.75" top="1" bottom="1" header="0.5" footer="0.5"/>
  <pageSetup paperSize="9" scale="96" fitToHeight="0" orientation="landscape" r:id="rId1"/>
  <headerFooter alignWithMargins="0"/>
  <ignoredErrors>
    <ignoredError sqref="G25:G29 F25:F28 G19:G21 F19:F21 G13:G16 F13:F15" emptyCellReference="1"/>
  </ignoredError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G12"/>
  <sheetViews>
    <sheetView showGridLines="0" zoomScaleNormal="100" workbookViewId="0"/>
  </sheetViews>
  <sheetFormatPr baseColWidth="10" defaultColWidth="9.140625" defaultRowHeight="12.75" x14ac:dyDescent="0.2"/>
  <cols>
    <col min="1" max="1" width="2.7109375" style="38" customWidth="1"/>
    <col min="2" max="2" width="30" style="1" customWidth="1"/>
    <col min="3" max="3" width="32" style="1" customWidth="1"/>
    <col min="4" max="4" width="38.5703125" style="1" customWidth="1"/>
    <col min="5" max="6" width="23.140625" style="1" customWidth="1"/>
    <col min="7" max="7" width="32" style="1" bestFit="1" customWidth="1"/>
    <col min="8" max="8" width="2.7109375" style="1" customWidth="1"/>
    <col min="9" max="9" width="5.28515625" style="1" customWidth="1"/>
    <col min="10" max="16384" width="9.140625" style="1"/>
  </cols>
  <sheetData>
    <row r="1" spans="1:7" ht="36.75" customHeight="1" x14ac:dyDescent="0.4">
      <c r="A1" s="38" t="s">
        <v>82</v>
      </c>
      <c r="B1" s="51" t="str">
        <f>Ausgaben!B1</f>
        <v>Veranstaltungsbudget für Veranstaltungsname</v>
      </c>
      <c r="C1" s="51"/>
      <c r="D1" s="51"/>
      <c r="E1" s="27"/>
      <c r="F1" s="27"/>
      <c r="G1" s="43" t="s">
        <v>90</v>
      </c>
    </row>
    <row r="2" spans="1:7" ht="21" customHeight="1" x14ac:dyDescent="0.2">
      <c r="B2" s="26"/>
      <c r="C2" s="26"/>
      <c r="D2" s="26"/>
      <c r="E2" s="26"/>
      <c r="F2" s="26"/>
      <c r="G2" s="25" t="s">
        <v>91</v>
      </c>
    </row>
    <row r="3" spans="1:7" ht="19.5" customHeight="1" x14ac:dyDescent="0.2">
      <c r="A3" s="38" t="s">
        <v>83</v>
      </c>
      <c r="B3" s="2"/>
      <c r="C3" s="2"/>
      <c r="D3" s="3"/>
      <c r="E3" s="50" t="s">
        <v>89</v>
      </c>
      <c r="F3" s="50"/>
      <c r="G3" s="50"/>
    </row>
    <row r="4" spans="1:7" ht="20.100000000000001" customHeight="1" x14ac:dyDescent="0.2">
      <c r="A4" s="38" t="s">
        <v>84</v>
      </c>
      <c r="B4" s="40" t="s">
        <v>86</v>
      </c>
      <c r="C4" s="41" t="s">
        <v>36</v>
      </c>
      <c r="D4" s="42" t="s">
        <v>37</v>
      </c>
      <c r="E4" s="50"/>
      <c r="F4" s="50"/>
      <c r="G4" s="50"/>
    </row>
    <row r="5" spans="1:7" ht="15.95" customHeight="1" x14ac:dyDescent="0.2">
      <c r="B5" s="30" t="s">
        <v>87</v>
      </c>
      <c r="C5" s="45">
        <f>Einnahmen!F4</f>
        <v>1936</v>
      </c>
      <c r="D5" s="57">
        <f>Einnahmen!G4</f>
        <v>1831</v>
      </c>
      <c r="E5" s="50"/>
      <c r="F5" s="50"/>
      <c r="G5" s="50"/>
    </row>
    <row r="6" spans="1:7" ht="15.95" customHeight="1" x14ac:dyDescent="0.2">
      <c r="B6" s="30" t="s">
        <v>88</v>
      </c>
      <c r="C6" s="45">
        <f>Ausgaben!G4</f>
        <v>882</v>
      </c>
      <c r="D6" s="57">
        <f>Ausgaben!H4</f>
        <v>333</v>
      </c>
      <c r="E6" s="50"/>
      <c r="F6" s="50"/>
      <c r="G6" s="50"/>
    </row>
    <row r="7" spans="1:7" ht="15" x14ac:dyDescent="0.2">
      <c r="B7" s="4"/>
      <c r="C7" s="28"/>
      <c r="D7" s="29"/>
      <c r="E7" s="50"/>
      <c r="F7" s="50"/>
      <c r="G7" s="50"/>
    </row>
    <row r="8" spans="1:7" ht="33" customHeight="1" x14ac:dyDescent="0.2">
      <c r="A8" s="38" t="s">
        <v>85</v>
      </c>
      <c r="B8" s="31" t="s">
        <v>93</v>
      </c>
      <c r="C8" s="46">
        <f>C5-C6</f>
        <v>1054</v>
      </c>
      <c r="D8" s="47">
        <f>D5-D6</f>
        <v>1498</v>
      </c>
      <c r="E8" s="50"/>
      <c r="F8" s="50"/>
      <c r="G8" s="50"/>
    </row>
    <row r="9" spans="1:7" x14ac:dyDescent="0.2">
      <c r="E9" s="50"/>
      <c r="F9" s="50"/>
      <c r="G9" s="50"/>
    </row>
    <row r="10" spans="1:7" x14ac:dyDescent="0.2">
      <c r="E10" s="50"/>
      <c r="F10" s="50"/>
      <c r="G10" s="50"/>
    </row>
    <row r="11" spans="1:7" x14ac:dyDescent="0.2">
      <c r="E11" s="50"/>
      <c r="F11" s="50"/>
      <c r="G11" s="50"/>
    </row>
    <row r="12" spans="1:7" x14ac:dyDescent="0.2">
      <c r="E12" s="50"/>
      <c r="F12" s="50"/>
      <c r="G12" s="50"/>
    </row>
  </sheetData>
  <mergeCells count="2">
    <mergeCell ref="E3:G12"/>
    <mergeCell ref="B1:D1"/>
  </mergeCells>
  <phoneticPr fontId="2" type="noConversion"/>
  <printOptions horizontalCentered="1"/>
  <pageMargins left="0.75" right="0.75" top="1" bottom="1" header="0.5" footer="0.5"/>
  <pageSetup paperSize="9" scale="97" orientation="landscape" r:id="rId1"/>
  <headerFooter alignWithMargins="0"/>
  <ignoredErrors>
    <ignoredError sqref="C6:D6"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4</vt:i4>
      </vt:variant>
    </vt:vector>
  </HeadingPairs>
  <TitlesOfParts>
    <vt:vector size="4" baseType="lpstr">
      <vt:lpstr>Start</vt:lpstr>
      <vt:lpstr>Ausgaben</vt:lpstr>
      <vt:lpstr>Einnahmen</vt:lpstr>
      <vt:lpstr>Zusammenfassung_Gewinn–Verlust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2018-05-25T11:32:03Z</dcterms:created>
  <dcterms:modified xsi:type="dcterms:W3CDTF">2019-01-28T11:44:32Z</dcterms:modified>
</cp:coreProperties>
</file>

<file path=docProps/custom.xml><?xml version="1.0" encoding="utf-8"?>
<Properties xmlns="http://schemas.openxmlformats.org/officeDocument/2006/custom-properties" xmlns:vt="http://schemas.openxmlformats.org/officeDocument/2006/docPropsVTypes"/>
</file>