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Monatliches Familienbudget" sheetId="1" r:id="rId1"/>
  </sheets>
  <definedNames>
    <definedName name="_xlnm.Print_Area" localSheetId="0">'Monatliches Familienbudget'!$A$1:$H$63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C4" i="1"/>
  <c r="G16" i="1" s="1"/>
  <c r="D68" i="1"/>
  <c r="I44" i="1"/>
  <c r="I62" i="1"/>
  <c r="D42" i="1"/>
  <c r="I68" i="1"/>
  <c r="D61" i="1"/>
  <c r="I54" i="1"/>
  <c r="G15" i="1"/>
  <c r="I27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<sst xmlns="http://schemas.openxmlformats.org/spreadsheetml/2006/main" count="157" uniqueCount="84">
  <si>
    <t>Gas</t>
  </si>
  <si>
    <t>Video/DVD</t>
  </si>
  <si>
    <t>CDs</t>
  </si>
  <si>
    <t>Monatliches Familienbudget</t>
  </si>
  <si>
    <t>Voraussichtliche Gesamtkosten</t>
  </si>
  <si>
    <t>Tatsächliche Gesamtkosten</t>
  </si>
  <si>
    <t>Gesamtdifferenz</t>
  </si>
  <si>
    <t>Voraussichtliches Monatseinkommen</t>
  </si>
  <si>
    <t>Wohnen</t>
  </si>
  <si>
    <t>Voraussichtliche Kosten</t>
  </si>
  <si>
    <t>Ist-Kosten</t>
  </si>
  <si>
    <t>Differenz</t>
  </si>
  <si>
    <t>Hypothek oder Miete</t>
  </si>
  <si>
    <t>Zweite Hypothek oder Miete</t>
  </si>
  <si>
    <t>Telefon</t>
  </si>
  <si>
    <t>Strom</t>
  </si>
  <si>
    <t>Wasser und Abwasser</t>
  </si>
  <si>
    <t>Kabelanschluss</t>
  </si>
  <si>
    <t>Müllabfuhr</t>
  </si>
  <si>
    <t>Wartung oder Reparaturen</t>
  </si>
  <si>
    <t>Material</t>
  </si>
  <si>
    <t>Weiteres</t>
  </si>
  <si>
    <t>Summe</t>
  </si>
  <si>
    <t>Transport</t>
  </si>
  <si>
    <t>Kosten Auto 1</t>
  </si>
  <si>
    <t>Kosten Auto 2</t>
  </si>
  <si>
    <t>Bus-/Bahn-/Taxikosten</t>
  </si>
  <si>
    <t>Versicherung</t>
  </si>
  <si>
    <t>Kfz-Steuer</t>
  </si>
  <si>
    <t>Benzin</t>
  </si>
  <si>
    <t>Pflege</t>
  </si>
  <si>
    <t>Haus</t>
  </si>
  <si>
    <t>Gesundheit</t>
  </si>
  <si>
    <t>Leben</t>
  </si>
  <si>
    <t>Essen</t>
  </si>
  <si>
    <t>Lebensmittel</t>
  </si>
  <si>
    <t>Restaurantbesuche</t>
  </si>
  <si>
    <t>Kinder</t>
  </si>
  <si>
    <t>Arzt/Medikamente</t>
  </si>
  <si>
    <t>Kleidung</t>
  </si>
  <si>
    <t>Nachhilfeunterricht</t>
  </si>
  <si>
    <t>Schulbücher/-material</t>
  </si>
  <si>
    <t>Vereinsbeiträge</t>
  </si>
  <si>
    <t>Geld für Mittagessen</t>
  </si>
  <si>
    <t>Babysitter</t>
  </si>
  <si>
    <t>Spielzeug/Spiele</t>
  </si>
  <si>
    <t>Rechtswesen</t>
  </si>
  <si>
    <t>Anwalt</t>
  </si>
  <si>
    <t>Unterhaltszahlung</t>
  </si>
  <si>
    <t>Zahlungen</t>
  </si>
  <si>
    <t>Vermögensbildung</t>
  </si>
  <si>
    <t>Rentenkonto</t>
  </si>
  <si>
    <t>Anlagekonto</t>
  </si>
  <si>
    <t>Universität/Hochschule</t>
  </si>
  <si>
    <t>Einkommen 1</t>
  </si>
  <si>
    <t>Einkommen 2</t>
  </si>
  <si>
    <t>Nebeneinkünfte</t>
  </si>
  <si>
    <t>Monatseinkommen gesamt</t>
  </si>
  <si>
    <t>Tatsächliches Monatseinkommen</t>
  </si>
  <si>
    <t xml:space="preserve">Geplanter Saldo
</t>
  </si>
  <si>
    <t>Ist-Saldo</t>
  </si>
  <si>
    <t>Kredite</t>
  </si>
  <si>
    <t>Persönlich</t>
  </si>
  <si>
    <t>Schüler/in</t>
  </si>
  <si>
    <t>Kreditkarte</t>
  </si>
  <si>
    <t>Unterhaltung</t>
  </si>
  <si>
    <t>Kino</t>
  </si>
  <si>
    <t>Oper/Konzerte</t>
  </si>
  <si>
    <t>Sportveranstaltungen</t>
  </si>
  <si>
    <t>Theater</t>
  </si>
  <si>
    <t>Steuern</t>
  </si>
  <si>
    <t>Einkommensteuer</t>
  </si>
  <si>
    <t>Land</t>
  </si>
  <si>
    <t>Grundsteuer</t>
  </si>
  <si>
    <t>Persönliche Pflege</t>
  </si>
  <si>
    <t>Haar-/Nagelpflege</t>
  </si>
  <si>
    <t>Chemische Reinigung</t>
  </si>
  <si>
    <t>Fitnesscenter</t>
  </si>
  <si>
    <t>Haustiere</t>
  </si>
  <si>
    <t>Spielzeug</t>
  </si>
  <si>
    <t>Geschenke und Spenden</t>
  </si>
  <si>
    <t>Spende 1</t>
  </si>
  <si>
    <t>Spende 2</t>
  </si>
  <si>
    <t>Spende 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</si>
</sst>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;[Red]#,##0\ &quot;€&quot;"/>
  </numFmts>
  <fonts count="15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sz val="10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€&quot;;[Red]#,##0\ &quot;€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Wohnen" totalsRowLabel="Summe" dataDxfId="139" totalsRowDxfId="138"/>
    <tableColumn id="2" name="Voraussichtliche Kosten" totalsRowFunction="sum" dataDxfId="137" totalsRowDxfId="136"/>
    <tableColumn id="3" name="Ist-Kosten" totalsRowFunction="sum" dataDxfId="135" totalsRowDxfId="134"/>
    <tableColumn id="4" name="Differenz" totalsRowFunction="sum" dataDxfId="133" totalsRowDxfId="132">
      <calculatedColumnFormula>Housing[Voraussichtliche Kosten]-Housing[Ist-Kosten]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Steuern" totalsRowLabel="Summe" dataDxfId="40" totalsRowDxfId="39"/>
    <tableColumn id="2" name="Voraussichtliche Kosten" totalsRowFunction="sum" dataDxfId="38" totalsRowDxfId="37"/>
    <tableColumn id="3" name="Ist-Kosten" totalsRowFunction="sum" dataDxfId="36" totalsRowDxfId="35"/>
    <tableColumn id="4" name="Differenz" totalsRowFunction="sum" dataDxfId="34" totalsRowDxfId="33">
      <calculatedColumnFormula>Taxes[Voraussichtliche Kosten]-Taxes[Ist-Kosten]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Vermögensbildung" totalsRowLabel="Summe" dataDxfId="29" totalsRowDxfId="28"/>
    <tableColumn id="2" name="Voraussichtliche Kosten" totalsRowFunction="sum" dataDxfId="27" totalsRowDxfId="26"/>
    <tableColumn id="3" name="Ist-Kosten" totalsRowFunction="sum" dataDxfId="25" totalsRowDxfId="24"/>
    <tableColumn id="4" name="Differenz" totalsRowFunction="sum" dataDxfId="23" totalsRowDxfId="22">
      <calculatedColumnFormula>Savings[Voraussichtliche Kosten]-Savings[Ist-Kosten]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eschenke und Spenden" totalsRowLabel="Summe" dataDxfId="18" totalsRowDxfId="17"/>
    <tableColumn id="2" name="Voraussichtliche Kosten" totalsRowFunction="sum" dataDxfId="16" totalsRowDxfId="15"/>
    <tableColumn id="3" name="Ist-Kosten" totalsRowFunction="sum" dataDxfId="14" totalsRowDxfId="13"/>
    <tableColumn id="4" name="Differenz" totalsRowFunction="sum" dataDxfId="12" totalsRowDxfId="11">
      <calculatedColumnFormula>Gifts[Voraussichtliche Kosten]-Gifts[Ist-Kosten]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Rechtswesen" totalsRowLabel="Summe" dataDxfId="7" totalsRowDxfId="6"/>
    <tableColumn id="2" name="Voraussichtliche Kosten" totalsRowFunction="sum" dataDxfId="5" totalsRowDxfId="4"/>
    <tableColumn id="3" name="Ist-Kosten" totalsRowFunction="sum" dataDxfId="3" totalsRowDxfId="2"/>
    <tableColumn id="4" name="Differenz" totalsRowFunction="sum" dataDxfId="1" totalsRowDxfId="0">
      <calculatedColumnFormula>Legal[Voraussichtliche Kosten]-Legal[Ist-Kosten]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" totalsRowLabel="Summe" dataDxfId="128" totalsRowDxfId="127"/>
    <tableColumn id="2" name="Voraussichtliche Kosten" totalsRowFunction="sum" dataDxfId="126" totalsRowDxfId="125"/>
    <tableColumn id="3" name="Ist-Kosten" totalsRowFunction="sum" dataDxfId="124" totalsRowDxfId="123"/>
    <tableColumn id="4" name="Differenz" totalsRowFunction="sum" dataDxfId="122" totalsRowDxfId="121">
      <calculatedColumnFormula>Transportation[Voraussichtliche Kosten]-Transportation[Ist-Kosten]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Versicherung" totalsRowLabel="Summe" dataDxfId="117" totalsRowDxfId="116"/>
    <tableColumn id="2" name="Voraussichtliche Kosten" totalsRowFunction="sum" dataDxfId="115" totalsRowDxfId="114"/>
    <tableColumn id="3" name="Ist-Kosten" totalsRowFunction="sum" dataDxfId="113" totalsRowDxfId="112"/>
    <tableColumn id="4" name="Differenz" totalsRowFunction="sum" dataDxfId="111" totalsRowDxfId="110">
      <calculatedColumnFormula>Insurance[Voraussichtliche Kosten]-Insurance[Ist-Kosten]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Essen" totalsRowLabel="Summe" dataDxfId="106" totalsRowDxfId="105"/>
    <tableColumn id="2" name="Voraussichtliche Kosten" totalsRowFunction="sum" dataDxfId="104" totalsRowDxfId="103"/>
    <tableColumn id="3" name="Ist-Kosten" totalsRowFunction="sum" dataDxfId="102" totalsRowDxfId="101"/>
    <tableColumn id="4" name="Differenz" totalsRowFunction="sum" dataDxfId="100" totalsRowDxfId="99">
      <calculatedColumnFormula>Food[Voraussichtliche Kosten]-Food[Ist-Kosten]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Kinder" totalsRowLabel="Summe" dataDxfId="95" totalsRowDxfId="94"/>
    <tableColumn id="2" name="Voraussichtliche Kosten" totalsRowFunction="sum" dataDxfId="93" totalsRowDxfId="92"/>
    <tableColumn id="3" name="Ist-Kosten" totalsRowFunction="sum" dataDxfId="91" totalsRowDxfId="90"/>
    <tableColumn id="4" name="Differenz" totalsRowFunction="sum" dataDxfId="89" totalsRowDxfId="88">
      <calculatedColumnFormula>Children[Voraussichtliche Kosten]-Children[Ist-Kosten]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Haustiere" totalsRowLabel="Summe" dataDxfId="84" totalsRowDxfId="83"/>
    <tableColumn id="2" name="Voraussichtliche Kosten" totalsRowFunction="sum" dataDxfId="82" totalsRowDxfId="81"/>
    <tableColumn id="3" name="Ist-Kosten" totalsRowFunction="sum" dataDxfId="80" totalsRowDxfId="79"/>
    <tableColumn id="4" name="Differenz" totalsRowFunction="sum" dataDxfId="78" totalsRowDxfId="77">
      <calculatedColumnFormula>Pets[Voraussichtliche Kosten]-Pets[Ist-Kosten]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önliche Pflege" totalsRowLabel="Summe" dataDxfId="73" totalsRowDxfId="72"/>
    <tableColumn id="2" name="Voraussichtliche Kosten" totalsRowFunction="sum" dataDxfId="71" totalsRowDxfId="70"/>
    <tableColumn id="3" name="Ist-Kosten" totalsRowFunction="sum" dataDxfId="69" totalsRowDxfId="68"/>
    <tableColumn id="4" name="Differenz" totalsRowFunction="sum" dataDxfId="67" totalsRowDxfId="66">
      <calculatedColumnFormula>PersonalCare[Voraussichtliche Kosten]-PersonalCare[Ist-Kosten]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Unterhaltung" totalsRowLabel="Summe" dataDxfId="62" totalsRowDxfId="61"/>
    <tableColumn id="2" name="Voraussichtliche Kosten" totalsRowFunction="sum" dataDxfId="60" totalsRowDxfId="59"/>
    <tableColumn id="3" name="Ist-Kosten" totalsRowFunction="sum" dataDxfId="58" totalsRowDxfId="57"/>
    <tableColumn id="4" name="Differenz" totalsRowFunction="sum" dataDxfId="56" totalsRowDxfId="55">
      <calculatedColumnFormula>Entertainment[Voraussichtliche Kosten]-Entertainment[Ist-Kosten]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Kredite" totalsRowLabel="Summe" dataDxfId="51" totalsRowDxfId="50"/>
    <tableColumn id="2" name="Voraussichtliche Kosten" totalsRowFunction="sum" dataDxfId="49" totalsRowDxfId="48"/>
    <tableColumn id="3" name="Ist-Kosten" totalsRowFunction="sum" dataDxfId="47" totalsRowDxfId="46"/>
    <tableColumn id="4" name="Differenz" totalsRowFunction="sum" dataDxfId="45" totalsRowDxfId="44">
      <calculatedColumnFormula>Loans[Voraussichtliche Kosten]-Loans[Ist-Kosten]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G1"/>
    </sheetView>
  </sheetViews>
  <sheetFormatPr defaultRowHeight="15" x14ac:dyDescent="0.3"/>
  <cols>
    <col min="1" max="1" width="16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 x14ac:dyDescent="0.35">
      <c r="A1" s="48" t="s">
        <v>3</v>
      </c>
      <c r="B1" s="48"/>
      <c r="C1" s="48"/>
      <c r="D1" s="48"/>
      <c r="E1" s="48"/>
      <c r="F1" s="48"/>
      <c r="G1" s="48"/>
      <c r="H1" s="10"/>
      <c r="I1" s="10"/>
    </row>
    <row r="2" spans="1:9" ht="7.5" customHeight="1" x14ac:dyDescent="0.3">
      <c r="A2" s="28"/>
      <c r="B2" s="28"/>
      <c r="C2" s="28"/>
      <c r="D2" s="28"/>
      <c r="E2" s="28"/>
      <c r="F2" s="28"/>
      <c r="G2" s="28"/>
      <c r="H2" s="6"/>
      <c r="I2" s="6"/>
    </row>
    <row r="3" spans="1:9" ht="14.1" customHeight="1" x14ac:dyDescent="0.3">
      <c r="A3" s="44" t="s">
        <v>4</v>
      </c>
      <c r="B3" s="45"/>
      <c r="C3" s="27" t="s">
        <v>5</v>
      </c>
      <c r="D3" s="24" t="s">
        <v>6</v>
      </c>
      <c r="E3" s="7"/>
      <c r="F3" s="49" t="s">
        <v>7</v>
      </c>
      <c r="G3" s="50"/>
      <c r="H3" s="7"/>
      <c r="I3" s="7"/>
    </row>
    <row r="4" spans="1:9" ht="14.1" customHeight="1" x14ac:dyDescent="0.3">
      <c r="A4" s="21"/>
      <c r="B4" s="42">
        <f>Housing[[#Totals],[Voraussichtliche Kosten]]+Transportation[[#Totals],[Voraussichtliche Kosten]]+Insurance[[#Totals],[Voraussichtliche Kosten]]+Food[[#Totals],[Voraussichtliche Kosten]]+Children[[#Totals],[Voraussichtliche Kosten]]+Legal[[#Totals],[Voraussichtliche Kosten]]+Savings[[#Totals],[Voraussichtliche Kosten]]+Loans[[#Totals],[Voraussichtliche Kosten]]+Entertainment[[#Totals],[Voraussichtliche Kosten]]+Taxes[[#Totals],[Voraussichtliche Kosten]]+PersonalCare[[#Totals],[Voraussichtliche Kosten]]+Pets[[#Totals],[Voraussichtliche Kosten]]+Gifts[[#Totals],[Voraussichtliche Kosten]]</f>
        <v>1203</v>
      </c>
      <c r="C4" s="42">
        <f>Housing[[#Totals],[Ist-Kosten]]+Transportation[[#Totals],[Ist-Kosten]]+Insurance[[#Totals],[Ist-Kosten]]+Food[[#Totals],[Ist-Kosten]]+Children[[#Totals],[Ist-Kosten]]+Legal[[#Totals],[Ist-Kosten]]+Savings[[#Totals],[Ist-Kosten]]+Loans[[#Totals],[Ist-Kosten]]+Entertainment[[#Totals],[Ist-Kosten]]+Taxes[[#Totals],[Ist-Kosten]]+PersonalCare[[#Totals],[Ist-Kosten]]+Pets[[#Totals],[Ist-Kosten]]+Gifts[[#Totals],[Ist-Kosten]]</f>
        <v>1317</v>
      </c>
      <c r="D4" s="42">
        <f>Housing[[#Totals],[Differenz]]+Transportation[[#Totals],[Differenz]]+Insurance[[#Totals],[Differenz]]+Food[[#Totals],[Differenz]]+Children[[#Totals],[Differenz]]+Legal[[#Totals],[Differenz]]+Savings[[#Totals],[Differenz]]+Loans[[#Totals],[Differenz]]+Entertainment[[#Totals],[Differenz]]+Taxes[[#Totals],[Differenz]]+PersonalCare[[#Totals],[Differenz]]+Pets[[#Totals],[Differenz]]+Gifts[[#Totals],[Differenz]]</f>
        <v>-114</v>
      </c>
      <c r="E4" s="7"/>
      <c r="F4" s="22" t="s">
        <v>54</v>
      </c>
      <c r="G4" s="37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2" t="s">
        <v>55</v>
      </c>
      <c r="G5" s="37">
        <v>1200</v>
      </c>
      <c r="H5" s="2"/>
      <c r="I5" s="2"/>
    </row>
    <row r="6" spans="1:9" ht="14.1" customHeight="1" x14ac:dyDescent="0.3">
      <c r="A6" s="4" t="s">
        <v>8</v>
      </c>
      <c r="B6" s="3" t="s">
        <v>9</v>
      </c>
      <c r="C6" s="3" t="s">
        <v>10</v>
      </c>
      <c r="D6" s="3" t="s">
        <v>11</v>
      </c>
      <c r="E6" s="2"/>
      <c r="F6" s="22" t="s">
        <v>56</v>
      </c>
      <c r="G6" s="37">
        <v>300</v>
      </c>
      <c r="H6" s="2"/>
      <c r="I6" s="2"/>
    </row>
    <row r="7" spans="1:9" ht="14.1" customHeight="1" x14ac:dyDescent="0.3">
      <c r="A7" s="2" t="s">
        <v>12</v>
      </c>
      <c r="B7" s="32">
        <v>1000</v>
      </c>
      <c r="C7" s="32">
        <v>1000</v>
      </c>
      <c r="D7" s="32">
        <f>Housing[Voraussichtliche Kosten]-Housing[Ist-Kosten]</f>
        <v>0</v>
      </c>
      <c r="E7" s="2"/>
      <c r="F7" s="23" t="s">
        <v>57</v>
      </c>
      <c r="G7" s="38">
        <f>SUM(G4:G6)</f>
        <v>5500</v>
      </c>
      <c r="H7" s="2"/>
      <c r="I7" s="2"/>
    </row>
    <row r="8" spans="1:9" ht="14.1" customHeight="1" x14ac:dyDescent="0.3">
      <c r="A8" s="2" t="s">
        <v>13</v>
      </c>
      <c r="B8" s="32">
        <v>0</v>
      </c>
      <c r="C8" s="32">
        <v>0</v>
      </c>
      <c r="D8" s="32">
        <f>Housing[Voraussichtliche Kosten]-Housing[Ist-Kosten]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14</v>
      </c>
      <c r="B9" s="32">
        <v>62</v>
      </c>
      <c r="C9" s="32">
        <v>100</v>
      </c>
      <c r="D9" s="33">
        <f>Housing[Voraussichtliche Kosten]-Housing[Ist-Kosten]</f>
        <v>-38</v>
      </c>
      <c r="E9" s="2"/>
      <c r="F9" s="49" t="s">
        <v>58</v>
      </c>
      <c r="G9" s="50"/>
      <c r="H9" s="2"/>
      <c r="I9" s="2"/>
    </row>
    <row r="10" spans="1:9" ht="14.1" customHeight="1" x14ac:dyDescent="0.3">
      <c r="A10" s="2" t="s">
        <v>15</v>
      </c>
      <c r="B10" s="32">
        <v>44</v>
      </c>
      <c r="C10" s="32">
        <v>125</v>
      </c>
      <c r="D10" s="32">
        <f>Housing[Voraussichtliche Kosten]-Housing[Ist-Kosten]</f>
        <v>-81</v>
      </c>
      <c r="E10" s="2"/>
      <c r="F10" s="22" t="s">
        <v>54</v>
      </c>
      <c r="G10" s="37">
        <v>4000</v>
      </c>
      <c r="H10" s="2"/>
      <c r="I10" s="2"/>
    </row>
    <row r="11" spans="1:9" ht="14.1" customHeight="1" x14ac:dyDescent="0.3">
      <c r="A11" s="2" t="s">
        <v>0</v>
      </c>
      <c r="B11" s="32">
        <v>22</v>
      </c>
      <c r="C11" s="32">
        <v>35</v>
      </c>
      <c r="D11" s="32">
        <f>Housing[Voraussichtliche Kosten]-Housing[Ist-Kosten]</f>
        <v>-13</v>
      </c>
      <c r="E11" s="2"/>
      <c r="F11" s="22" t="s">
        <v>55</v>
      </c>
      <c r="G11" s="37">
        <v>1200</v>
      </c>
      <c r="H11" s="2"/>
      <c r="I11" s="2"/>
    </row>
    <row r="12" spans="1:9" ht="14.1" customHeight="1" x14ac:dyDescent="0.3">
      <c r="A12" s="2" t="s">
        <v>16</v>
      </c>
      <c r="B12" s="32">
        <v>8</v>
      </c>
      <c r="C12" s="32">
        <v>8</v>
      </c>
      <c r="D12" s="32">
        <f>Housing[Voraussichtliche Kosten]-Housing[Ist-Kosten]</f>
        <v>0</v>
      </c>
      <c r="E12" s="2"/>
      <c r="F12" s="22" t="s">
        <v>56</v>
      </c>
      <c r="G12" s="37">
        <v>300</v>
      </c>
      <c r="H12" s="2"/>
      <c r="I12" s="2"/>
    </row>
    <row r="13" spans="1:9" ht="14.1" customHeight="1" x14ac:dyDescent="0.3">
      <c r="A13" s="2" t="s">
        <v>17</v>
      </c>
      <c r="B13" s="32">
        <v>34</v>
      </c>
      <c r="C13" s="32">
        <v>39</v>
      </c>
      <c r="D13" s="32">
        <f>Housing[Voraussichtliche Kosten]-Housing[Ist-Kosten]</f>
        <v>-5</v>
      </c>
      <c r="E13" s="2"/>
      <c r="F13" s="23" t="s">
        <v>57</v>
      </c>
      <c r="G13" s="38">
        <f>SUM(G10:G12)</f>
        <v>5500</v>
      </c>
      <c r="H13" s="2"/>
      <c r="I13" s="2"/>
    </row>
    <row r="14" spans="1:9" ht="14.1" customHeight="1" x14ac:dyDescent="0.3">
      <c r="A14" s="2" t="s">
        <v>18</v>
      </c>
      <c r="B14" s="32">
        <v>10</v>
      </c>
      <c r="C14" s="32">
        <v>10</v>
      </c>
      <c r="D14" s="32">
        <f>Housing[Voraussichtliche Kosten]-Housing[Ist-Kosten]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19</v>
      </c>
      <c r="B15" s="32">
        <v>23</v>
      </c>
      <c r="C15" s="32">
        <v>0</v>
      </c>
      <c r="D15" s="32">
        <f>Housing[Voraussichtliche Kosten]-Housing[Ist-Kosten]</f>
        <v>23</v>
      </c>
      <c r="E15" s="2"/>
      <c r="F15" s="29" t="s">
        <v>59</v>
      </c>
      <c r="G15" s="39">
        <f>SUM(G7-B4)</f>
        <v>4297</v>
      </c>
      <c r="H15" s="2"/>
      <c r="I15" s="2"/>
    </row>
    <row r="16" spans="1:9" ht="14.1" customHeight="1" x14ac:dyDescent="0.3">
      <c r="A16" s="2" t="s">
        <v>20</v>
      </c>
      <c r="B16" s="32">
        <v>0</v>
      </c>
      <c r="C16" s="32">
        <v>0</v>
      </c>
      <c r="D16" s="32">
        <f>Housing[Voraussichtliche Kosten]-Housing[Ist-Kosten]</f>
        <v>0</v>
      </c>
      <c r="E16" s="2"/>
      <c r="F16" s="25" t="s">
        <v>60</v>
      </c>
      <c r="G16" s="40">
        <f>SUM(G13-C4)</f>
        <v>4183</v>
      </c>
      <c r="H16" s="2"/>
      <c r="I16" s="2"/>
    </row>
    <row r="17" spans="1:9" ht="14.1" customHeight="1" x14ac:dyDescent="0.3">
      <c r="A17" s="2" t="s">
        <v>21</v>
      </c>
      <c r="B17" s="32">
        <v>0</v>
      </c>
      <c r="C17" s="32">
        <v>0</v>
      </c>
      <c r="D17" s="32">
        <f>Housing[Voraussichtliche Kosten]-Housing[Ist-Kosten]</f>
        <v>0</v>
      </c>
      <c r="E17" s="2"/>
      <c r="F17" s="26" t="s">
        <v>11</v>
      </c>
      <c r="G17" s="41">
        <f>SUM(G16-G15)</f>
        <v>-114</v>
      </c>
      <c r="H17" s="2"/>
      <c r="I17" s="2"/>
    </row>
    <row r="18" spans="1:9" ht="14.1" customHeight="1" x14ac:dyDescent="0.3">
      <c r="A18" s="30" t="s">
        <v>22</v>
      </c>
      <c r="B18" s="34">
        <f>SUBTOTAL(109,Housing[Voraussichtliche Kosten])</f>
        <v>1203</v>
      </c>
      <c r="C18" s="34">
        <f>SUBTOTAL(109,Housing[Ist-Kosten])</f>
        <v>1317</v>
      </c>
      <c r="D18" s="34">
        <f>SUBTOTAL(109,Housing[Differenz])</f>
        <v>-114</v>
      </c>
      <c r="E18" s="2"/>
      <c r="F18" s="2"/>
      <c r="G18" s="2"/>
      <c r="H18" s="2"/>
      <c r="I18" s="2"/>
    </row>
    <row r="19" spans="1:9" ht="14.1" customHeight="1" x14ac:dyDescent="0.3">
      <c r="A19" s="43"/>
      <c r="B19" s="43"/>
      <c r="C19" s="43"/>
      <c r="D19" s="43"/>
      <c r="E19" s="2"/>
      <c r="F19" s="6"/>
      <c r="G19" s="6"/>
      <c r="H19" s="6"/>
      <c r="I19" s="6"/>
    </row>
    <row r="20" spans="1:9" ht="14.1" customHeight="1" x14ac:dyDescent="0.3">
      <c r="A20" s="11" t="s">
        <v>23</v>
      </c>
      <c r="B20" s="12" t="s">
        <v>9</v>
      </c>
      <c r="C20" s="12" t="s">
        <v>10</v>
      </c>
      <c r="D20" s="12" t="s">
        <v>11</v>
      </c>
      <c r="E20" s="2"/>
      <c r="F20" s="13" t="s">
        <v>61</v>
      </c>
      <c r="G20" s="14" t="s">
        <v>9</v>
      </c>
      <c r="H20" s="14" t="s">
        <v>10</v>
      </c>
      <c r="I20" s="14" t="s">
        <v>11</v>
      </c>
    </row>
    <row r="21" spans="1:9" ht="14.1" customHeight="1" x14ac:dyDescent="0.3">
      <c r="A21" s="2" t="s">
        <v>24</v>
      </c>
      <c r="B21" s="32"/>
      <c r="C21" s="32"/>
      <c r="D21" s="32">
        <f>Transportation[Voraussichtliche Kosten]-Transportation[Ist-Kosten]</f>
        <v>0</v>
      </c>
      <c r="E21" s="2"/>
      <c r="F21" s="1" t="s">
        <v>62</v>
      </c>
      <c r="G21" s="35"/>
      <c r="H21" s="35"/>
      <c r="I21" s="35">
        <f>Loans[Voraussichtliche Kosten]-Loans[Ist-Kosten]</f>
        <v>0</v>
      </c>
    </row>
    <row r="22" spans="1:9" ht="14.1" customHeight="1" x14ac:dyDescent="0.3">
      <c r="A22" s="2" t="s">
        <v>25</v>
      </c>
      <c r="B22" s="32"/>
      <c r="C22" s="32"/>
      <c r="D22" s="32">
        <f>Transportation[Voraussichtliche Kosten]-Transportation[Ist-Kosten]</f>
        <v>0</v>
      </c>
      <c r="E22" s="2"/>
      <c r="F22" s="1" t="s">
        <v>63</v>
      </c>
      <c r="G22" s="35"/>
      <c r="H22" s="35"/>
      <c r="I22" s="35">
        <f>Loans[Voraussichtliche Kosten]-Loans[Ist-Kosten]</f>
        <v>0</v>
      </c>
    </row>
    <row r="23" spans="1:9" ht="14.1" customHeight="1" x14ac:dyDescent="0.3">
      <c r="A23" s="2" t="s">
        <v>26</v>
      </c>
      <c r="B23" s="32"/>
      <c r="C23" s="32"/>
      <c r="D23" s="32">
        <f>Transportation[Voraussichtliche Kosten]-Transportation[Ist-Kosten]</f>
        <v>0</v>
      </c>
      <c r="E23" s="2"/>
      <c r="F23" s="1" t="s">
        <v>64</v>
      </c>
      <c r="G23" s="35"/>
      <c r="H23" s="35"/>
      <c r="I23" s="35">
        <f>Loans[Voraussichtliche Kosten]-Loans[Ist-Kosten]</f>
        <v>0</v>
      </c>
    </row>
    <row r="24" spans="1:9" ht="14.1" customHeight="1" x14ac:dyDescent="0.3">
      <c r="A24" s="2" t="s">
        <v>27</v>
      </c>
      <c r="B24" s="32"/>
      <c r="C24" s="32"/>
      <c r="D24" s="32">
        <f>Transportation[Voraussichtliche Kosten]-Transportation[Ist-Kosten]</f>
        <v>0</v>
      </c>
      <c r="E24" s="2"/>
      <c r="F24" s="1" t="s">
        <v>64</v>
      </c>
      <c r="G24" s="35"/>
      <c r="H24" s="35"/>
      <c r="I24" s="35">
        <f>Loans[Voraussichtliche Kosten]-Loans[Ist-Kosten]</f>
        <v>0</v>
      </c>
    </row>
    <row r="25" spans="1:9" ht="14.1" customHeight="1" x14ac:dyDescent="0.3">
      <c r="A25" s="2" t="s">
        <v>28</v>
      </c>
      <c r="B25" s="32"/>
      <c r="C25" s="32"/>
      <c r="D25" s="32">
        <f>Transportation[Voraussichtliche Kosten]-Transportation[Ist-Kosten]</f>
        <v>0</v>
      </c>
      <c r="E25" s="2"/>
      <c r="F25" s="1" t="s">
        <v>64</v>
      </c>
      <c r="G25" s="35"/>
      <c r="H25" s="35"/>
      <c r="I25" s="35">
        <f>Loans[Voraussichtliche Kosten]-Loans[Ist-Kosten]</f>
        <v>0</v>
      </c>
    </row>
    <row r="26" spans="1:9" ht="14.1" customHeight="1" x14ac:dyDescent="0.3">
      <c r="A26" s="2" t="s">
        <v>29</v>
      </c>
      <c r="B26" s="32"/>
      <c r="C26" s="32"/>
      <c r="D26" s="32">
        <f>Transportation[Voraussichtliche Kosten]-Transportation[Ist-Kosten]</f>
        <v>0</v>
      </c>
      <c r="E26" s="2"/>
      <c r="F26" s="1" t="s">
        <v>21</v>
      </c>
      <c r="G26" s="35"/>
      <c r="H26" s="35"/>
      <c r="I26" s="35">
        <f>Loans[Voraussichtliche Kosten]-Loans[Ist-Kosten]</f>
        <v>0</v>
      </c>
    </row>
    <row r="27" spans="1:9" ht="14.1" customHeight="1" x14ac:dyDescent="0.3">
      <c r="A27" s="2" t="s">
        <v>30</v>
      </c>
      <c r="B27" s="32"/>
      <c r="C27" s="32"/>
      <c r="D27" s="32">
        <f>Transportation[Voraussichtliche Kosten]-Transportation[Ist-Kosten]</f>
        <v>0</v>
      </c>
      <c r="E27" s="2"/>
      <c r="F27" s="31" t="s">
        <v>22</v>
      </c>
      <c r="G27" s="36">
        <f>SUBTOTAL(109,Loans[Voraussichtliche Kosten])</f>
        <v>0</v>
      </c>
      <c r="H27" s="36">
        <f>SUBTOTAL(109,Loans[Ist-Kosten])</f>
        <v>0</v>
      </c>
      <c r="I27" s="36">
        <f>SUBTOTAL(109,Loans[Differenz])</f>
        <v>0</v>
      </c>
    </row>
    <row r="28" spans="1:9" ht="14.1" customHeight="1" x14ac:dyDescent="0.3">
      <c r="A28" s="2" t="s">
        <v>21</v>
      </c>
      <c r="B28" s="32"/>
      <c r="C28" s="32"/>
      <c r="D28" s="32">
        <f>Transportation[Voraussichtliche Kosten]-Transportation[Ist-Kosten]</f>
        <v>0</v>
      </c>
      <c r="E28" s="2"/>
      <c r="F28" s="46"/>
      <c r="G28" s="46"/>
      <c r="H28" s="46"/>
      <c r="I28" s="46"/>
    </row>
    <row r="29" spans="1:9" ht="14.1" customHeight="1" x14ac:dyDescent="0.3">
      <c r="A29" s="30" t="s">
        <v>22</v>
      </c>
      <c r="B29" s="34">
        <f>SUBTOTAL(109,Transportation[Voraussichtliche Kosten])</f>
        <v>0</v>
      </c>
      <c r="C29" s="34">
        <f>SUBTOTAL(109,Transportation[Ist-Kosten])</f>
        <v>0</v>
      </c>
      <c r="D29" s="34">
        <f>SUBTOTAL(109,Transportation[Differenz])</f>
        <v>0</v>
      </c>
      <c r="E29" s="2"/>
      <c r="F29" s="17" t="s">
        <v>65</v>
      </c>
      <c r="G29" s="16" t="s">
        <v>9</v>
      </c>
      <c r="H29" s="16" t="s">
        <v>10</v>
      </c>
      <c r="I29" s="16" t="s">
        <v>11</v>
      </c>
    </row>
    <row r="30" spans="1:9" ht="14.1" customHeight="1" x14ac:dyDescent="0.3">
      <c r="A30" s="43"/>
      <c r="B30" s="43"/>
      <c r="C30" s="43"/>
      <c r="D30" s="43"/>
      <c r="E30" s="2"/>
      <c r="F30" s="2" t="s">
        <v>1</v>
      </c>
      <c r="G30" s="32"/>
      <c r="H30" s="32"/>
      <c r="I30" s="32">
        <f>Entertainment[Voraussichtliche Kosten]-Entertainment[Ist-Kosten]</f>
        <v>0</v>
      </c>
    </row>
    <row r="31" spans="1:9" ht="14.1" customHeight="1" x14ac:dyDescent="0.3">
      <c r="A31" s="15" t="s">
        <v>27</v>
      </c>
      <c r="B31" s="16" t="s">
        <v>9</v>
      </c>
      <c r="C31" s="16" t="s">
        <v>10</v>
      </c>
      <c r="D31" s="16" t="s">
        <v>11</v>
      </c>
      <c r="E31" s="2"/>
      <c r="F31" s="2" t="s">
        <v>2</v>
      </c>
      <c r="G31" s="32"/>
      <c r="H31" s="32"/>
      <c r="I31" s="32">
        <f>Entertainment[Voraussichtliche Kosten]-Entertainment[Ist-Kosten]</f>
        <v>0</v>
      </c>
    </row>
    <row r="32" spans="1:9" ht="14.1" customHeight="1" x14ac:dyDescent="0.3">
      <c r="A32" s="2" t="s">
        <v>31</v>
      </c>
      <c r="B32" s="32"/>
      <c r="C32" s="32"/>
      <c r="D32" s="32">
        <f>Insurance[Voraussichtliche Kosten]-Insurance[Ist-Kosten]</f>
        <v>0</v>
      </c>
      <c r="E32" s="2"/>
      <c r="F32" s="2" t="s">
        <v>66</v>
      </c>
      <c r="G32" s="32"/>
      <c r="H32" s="32"/>
      <c r="I32" s="32">
        <f>Entertainment[Voraussichtliche Kosten]-Entertainment[Ist-Kosten]</f>
        <v>0</v>
      </c>
    </row>
    <row r="33" spans="1:9" ht="14.1" customHeight="1" x14ac:dyDescent="0.3">
      <c r="A33" s="2" t="s">
        <v>32</v>
      </c>
      <c r="B33" s="32"/>
      <c r="C33" s="32"/>
      <c r="D33" s="32">
        <f>Insurance[Voraussichtliche Kosten]-Insurance[Ist-Kosten]</f>
        <v>0</v>
      </c>
      <c r="E33" s="2"/>
      <c r="F33" s="2" t="s">
        <v>67</v>
      </c>
      <c r="G33" s="32"/>
      <c r="H33" s="32"/>
      <c r="I33" s="32">
        <f>Entertainment[Voraussichtliche Kosten]-Entertainment[Ist-Kosten]</f>
        <v>0</v>
      </c>
    </row>
    <row r="34" spans="1:9" ht="14.1" customHeight="1" x14ac:dyDescent="0.3">
      <c r="A34" s="2" t="s">
        <v>33</v>
      </c>
      <c r="B34" s="32"/>
      <c r="C34" s="32"/>
      <c r="D34" s="32">
        <f>Insurance[Voraussichtliche Kosten]-Insurance[Ist-Kosten]</f>
        <v>0</v>
      </c>
      <c r="E34" s="2"/>
      <c r="F34" s="2" t="s">
        <v>68</v>
      </c>
      <c r="G34" s="32"/>
      <c r="H34" s="32"/>
      <c r="I34" s="32">
        <f>Entertainment[Voraussichtliche Kosten]-Entertainment[Ist-Kosten]</f>
        <v>0</v>
      </c>
    </row>
    <row r="35" spans="1:9" ht="14.1" customHeight="1" x14ac:dyDescent="0.3">
      <c r="A35" s="2" t="s">
        <v>21</v>
      </c>
      <c r="B35" s="32"/>
      <c r="C35" s="32"/>
      <c r="D35" s="32">
        <f>Insurance[Voraussichtliche Kosten]-Insurance[Ist-Kosten]</f>
        <v>0</v>
      </c>
      <c r="E35" s="2"/>
      <c r="F35" s="2" t="s">
        <v>69</v>
      </c>
      <c r="G35" s="32"/>
      <c r="H35" s="32"/>
      <c r="I35" s="32">
        <f>Entertainment[Voraussichtliche Kosten]-Entertainment[Ist-Kosten]</f>
        <v>0</v>
      </c>
    </row>
    <row r="36" spans="1:9" ht="14.1" customHeight="1" x14ac:dyDescent="0.3">
      <c r="A36" s="30" t="s">
        <v>22</v>
      </c>
      <c r="B36" s="34">
        <f>SUBTOTAL(109,Insurance[Voraussichtliche Kosten])</f>
        <v>0</v>
      </c>
      <c r="C36" s="34">
        <f>SUBTOTAL(109,Insurance[Ist-Kosten])</f>
        <v>0</v>
      </c>
      <c r="D36" s="34">
        <f>SUBTOTAL(109,Insurance[Differenz])</f>
        <v>0</v>
      </c>
      <c r="E36" s="2"/>
      <c r="F36" s="2" t="s">
        <v>21</v>
      </c>
      <c r="G36" s="32"/>
      <c r="H36" s="32"/>
      <c r="I36" s="32">
        <f>Entertainment[Voraussichtliche Kosten]-Entertainment[Ist-Kosten]</f>
        <v>0</v>
      </c>
    </row>
    <row r="37" spans="1:9" ht="14.1" customHeight="1" x14ac:dyDescent="0.3">
      <c r="A37" s="43"/>
      <c r="B37" s="43"/>
      <c r="C37" s="43"/>
      <c r="D37" s="43"/>
      <c r="E37" s="2"/>
      <c r="F37" s="30" t="s">
        <v>22</v>
      </c>
      <c r="G37" s="34">
        <f>SUBTOTAL(109,Entertainment[Voraussichtliche Kosten])</f>
        <v>0</v>
      </c>
      <c r="H37" s="34">
        <f>SUBTOTAL(109,Entertainment[Ist-Kosten])</f>
        <v>0</v>
      </c>
      <c r="I37" s="34">
        <f>SUBTOTAL(109,Entertainment[Differenz])</f>
        <v>0</v>
      </c>
    </row>
    <row r="38" spans="1:9" ht="14.1" customHeight="1" x14ac:dyDescent="0.3">
      <c r="A38" s="15" t="s">
        <v>34</v>
      </c>
      <c r="B38" s="16" t="s">
        <v>9</v>
      </c>
      <c r="C38" s="16" t="s">
        <v>10</v>
      </c>
      <c r="D38" s="16" t="s">
        <v>11</v>
      </c>
      <c r="E38" s="2"/>
      <c r="F38" s="43"/>
      <c r="G38" s="43"/>
      <c r="H38" s="43"/>
      <c r="I38" s="43"/>
    </row>
    <row r="39" spans="1:9" ht="14.1" customHeight="1" x14ac:dyDescent="0.3">
      <c r="A39" s="2" t="s">
        <v>35</v>
      </c>
      <c r="B39" s="32"/>
      <c r="C39" s="32"/>
      <c r="D39" s="32">
        <f>Food[Voraussichtliche Kosten]-Food[Ist-Kosten]</f>
        <v>0</v>
      </c>
      <c r="E39" s="2"/>
      <c r="F39" s="18" t="s">
        <v>70</v>
      </c>
      <c r="G39" s="16" t="s">
        <v>9</v>
      </c>
      <c r="H39" s="16" t="s">
        <v>10</v>
      </c>
      <c r="I39" s="16" t="s">
        <v>11</v>
      </c>
    </row>
    <row r="40" spans="1:9" ht="14.1" customHeight="1" x14ac:dyDescent="0.3">
      <c r="A40" s="2" t="s">
        <v>36</v>
      </c>
      <c r="B40" s="32"/>
      <c r="C40" s="32"/>
      <c r="D40" s="32">
        <f>Food[Voraussichtliche Kosten]-Food[Ist-Kosten]</f>
        <v>0</v>
      </c>
      <c r="E40" s="2"/>
      <c r="F40" s="2" t="s">
        <v>71</v>
      </c>
      <c r="G40" s="32"/>
      <c r="H40" s="32"/>
      <c r="I40" s="32">
        <f>Taxes[Voraussichtliche Kosten]-Taxes[Ist-Kosten]</f>
        <v>0</v>
      </c>
    </row>
    <row r="41" spans="1:9" ht="14.1" customHeight="1" x14ac:dyDescent="0.3">
      <c r="A41" s="2" t="s">
        <v>21</v>
      </c>
      <c r="B41" s="32"/>
      <c r="C41" s="32"/>
      <c r="D41" s="32">
        <f>Food[Voraussichtliche Kosten]-Food[Ist-Kosten]</f>
        <v>0</v>
      </c>
      <c r="E41" s="2"/>
      <c r="F41" s="2" t="s">
        <v>72</v>
      </c>
      <c r="G41" s="32"/>
      <c r="H41" s="32"/>
      <c r="I41" s="32">
        <f>Taxes[Voraussichtliche Kosten]-Taxes[Ist-Kosten]</f>
        <v>0</v>
      </c>
    </row>
    <row r="42" spans="1:9" ht="14.1" customHeight="1" x14ac:dyDescent="0.3">
      <c r="A42" s="30" t="s">
        <v>22</v>
      </c>
      <c r="B42" s="34">
        <f>SUBTOTAL(109,Food[Voraussichtliche Kosten])</f>
        <v>0</v>
      </c>
      <c r="C42" s="34">
        <f>SUBTOTAL(109,Food[Ist-Kosten])</f>
        <v>0</v>
      </c>
      <c r="D42" s="34">
        <f>SUBTOTAL(109,Food[Differenz])</f>
        <v>0</v>
      </c>
      <c r="E42" s="2"/>
      <c r="F42" s="2" t="s">
        <v>73</v>
      </c>
      <c r="G42" s="32"/>
      <c r="H42" s="32"/>
      <c r="I42" s="32">
        <f>Taxes[Voraussichtliche Kosten]-Taxes[Ist-Kosten]</f>
        <v>0</v>
      </c>
    </row>
    <row r="43" spans="1:9" ht="14.1" customHeight="1" x14ac:dyDescent="0.3">
      <c r="A43" s="43"/>
      <c r="B43" s="43"/>
      <c r="C43" s="43"/>
      <c r="D43" s="43"/>
      <c r="E43" s="2"/>
      <c r="F43" s="2" t="s">
        <v>21</v>
      </c>
      <c r="G43" s="32"/>
      <c r="H43" s="32"/>
      <c r="I43" s="32">
        <f>Taxes[Voraussichtliche Kosten]-Taxes[Ist-Kosten]</f>
        <v>0</v>
      </c>
    </row>
    <row r="44" spans="1:9" ht="14.1" customHeight="1" x14ac:dyDescent="0.3">
      <c r="A44" s="15" t="s">
        <v>37</v>
      </c>
      <c r="B44" s="16" t="s">
        <v>9</v>
      </c>
      <c r="C44" s="16" t="s">
        <v>10</v>
      </c>
      <c r="D44" s="16" t="s">
        <v>11</v>
      </c>
      <c r="E44" s="2"/>
      <c r="F44" s="30" t="s">
        <v>22</v>
      </c>
      <c r="G44" s="34">
        <f>SUBTOTAL(109,Taxes[Voraussichtliche Kosten])</f>
        <v>0</v>
      </c>
      <c r="H44" s="34">
        <f>SUBTOTAL(109,Taxes[Ist-Kosten])</f>
        <v>0</v>
      </c>
      <c r="I44" s="34">
        <f>SUBTOTAL(109,Taxes[Differenz])</f>
        <v>0</v>
      </c>
    </row>
    <row r="45" spans="1:9" ht="14.1" customHeight="1" x14ac:dyDescent="0.3">
      <c r="A45" s="17" t="s">
        <v>38</v>
      </c>
      <c r="B45" s="32"/>
      <c r="C45" s="32"/>
      <c r="D45" s="32">
        <f>Children[Voraussichtliche Kosten]-Children[Ist-Kosten]</f>
        <v>0</v>
      </c>
      <c r="E45" s="2"/>
      <c r="F45" s="47"/>
      <c r="G45" s="47"/>
      <c r="H45" s="47"/>
      <c r="I45" s="47"/>
    </row>
    <row r="46" spans="1:9" ht="14.1" customHeight="1" x14ac:dyDescent="0.3">
      <c r="A46" s="17" t="s">
        <v>39</v>
      </c>
      <c r="B46" s="32"/>
      <c r="C46" s="32"/>
      <c r="D46" s="32">
        <f>Children[Voraussichtliche Kosten]-Children[Ist-Kosten]</f>
        <v>0</v>
      </c>
      <c r="E46" s="2"/>
      <c r="F46" s="19" t="s">
        <v>74</v>
      </c>
      <c r="G46" s="14" t="s">
        <v>9</v>
      </c>
      <c r="H46" s="14" t="s">
        <v>10</v>
      </c>
      <c r="I46" s="14" t="s">
        <v>11</v>
      </c>
    </row>
    <row r="47" spans="1:9" ht="14.1" customHeight="1" x14ac:dyDescent="0.3">
      <c r="A47" s="17" t="s">
        <v>40</v>
      </c>
      <c r="B47" s="32"/>
      <c r="C47" s="32"/>
      <c r="D47" s="32">
        <f>Children[Voraussichtliche Kosten]-Children[Ist-Kosten]</f>
        <v>0</v>
      </c>
      <c r="E47" s="2"/>
      <c r="F47" s="1" t="s">
        <v>38</v>
      </c>
      <c r="G47" s="35"/>
      <c r="H47" s="35"/>
      <c r="I47" s="35">
        <f>PersonalCare[Voraussichtliche Kosten]-PersonalCare[Ist-Kosten]</f>
        <v>0</v>
      </c>
    </row>
    <row r="48" spans="1:9" ht="14.1" customHeight="1" x14ac:dyDescent="0.3">
      <c r="A48" s="17" t="s">
        <v>41</v>
      </c>
      <c r="B48" s="32"/>
      <c r="C48" s="32"/>
      <c r="D48" s="32">
        <f>Children[Voraussichtliche Kosten]-Children[Ist-Kosten]</f>
        <v>0</v>
      </c>
      <c r="E48" s="2"/>
      <c r="F48" s="1" t="s">
        <v>75</v>
      </c>
      <c r="G48" s="35"/>
      <c r="H48" s="35"/>
      <c r="I48" s="35">
        <f>PersonalCare[Voraussichtliche Kosten]-PersonalCare[Ist-Kosten]</f>
        <v>0</v>
      </c>
    </row>
    <row r="49" spans="1:9" ht="14.1" customHeight="1" x14ac:dyDescent="0.3">
      <c r="A49" s="17" t="s">
        <v>42</v>
      </c>
      <c r="B49" s="32"/>
      <c r="C49" s="32"/>
      <c r="D49" s="32">
        <f>Children[Voraussichtliche Kosten]-Children[Ist-Kosten]</f>
        <v>0</v>
      </c>
      <c r="E49" s="2"/>
      <c r="F49" s="1" t="s">
        <v>39</v>
      </c>
      <c r="G49" s="35"/>
      <c r="H49" s="35"/>
      <c r="I49" s="35">
        <f>PersonalCare[Voraussichtliche Kosten]-PersonalCare[Ist-Kosten]</f>
        <v>0</v>
      </c>
    </row>
    <row r="50" spans="1:9" ht="14.1" customHeight="1" x14ac:dyDescent="0.3">
      <c r="A50" s="17" t="s">
        <v>43</v>
      </c>
      <c r="B50" s="32"/>
      <c r="C50" s="32"/>
      <c r="D50" s="32">
        <f>Children[Voraussichtliche Kosten]-Children[Ist-Kosten]</f>
        <v>0</v>
      </c>
      <c r="E50" s="2"/>
      <c r="F50" s="1" t="s">
        <v>76</v>
      </c>
      <c r="G50" s="35"/>
      <c r="H50" s="35"/>
      <c r="I50" s="35">
        <f>PersonalCare[Voraussichtliche Kosten]-PersonalCare[Ist-Kosten]</f>
        <v>0</v>
      </c>
    </row>
    <row r="51" spans="1:9" ht="14.1" customHeight="1" x14ac:dyDescent="0.3">
      <c r="A51" s="17" t="s">
        <v>44</v>
      </c>
      <c r="B51" s="32"/>
      <c r="C51" s="32"/>
      <c r="D51" s="32">
        <f>Children[Voraussichtliche Kosten]-Children[Ist-Kosten]</f>
        <v>0</v>
      </c>
      <c r="E51" s="2"/>
      <c r="F51" s="1" t="s">
        <v>77</v>
      </c>
      <c r="G51" s="35"/>
      <c r="H51" s="35"/>
      <c r="I51" s="35">
        <f>PersonalCare[Voraussichtliche Kosten]-PersonalCare[Ist-Kosten]</f>
        <v>0</v>
      </c>
    </row>
    <row r="52" spans="1:9" ht="14.1" customHeight="1" x14ac:dyDescent="0.3">
      <c r="A52" s="17" t="s">
        <v>45</v>
      </c>
      <c r="B52" s="32"/>
      <c r="C52" s="32"/>
      <c r="D52" s="32">
        <f>Children[Voraussichtliche Kosten]-Children[Ist-Kosten]</f>
        <v>0</v>
      </c>
      <c r="E52" s="2"/>
      <c r="F52" s="1" t="s">
        <v>42</v>
      </c>
      <c r="G52" s="35"/>
      <c r="H52" s="35"/>
      <c r="I52" s="35">
        <f>PersonalCare[Voraussichtliche Kosten]-PersonalCare[Ist-Kosten]</f>
        <v>0</v>
      </c>
    </row>
    <row r="53" spans="1:9" ht="14.1" customHeight="1" x14ac:dyDescent="0.3">
      <c r="A53" s="17" t="s">
        <v>21</v>
      </c>
      <c r="B53" s="32"/>
      <c r="C53" s="32"/>
      <c r="D53" s="32">
        <f>Children[Voraussichtliche Kosten]-Children[Ist-Kosten]</f>
        <v>0</v>
      </c>
      <c r="E53" s="2"/>
      <c r="F53" s="1" t="s">
        <v>21</v>
      </c>
      <c r="G53" s="35"/>
      <c r="H53" s="35"/>
      <c r="I53" s="35">
        <f>PersonalCare[Voraussichtliche Kosten]-PersonalCare[Ist-Kosten]</f>
        <v>0</v>
      </c>
    </row>
    <row r="54" spans="1:9" ht="14.1" customHeight="1" x14ac:dyDescent="0.3">
      <c r="A54" s="30" t="s">
        <v>22</v>
      </c>
      <c r="B54" s="34">
        <f>SUBTOTAL(109,Children[Voraussichtliche Kosten])</f>
        <v>0</v>
      </c>
      <c r="C54" s="34">
        <f>SUBTOTAL(109,Children[Ist-Kosten])</f>
        <v>0</v>
      </c>
      <c r="D54" s="34">
        <f>SUBTOTAL(109,Children[Differenz])</f>
        <v>0</v>
      </c>
      <c r="E54" s="2"/>
      <c r="F54" s="31" t="s">
        <v>22</v>
      </c>
      <c r="G54" s="36">
        <f>SUBTOTAL(109,PersonalCare[Voraussichtliche Kosten])</f>
        <v>0</v>
      </c>
      <c r="H54" s="36">
        <f>SUBTOTAL(109,PersonalCare[Ist-Kosten])</f>
        <v>0</v>
      </c>
      <c r="I54" s="36">
        <f>SUBTOTAL(109,PersonalCare[Differenz])</f>
        <v>0</v>
      </c>
    </row>
    <row r="55" spans="1:9" ht="14.1" customHeight="1" x14ac:dyDescent="0.3">
      <c r="A55" s="43"/>
      <c r="B55" s="43"/>
      <c r="C55" s="43"/>
      <c r="D55" s="43"/>
      <c r="E55" s="2"/>
      <c r="F55" s="47"/>
      <c r="G55" s="47"/>
      <c r="H55" s="47"/>
      <c r="I55" s="47"/>
    </row>
    <row r="56" spans="1:9" ht="14.1" customHeight="1" x14ac:dyDescent="0.3">
      <c r="A56" s="13" t="s">
        <v>46</v>
      </c>
      <c r="B56" s="14" t="s">
        <v>9</v>
      </c>
      <c r="C56" s="14" t="s">
        <v>10</v>
      </c>
      <c r="D56" s="14" t="s">
        <v>11</v>
      </c>
      <c r="E56" s="2"/>
      <c r="F56" s="19" t="s">
        <v>78</v>
      </c>
      <c r="G56" s="14" t="s">
        <v>9</v>
      </c>
      <c r="H56" s="14" t="s">
        <v>10</v>
      </c>
      <c r="I56" s="14" t="s">
        <v>11</v>
      </c>
    </row>
    <row r="57" spans="1:9" ht="14.1" customHeight="1" x14ac:dyDescent="0.3">
      <c r="A57" s="1" t="s">
        <v>47</v>
      </c>
      <c r="B57" s="35"/>
      <c r="C57" s="35"/>
      <c r="D57" s="35">
        <f>Legal[Voraussichtliche Kosten]-Legal[Ist-Kosten]</f>
        <v>0</v>
      </c>
      <c r="E57" s="2"/>
      <c r="F57" s="1" t="s">
        <v>34</v>
      </c>
      <c r="G57" s="35"/>
      <c r="H57" s="35"/>
      <c r="I57" s="35">
        <f>Pets[Voraussichtliche Kosten]-Pets[Ist-Kosten]</f>
        <v>0</v>
      </c>
    </row>
    <row r="58" spans="1:9" ht="14.1" customHeight="1" x14ac:dyDescent="0.3">
      <c r="A58" s="1" t="s">
        <v>48</v>
      </c>
      <c r="B58" s="35"/>
      <c r="C58" s="35"/>
      <c r="D58" s="35">
        <f>Legal[Voraussichtliche Kosten]-Legal[Ist-Kosten]</f>
        <v>0</v>
      </c>
      <c r="E58" s="2"/>
      <c r="F58" s="1" t="s">
        <v>38</v>
      </c>
      <c r="G58" s="35"/>
      <c r="H58" s="35"/>
      <c r="I58" s="35">
        <f>Pets[Voraussichtliche Kosten]-Pets[Ist-Kosten]</f>
        <v>0</v>
      </c>
    </row>
    <row r="59" spans="1:9" ht="14.1" customHeight="1" x14ac:dyDescent="0.3">
      <c r="A59" s="5" t="s">
        <v>49</v>
      </c>
      <c r="B59" s="35"/>
      <c r="C59" s="35"/>
      <c r="D59" s="35">
        <f>Legal[Voraussichtliche Kosten]-Legal[Ist-Kosten]</f>
        <v>0</v>
      </c>
      <c r="E59" s="2"/>
      <c r="F59" s="1" t="s">
        <v>30</v>
      </c>
      <c r="G59" s="35"/>
      <c r="H59" s="35"/>
      <c r="I59" s="35">
        <f>Pets[Voraussichtliche Kosten]-Pets[Ist-Kosten]</f>
        <v>0</v>
      </c>
    </row>
    <row r="60" spans="1:9" ht="14.1" customHeight="1" x14ac:dyDescent="0.3">
      <c r="A60" s="1" t="s">
        <v>21</v>
      </c>
      <c r="B60" s="35"/>
      <c r="C60" s="35"/>
      <c r="D60" s="35">
        <f>Legal[Voraussichtliche Kosten]-Legal[Ist-Kosten]</f>
        <v>0</v>
      </c>
      <c r="E60" s="2"/>
      <c r="F60" s="1" t="s">
        <v>79</v>
      </c>
      <c r="G60" s="35"/>
      <c r="H60" s="35"/>
      <c r="I60" s="35">
        <f>Pets[Voraussichtliche Kosten]-Pets[Ist-Kosten]</f>
        <v>0</v>
      </c>
    </row>
    <row r="61" spans="1:9" ht="14.1" customHeight="1" x14ac:dyDescent="0.3">
      <c r="A61" s="31" t="s">
        <v>22</v>
      </c>
      <c r="B61" s="36">
        <f>SUBTOTAL(109,Legal[Voraussichtliche Kosten])</f>
        <v>0</v>
      </c>
      <c r="C61" s="36">
        <f>SUBTOTAL(109,Legal[Ist-Kosten])</f>
        <v>0</v>
      </c>
      <c r="D61" s="36">
        <f>SUBTOTAL(109,Legal[Differenz])</f>
        <v>0</v>
      </c>
      <c r="E61" s="2"/>
      <c r="F61" s="1" t="s">
        <v>21</v>
      </c>
      <c r="G61" s="35"/>
      <c r="H61" s="35"/>
      <c r="I61" s="35">
        <f>Pets[Voraussichtliche Kosten]-Pets[Ist-Kosten]</f>
        <v>0</v>
      </c>
    </row>
    <row r="62" spans="1:9" ht="14.1" customHeight="1" x14ac:dyDescent="0.3">
      <c r="A62" s="43"/>
      <c r="B62" s="43"/>
      <c r="C62" s="43"/>
      <c r="D62" s="43"/>
      <c r="E62" s="2"/>
      <c r="F62" s="31" t="s">
        <v>22</v>
      </c>
      <c r="G62" s="36">
        <f>SUBTOTAL(109,Pets[Voraussichtliche Kosten])</f>
        <v>0</v>
      </c>
      <c r="H62" s="36">
        <f>SUBTOTAL(109,Pets[Ist-Kosten])</f>
        <v>0</v>
      </c>
      <c r="I62" s="36">
        <f>SUBTOTAL(109,Pets[Differenz])</f>
        <v>0</v>
      </c>
    </row>
    <row r="63" spans="1:9" ht="14.1" customHeight="1" x14ac:dyDescent="0.3">
      <c r="A63" s="20" t="s">
        <v>50</v>
      </c>
      <c r="B63" s="14" t="s">
        <v>9</v>
      </c>
      <c r="C63" s="14" t="s">
        <v>10</v>
      </c>
      <c r="D63" s="14" t="s">
        <v>11</v>
      </c>
      <c r="E63" s="2"/>
      <c r="F63" s="43"/>
      <c r="G63" s="43"/>
      <c r="H63" s="43"/>
      <c r="I63" s="43"/>
    </row>
    <row r="64" spans="1:9" ht="14.1" customHeight="1" x14ac:dyDescent="0.3">
      <c r="A64" s="1" t="s">
        <v>51</v>
      </c>
      <c r="B64" s="35"/>
      <c r="C64" s="35"/>
      <c r="D64" s="35">
        <f>Savings[Voraussichtliche Kosten]-Savings[Ist-Kosten]</f>
        <v>0</v>
      </c>
      <c r="E64" s="2"/>
      <c r="F64" s="18" t="s">
        <v>80</v>
      </c>
      <c r="G64" s="16" t="s">
        <v>9</v>
      </c>
      <c r="H64" s="16" t="s">
        <v>10</v>
      </c>
      <c r="I64" s="16" t="s">
        <v>11</v>
      </c>
    </row>
    <row r="65" spans="1:9" ht="14.1" customHeight="1" x14ac:dyDescent="0.3">
      <c r="A65" s="1" t="s">
        <v>52</v>
      </c>
      <c r="B65" s="35"/>
      <c r="C65" s="35"/>
      <c r="D65" s="35">
        <f>Savings[Voraussichtliche Kosten]-Savings[Ist-Kosten]</f>
        <v>0</v>
      </c>
      <c r="E65" s="2"/>
      <c r="F65" s="2" t="s">
        <v>81</v>
      </c>
      <c r="G65" s="32"/>
      <c r="H65" s="32"/>
      <c r="I65" s="32">
        <f>Gifts[Voraussichtliche Kosten]-Gifts[Ist-Kosten]</f>
        <v>0</v>
      </c>
    </row>
    <row r="66" spans="1:9" ht="14.1" customHeight="1" x14ac:dyDescent="0.3">
      <c r="A66" s="1" t="s">
        <v>53</v>
      </c>
      <c r="B66" s="35"/>
      <c r="C66" s="35"/>
      <c r="D66" s="35">
        <f>Savings[Voraussichtliche Kosten]-Savings[Ist-Kosten]</f>
        <v>0</v>
      </c>
      <c r="E66" s="2"/>
      <c r="F66" s="2" t="s">
        <v>82</v>
      </c>
      <c r="G66" s="32"/>
      <c r="H66" s="32"/>
      <c r="I66" s="32">
        <f>Gifts[Voraussichtliche Kosten]-Gifts[Ist-Kosten]</f>
        <v>0</v>
      </c>
    </row>
    <row r="67" spans="1:9" ht="14.1" customHeight="1" x14ac:dyDescent="0.3">
      <c r="A67" s="1" t="s">
        <v>21</v>
      </c>
      <c r="B67" s="35"/>
      <c r="C67" s="35"/>
      <c r="D67" s="35">
        <f>Savings[Voraussichtliche Kosten]-Savings[Ist-Kosten]</f>
        <v>0</v>
      </c>
      <c r="E67" s="2"/>
      <c r="F67" s="2" t="s">
        <v>83</v>
      </c>
      <c r="G67" s="32"/>
      <c r="H67" s="32"/>
      <c r="I67" s="32">
        <f>Gifts[Voraussichtliche Kosten]-Gifts[Ist-Kosten]</f>
        <v>0</v>
      </c>
    </row>
    <row r="68" spans="1:9" ht="14.1" customHeight="1" x14ac:dyDescent="0.3">
      <c r="A68" s="31" t="s">
        <v>22</v>
      </c>
      <c r="B68" s="36">
        <f>SUBTOTAL(109,Savings[Voraussichtliche Kosten])</f>
        <v>0</v>
      </c>
      <c r="C68" s="36">
        <f>SUBTOTAL(109,Savings[Ist-Kosten])</f>
        <v>0</v>
      </c>
      <c r="D68" s="36">
        <f>SUBTOTAL(109,Savings[Differenz])</f>
        <v>0</v>
      </c>
      <c r="E68" s="2"/>
      <c r="F68" s="30" t="s">
        <v>22</v>
      </c>
      <c r="G68" s="34">
        <f>SUBTOTAL(109,Gifts[Voraussichtliche Kosten])</f>
        <v>0</v>
      </c>
      <c r="H68" s="34">
        <f>SUBTOTAL(109,Gifts[Ist-Kosten])</f>
        <v>0</v>
      </c>
      <c r="I68" s="34">
        <f>SUBTOTAL(109,Gifts[Differenz])</f>
        <v>0</v>
      </c>
    </row>
  </sheetData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1181102362204722" right="0.51181102362204722" top="0.59055118110236227" bottom="0.51181102362204722" header="0.51181102362204722" footer="0.51181102362204722"/>
  <pageSetup paperSize="9" scale="83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105ad54-119a-4495-aa55-0e28b6b4ad2f">english</DirectSourceMarket>
    <ApprovalStatus xmlns="f105ad54-119a-4495-aa55-0e28b6b4ad2f">In Progress</ApprovalStatus>
    <MarketSpecific xmlns="f105ad54-119a-4495-aa55-0e28b6b4ad2f" xsi:nil="true"/>
    <PrimaryImageGen xmlns="f105ad54-119a-4495-aa55-0e28b6b4ad2f">true</PrimaryImageGen>
    <ThumbnailAssetId xmlns="f105ad54-119a-4495-aa55-0e28b6b4ad2f" xsi:nil="true"/>
    <NumericId xmlns="f105ad54-119a-4495-aa55-0e28b6b4ad2f">-1</NumericId>
    <TPFriendlyName xmlns="f105ad54-119a-4495-aa55-0e28b6b4ad2f">Monthly family budget</TPFriendlyName>
    <BusinessGroup xmlns="f105ad54-119a-4495-aa55-0e28b6b4ad2f" xsi:nil="true"/>
    <APEditor xmlns="f105ad54-119a-4495-aa55-0e28b6b4ad2f">
      <UserInfo>
        <DisplayName>REDMOND\v-luannv</DisplayName>
        <AccountId>179</AccountId>
        <AccountType/>
      </UserInfo>
    </APEditor>
    <SourceTitle xmlns="f105ad54-119a-4495-aa55-0e28b6b4ad2f">Monthly Family Budget</SourceTitle>
    <OpenTemplate xmlns="f105ad54-119a-4495-aa55-0e28b6b4ad2f">true</OpenTemplate>
    <UALocComments xmlns="f105ad54-119a-4495-aa55-0e28b6b4ad2f" xsi:nil="true"/>
    <ParentAssetId xmlns="f105ad54-119a-4495-aa55-0e28b6b4ad2f" xsi:nil="true"/>
    <PublishStatusLookup xmlns="f105ad54-119a-4495-aa55-0e28b6b4ad2f">
      <Value>88823</Value>
      <Value>519422</Value>
    </PublishStatusLookup>
    <IntlLangReviewDate xmlns="f105ad54-119a-4495-aa55-0e28b6b4ad2f" xsi:nil="true"/>
    <LastPublishResultLookup xmlns="f105ad54-119a-4495-aa55-0e28b6b4ad2f" xsi:nil="true"/>
    <MachineTranslated xmlns="f105ad54-119a-4495-aa55-0e28b6b4ad2f" xsi:nil="true"/>
    <OriginalSourceMarket xmlns="f105ad54-119a-4495-aa55-0e28b6b4ad2f">english</OriginalSourceMarket>
    <TPInstallLocation xmlns="f105ad54-119a-4495-aa55-0e28b6b4ad2f">{My Templates}</TPInstallLocation>
    <APDescription xmlns="f105ad54-119a-4495-aa55-0e28b6b4ad2f" xsi:nil="true"/>
    <ContentItem xmlns="f105ad54-119a-4495-aa55-0e28b6b4ad2f" xsi:nil="true"/>
    <ClipArtFilename xmlns="f105ad54-119a-4495-aa55-0e28b6b4ad2f" xsi:nil="true"/>
    <EditorialStatus xmlns="f105ad54-119a-4495-aa55-0e28b6b4ad2f" xsi:nil="true"/>
    <PublishTargets xmlns="f105ad54-119a-4495-aa55-0e28b6b4ad2f">OfficeOnline</PublishTargets>
    <TPLaunchHelpLinkType xmlns="f105ad54-119a-4495-aa55-0e28b6b4ad2f">Template</TPLaunchHelpLinkType>
    <LastModifiedDateTime xmlns="f105ad54-119a-4495-aa55-0e28b6b4ad2f" xsi:nil="true"/>
    <TimesCloned xmlns="f105ad54-119a-4495-aa55-0e28b6b4ad2f" xsi:nil="true"/>
    <Provider xmlns="f105ad54-119a-4495-aa55-0e28b6b4ad2f">EY006220130</Provider>
    <AssetStart xmlns="f105ad54-119a-4495-aa55-0e28b6b4ad2f">2009-01-02T00:00:00+00:00</AssetStart>
    <LastHandOff xmlns="f105ad54-119a-4495-aa55-0e28b6b4ad2f" xsi:nil="true"/>
    <AcquiredFrom xmlns="f105ad54-119a-4495-aa55-0e28b6b4ad2f" xsi:nil="true"/>
    <TPClientViewer xmlns="f105ad54-119a-4495-aa55-0e28b6b4ad2f">Microsoft Office Excel</TPClientViewer>
    <ArtSampleDocs xmlns="f105ad54-119a-4495-aa55-0e28b6b4ad2f" xsi:nil="true"/>
    <UACurrentWords xmlns="f105ad54-119a-4495-aa55-0e28b6b4ad2f">0</UACurrentWords>
    <UALocRecommendation xmlns="f105ad54-119a-4495-aa55-0e28b6b4ad2f">Localize</UALocRecommendation>
    <IsDeleted xmlns="f105ad54-119a-4495-aa55-0e28b6b4ad2f">false</IsDeleted>
    <ShowIn xmlns="f105ad54-119a-4495-aa55-0e28b6b4ad2f">Show everywhere</ShowIn>
    <UANotes xmlns="f105ad54-119a-4495-aa55-0e28b6b4ad2f" xsi:nil="true"/>
    <TemplateStatus xmlns="f105ad54-119a-4495-aa55-0e28b6b4ad2f" xsi:nil="true"/>
    <VoteCount xmlns="f105ad54-119a-4495-aa55-0e28b6b4ad2f" xsi:nil="true"/>
    <CSXHash xmlns="f105ad54-119a-4495-aa55-0e28b6b4ad2f" xsi:nil="true"/>
    <AssetExpire xmlns="f105ad54-119a-4495-aa55-0e28b6b4ad2f">2029-05-12T00:00:00+00:00</AssetExpire>
    <DSATActionTaken xmlns="f105ad54-119a-4495-aa55-0e28b6b4ad2f" xsi:nil="true"/>
    <CSXSubmissionMarket xmlns="f105ad54-119a-4495-aa55-0e28b6b4ad2f" xsi:nil="true"/>
    <TPExecutable xmlns="f105ad54-119a-4495-aa55-0e28b6b4ad2f" xsi:nil="true"/>
    <SubmitterId xmlns="f105ad54-119a-4495-aa55-0e28b6b4ad2f" xsi:nil="true"/>
    <AssetType xmlns="f105ad54-119a-4495-aa55-0e28b6b4ad2f">TP</AssetType>
    <CSXUpdate xmlns="f105ad54-119a-4495-aa55-0e28b6b4ad2f">false</CSXUpdate>
    <BugNumber xmlns="f105ad54-119a-4495-aa55-0e28b6b4ad2f" xsi:nil="true"/>
    <ApprovalLog xmlns="f105ad54-119a-4495-aa55-0e28b6b4ad2f" xsi:nil="true"/>
    <CSXSubmissionDate xmlns="f105ad54-119a-4495-aa55-0e28b6b4ad2f" xsi:nil="true"/>
    <Milestone xmlns="f105ad54-119a-4495-aa55-0e28b6b4ad2f" xsi:nil="true"/>
    <OriginAsset xmlns="f105ad54-119a-4495-aa55-0e28b6b4ad2f" xsi:nil="true"/>
    <TPComponent xmlns="f105ad54-119a-4495-aa55-0e28b6b4ad2f">EXCELFiles</TPComponent>
    <Component xmlns="c7af2036-029c-470e-8042-297c68a41472" xsi:nil="true"/>
    <Description0 xmlns="c7af2036-029c-470e-8042-297c68a41472" xsi:nil="true"/>
    <AssetId xmlns="f105ad54-119a-4495-aa55-0e28b6b4ad2f">TP010188408</AssetId>
    <TPApplication xmlns="f105ad54-119a-4495-aa55-0e28b6b4ad2f">Excel</TPApplication>
    <TPLaunchHelpLink xmlns="f105ad54-119a-4495-aa55-0e28b6b4ad2f" xsi:nil="true"/>
    <IntlLocPriority xmlns="f105ad54-119a-4495-aa55-0e28b6b4ad2f" xsi:nil="true"/>
    <PlannedPubDate xmlns="f105ad54-119a-4495-aa55-0e28b6b4ad2f" xsi:nil="true"/>
    <HandoffToMSDN xmlns="f105ad54-119a-4495-aa55-0e28b6b4ad2f" xsi:nil="true"/>
    <IntlLangReviewer xmlns="f105ad54-119a-4495-aa55-0e28b6b4ad2f" xsi:nil="true"/>
    <CrawlForDependencies xmlns="f105ad54-119a-4495-aa55-0e28b6b4ad2f">false</CrawlForDependencies>
    <TrustLevel xmlns="f105ad54-119a-4495-aa55-0e28b6b4ad2f">1 Microsoft Managed Content</TrustLevel>
    <IsSearchable xmlns="f105ad54-119a-4495-aa55-0e28b6b4ad2f">false</IsSearchable>
    <TPNamespace xmlns="f105ad54-119a-4495-aa55-0e28b6b4ad2f">EXCEL</TPNamespace>
    <Markets xmlns="f105ad54-119a-4495-aa55-0e28b6b4ad2f"/>
    <AverageRating xmlns="f105ad54-119a-4495-aa55-0e28b6b4ad2f" xsi:nil="true"/>
    <OutputCachingOn xmlns="f105ad54-119a-4495-aa55-0e28b6b4ad2f">false</OutputCachingOn>
    <IntlLangReview xmlns="f105ad54-119a-4495-aa55-0e28b6b4ad2f" xsi:nil="true"/>
    <UAProjectedTotalWords xmlns="f105ad54-119a-4495-aa55-0e28b6b4ad2f" xsi:nil="true"/>
    <APAuthor xmlns="f105ad54-119a-4495-aa55-0e28b6b4ad2f">
      <UserInfo>
        <DisplayName>REDMOND\cynvey</DisplayName>
        <AccountId>305</AccountId>
        <AccountType/>
      </UserInfo>
    </APAuthor>
    <TPAppVersion xmlns="f105ad54-119a-4495-aa55-0e28b6b4ad2f">11</TPAppVersion>
    <TPCommandLine xmlns="f105ad54-119a-4495-aa55-0e28b6b4ad2f">{XL} /t {FilePath}</TPCommandLine>
    <EditorialTags xmlns="f105ad54-119a-4495-aa55-0e28b6b4ad2f" xsi:nil="true"/>
    <Downloads xmlns="f105ad54-119a-4495-aa55-0e28b6b4ad2f">0</Downloads>
    <Providers xmlns="f105ad54-119a-4495-aa55-0e28b6b4ad2f" xsi:nil="true"/>
    <LegacyData xmlns="f105ad54-119a-4495-aa55-0e28b6b4ad2f" xsi:nil="true"/>
    <OOCacheId xmlns="f105ad54-119a-4495-aa55-0e28b6b4ad2f" xsi:nil="true"/>
    <FriendlyTitle xmlns="f105ad54-119a-4495-aa55-0e28b6b4ad2f" xsi:nil="true"/>
    <TemplateTemplateType xmlns="f105ad54-119a-4495-aa55-0e28b6b4ad2f">Excel - Macro 12 Default</TemplateTemplateType>
    <Manager xmlns="f105ad54-119a-4495-aa55-0e28b6b4ad2f" xsi:nil="true"/>
    <PolicheckWords xmlns="f105ad54-119a-4495-aa55-0e28b6b4ad2f" xsi:nil="true"/>
    <InternalTagsTaxHTField0 xmlns="f105ad54-119a-4495-aa55-0e28b6b4ad2f">
      <Terms xmlns="http://schemas.microsoft.com/office/infopath/2007/PartnerControls"/>
    </InternalTagsTaxHTField0>
    <CampaignTagsTaxHTField0 xmlns="f105ad54-119a-4495-aa55-0e28b6b4ad2f">
      <Terms xmlns="http://schemas.microsoft.com/office/infopath/2007/PartnerControls"/>
    </CampaignTagsTaxHTField0>
    <LocNewPublishedVersionLookup xmlns="f105ad54-119a-4495-aa55-0e28b6b4ad2f" xsi:nil="true"/>
    <LocPublishedDependentAssetsLookup xmlns="f105ad54-119a-4495-aa55-0e28b6b4ad2f" xsi:nil="true"/>
    <LocManualTestRequired xmlns="f105ad54-119a-4495-aa55-0e28b6b4ad2f" xsi:nil="true"/>
    <LocLastLocAttemptVersionTypeLookup xmlns="f105ad54-119a-4495-aa55-0e28b6b4ad2f" xsi:nil="true"/>
    <LocOverallPublishStatusLookup xmlns="f105ad54-119a-4495-aa55-0e28b6b4ad2f" xsi:nil="true"/>
    <LocPublishedLinkedAssetsLookup xmlns="f105ad54-119a-4495-aa55-0e28b6b4ad2f" xsi:nil="true"/>
    <TaxCatchAll xmlns="f105ad54-119a-4495-aa55-0e28b6b4ad2f"/>
    <LocComments xmlns="f105ad54-119a-4495-aa55-0e28b6b4ad2f" xsi:nil="true"/>
    <LocProcessedForHandoffsLookup xmlns="f105ad54-119a-4495-aa55-0e28b6b4ad2f" xsi:nil="true"/>
    <LocProcessedForMarketsLookup xmlns="f105ad54-119a-4495-aa55-0e28b6b4ad2f" xsi:nil="true"/>
    <LocOverallHandbackStatusLookup xmlns="f105ad54-119a-4495-aa55-0e28b6b4ad2f" xsi:nil="true"/>
    <FeatureTagsTaxHTField0 xmlns="f105ad54-119a-4495-aa55-0e28b6b4ad2f">
      <Terms xmlns="http://schemas.microsoft.com/office/infopath/2007/PartnerControls"/>
    </FeatureTagsTaxHTField0>
    <LocOverallPreviewStatusLookup xmlns="f105ad54-119a-4495-aa55-0e28b6b4ad2f" xsi:nil="true"/>
    <BlockPublish xmlns="f105ad54-119a-4495-aa55-0e28b6b4ad2f" xsi:nil="true"/>
    <LocalizationTagsTaxHTField0 xmlns="f105ad54-119a-4495-aa55-0e28b6b4ad2f">
      <Terms xmlns="http://schemas.microsoft.com/office/infopath/2007/PartnerControls"/>
    </LocalizationTagsTaxHTField0>
    <ScenarioTagsTaxHTField0 xmlns="f105ad54-119a-4495-aa55-0e28b6b4ad2f">
      <Terms xmlns="http://schemas.microsoft.com/office/infopath/2007/PartnerControls"/>
    </ScenarioTagsTaxHTField0>
    <LocOverallLocStatusLookup xmlns="f105ad54-119a-4495-aa55-0e28b6b4ad2f" xsi:nil="true"/>
    <LocRecommendedHandoff xmlns="f105ad54-119a-4495-aa55-0e28b6b4ad2f" xsi:nil="true"/>
    <RecommendationsModifier xmlns="f105ad54-119a-4495-aa55-0e28b6b4ad2f" xsi:nil="true"/>
    <LocLastLocAttemptVersionLookup xmlns="f105ad54-119a-4495-aa55-0e28b6b4ad2f">100371</LocLastLocAttemptVersionLookup>
    <OriginalRelease xmlns="f105ad54-119a-4495-aa55-0e28b6b4ad2f">14</OriginalRelease>
    <LocMarketGroupTiers2 xmlns="f105ad54-119a-4495-aa55-0e28b6b4ad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AF09D-2FB0-4109-A91A-0D114ED349D7}"/>
</file>

<file path=customXml/itemProps2.xml><?xml version="1.0" encoding="utf-8"?>
<ds:datastoreItem xmlns:ds="http://schemas.openxmlformats.org/officeDocument/2006/customXml" ds:itemID="{9C0C48EC-35E3-48CD-B7DD-9DB3E8387738}"/>
</file>

<file path=customXml/itemProps3.xml><?xml version="1.0" encoding="utf-8"?>
<ds:datastoreItem xmlns:ds="http://schemas.openxmlformats.org/officeDocument/2006/customXml" ds:itemID="{D6A6F58F-4D3F-43F2-A362-32B2E8FFE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Monatliches Familienbudget</vt:lpstr>
      <vt:lpstr>'Monatliches Familienbudget'!Print_Area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2012-05-25T07:37:29Z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ImageGenCounter">
    <vt:i4>0</vt:i4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12;#427;#Template 14;#560;#Excel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10932800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