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3_ncr:1_{9DF9D60D-553C-43BE-8436-C3FC91264AF3}" xr6:coauthVersionLast="43" xr6:coauthVersionMax="43" xr10:uidLastSave="{00000000-0000-0000-0000-000000000000}"/>
  <bookViews>
    <workbookView xWindow="-120" yWindow="-120" windowWidth="28890" windowHeight="16110" tabRatio="926" xr2:uid="{00000000-000D-0000-FFFF-FFFF00000000}"/>
  </bookViews>
  <sheets>
    <sheet name="Gewicht-Tracker" sheetId="8" r:id="rId1"/>
    <sheet name="Taille-Tracker" sheetId="9" r:id="rId2"/>
    <sheet name="Bizeps-Tracker" sheetId="10" r:id="rId3"/>
    <sheet name="Hüfte-Tracker" sheetId="7" r:id="rId4"/>
    <sheet name="Oberschenkel-Tracker" sheetId="6" r:id="rId5"/>
    <sheet name="Aktivitätsprotokoll" sheetId="2" r:id="rId6"/>
    <sheet name="Ernährungsprotokoll" sheetId="3" r:id="rId7"/>
  </sheets>
  <definedNames>
    <definedName name="AktuellesGewicht" localSheetId="0">'Gewicht-Tracker'!$C$12</definedName>
    <definedName name="AlleKomplett">AND('Gewicht-Tracker'!$C$6&gt;0,'Gewicht-Tracker'!$C$12&gt;0)</definedName>
    <definedName name="BMI">IF('Gewicht-Tracker'!$C$7="Britische",BMIGewicht*703,BMIGewicht)</definedName>
    <definedName name="BMIGewicht">'Gewicht-Tracker'!AktuellesGewicht/'Gewicht-Tracker'!BMIGröße</definedName>
    <definedName name="BMIGröße" localSheetId="0">'Gewicht-Tracker'!$C$6*'Gewicht-Tracker'!$C$6</definedName>
    <definedName name="DatumSuche">Ernährungsprotokoll!$D$5</definedName>
    <definedName name="_xlnm.Print_Titles" localSheetId="5">Aktivitätsprotokoll!$10:$10</definedName>
    <definedName name="_xlnm.Print_Titles" localSheetId="2">'Bizeps-Tracker'!$3:$4</definedName>
    <definedName name="_xlnm.Print_Titles" localSheetId="6">Ernährungsprotokoll!$7:$7</definedName>
    <definedName name="_xlnm.Print_Titles" localSheetId="0">'Gewicht-Tracker'!$18:$19</definedName>
    <definedName name="_xlnm.Print_Titles" localSheetId="3">'Hüfte-Tracker'!$3:$4</definedName>
    <definedName name="_xlnm.Print_Titles" localSheetId="4">'Oberschenkel-Tracker'!$3:$4</definedName>
    <definedName name="_xlnm.Print_Titles" localSheetId="1">'Taille-Tracker'!$3:$4</definedName>
    <definedName name="GesamtSumme" localSheetId="2">SUM(AktivitätsProtokoll[DISTANZ])</definedName>
    <definedName name="GesamtSumme" localSheetId="0">SUM(AktivitätsProtokoll[DISTANZ])</definedName>
    <definedName name="GesamtSumme" localSheetId="3">SUM(AktivitätsProtokoll[DISTANZ])</definedName>
    <definedName name="GesamtSumme" localSheetId="4">SUM(AktivitätsProtokoll[DISTANZ])</definedName>
    <definedName name="GesamtSumme" localSheetId="1">SUM(AktivitätsProtokoll[DISTANZ])</definedName>
    <definedName name="GesamtSumme">SUM(AktivitätsProtokoll[DISTANZ])</definedName>
    <definedName name="Geschlecht" localSheetId="0">'Gewicht-Tracker'!$C$4</definedName>
    <definedName name="GewichtBeschriftung" localSheetId="0">'Gewicht-Tracker'!$B$12</definedName>
    <definedName name="Größe" localSheetId="0">'Gewicht-Tracker'!$C$6</definedName>
    <definedName name="Kategorie1">Aktivitätsprotokoll!$B$4</definedName>
    <definedName name="Kategorie2">Aktivitätsprotokoll!$B$5</definedName>
    <definedName name="Kategorie3">Aktivitätsprotokoll!$B$6</definedName>
    <definedName name="Kategorie4">Aktivitätsprotokoll!$B$7</definedName>
    <definedName name="Kategorie5">Aktivitätsprotokoll!$B$8</definedName>
    <definedName name="Maßeinheit" localSheetId="0">'Gewicht-Tracker'!$C$7</definedName>
    <definedName name="SonstigeGesamt" localSheetId="2">'Bizeps-Tracker'!GesamtSumme-SUM(Aktivitätsprotokoll!$C$4:$C$7)</definedName>
    <definedName name="SonstigeGesamt" localSheetId="0">'Gewicht-Tracker'!GesamtSumme-SUM(Aktivitätsprotokoll!$C$4:$C$7)</definedName>
    <definedName name="SonstigeGesamt" localSheetId="3">'Hüfte-Tracker'!GesamtSumme-SUM(Aktivitätsprotokoll!$C$4:$C$7)</definedName>
    <definedName name="SonstigeGesamt" localSheetId="4">'Oberschenkel-Tracker'!GesamtSumme-SUM(Aktivitätsprotokoll!$C$4:$C$7)</definedName>
    <definedName name="SonstigeGesamt" localSheetId="1">'Taille-Tracker'!GesamtSumme-SUM(Aktivitätsprotokoll!$C$4:$C$7)</definedName>
    <definedName name="SonstigeGesamt">GesamtSumme-SUM(Aktivitätsprotokoll!$C$4:$C$7)</definedName>
    <definedName name="Ziel1" localSheetId="0">'Gewicht-Tracker'!$D$13</definedName>
    <definedName name="Ziel1Beschriftung" localSheetId="0">'Gewicht-Tracker'!$B$13</definedName>
    <definedName name="Ziel2" localSheetId="0">'Gewicht-Tracker'!$D$14</definedName>
    <definedName name="Ziel2Beschriftung" localSheetId="0">'Gewicht-Tracker'!$B$14</definedName>
    <definedName name="Ziel3" localSheetId="0">'Gewicht-Tracker'!$D$15</definedName>
    <definedName name="Ziel3Beschriftung" localSheetId="0">'Gewicht-Tracker'!$B$15</definedName>
    <definedName name="Ziel4" localSheetId="0">'Gewicht-Tracker'!$D$16</definedName>
    <definedName name="Ziel4Beschriftung" localSheetId="0">'Gewicht-Tracker'!$B$16</definedName>
    <definedName name="ZielGewicht" localSheetId="0">'Gewicht-Tracker'!$D$12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3" l="1"/>
  <c r="B18" i="8" l="1"/>
  <c r="B3" i="9"/>
  <c r="B3" i="10"/>
  <c r="B3" i="7"/>
  <c r="B3" i="6"/>
  <c r="B9" i="8"/>
  <c r="E10" i="8" l="1"/>
  <c r="E3" i="8"/>
  <c r="C8" i="8" l="1"/>
  <c r="B9" i="10" l="1"/>
  <c r="B8" i="10"/>
  <c r="B7" i="10"/>
  <c r="B6" i="10"/>
  <c r="B5" i="10"/>
  <c r="B8" i="9"/>
  <c r="B7" i="9"/>
  <c r="B6" i="9"/>
  <c r="B5" i="9"/>
  <c r="B25" i="8"/>
  <c r="B24" i="8"/>
  <c r="B23" i="8"/>
  <c r="B22" i="8"/>
  <c r="B21" i="8"/>
  <c r="B20" i="8"/>
  <c r="B7" i="7" l="1"/>
  <c r="B6" i="7"/>
  <c r="B5" i="7"/>
  <c r="B11" i="6"/>
  <c r="B10" i="6"/>
  <c r="B9" i="6"/>
  <c r="B8" i="6"/>
  <c r="B7" i="6"/>
  <c r="B6" i="6"/>
  <c r="B5" i="6"/>
  <c r="B18" i="3" l="1"/>
  <c r="B17" i="3"/>
  <c r="B16" i="3"/>
  <c r="B15" i="3"/>
  <c r="B14" i="3"/>
  <c r="B13" i="3"/>
  <c r="B12" i="3"/>
  <c r="B11" i="3"/>
  <c r="B10" i="3"/>
  <c r="B9" i="3"/>
  <c r="B8" i="3"/>
  <c r="B15" i="2"/>
  <c r="B14" i="2"/>
  <c r="B13" i="2"/>
  <c r="B12" i="2"/>
  <c r="B11" i="2"/>
  <c r="C8" i="2" l="1"/>
  <c r="F3" i="3" l="1"/>
  <c r="G3" i="3"/>
  <c r="H3" i="3"/>
  <c r="I3" i="3"/>
  <c r="J3" i="3"/>
  <c r="K3" i="3"/>
  <c r="L3" i="3"/>
  <c r="E3" i="3"/>
  <c r="F5" i="3"/>
  <c r="G5" i="3"/>
  <c r="H5" i="3"/>
  <c r="I5" i="3"/>
  <c r="J5" i="3"/>
  <c r="K5" i="3"/>
  <c r="L5" i="3"/>
  <c r="E5" i="3"/>
  <c r="C4" i="2"/>
  <c r="C5" i="2"/>
  <c r="C6" i="2"/>
  <c r="C7" i="2"/>
</calcChain>
</file>

<file path=xl/sharedStrings.xml><?xml version="1.0" encoding="utf-8"?>
<sst xmlns="http://schemas.openxmlformats.org/spreadsheetml/2006/main" count="110" uniqueCount="72">
  <si>
    <t>FITNESSPLAN</t>
  </si>
  <si>
    <t>MEINE WERTE:</t>
  </si>
  <si>
    <t>Geschlecht:</t>
  </si>
  <si>
    <t>Alter:</t>
  </si>
  <si>
    <t>Größe:</t>
  </si>
  <si>
    <t>Einheit:</t>
  </si>
  <si>
    <t>BMI:</t>
  </si>
  <si>
    <t>AUSGANGSSTATUS:</t>
  </si>
  <si>
    <t>Typ</t>
  </si>
  <si>
    <t>Gewicht</t>
  </si>
  <si>
    <t>Taille</t>
  </si>
  <si>
    <t>Bizeps</t>
  </si>
  <si>
    <t>Hüfte</t>
  </si>
  <si>
    <t>Oberschenkel</t>
  </si>
  <si>
    <t>Datum</t>
  </si>
  <si>
    <t>Weiblich</t>
  </si>
  <si>
    <t>Britische</t>
  </si>
  <si>
    <t>Aktuell</t>
  </si>
  <si>
    <t>Uhrzeit</t>
  </si>
  <si>
    <t>Ziel</t>
  </si>
  <si>
    <t>Das Liniendiagramm, das den Fortschritt jedes Startzustands verfolgt, einschließlich der Vermessungen von Hüften, Taille, Oberschenkel und Bizeps, befindet sich in dieser Zelle.</t>
  </si>
  <si>
    <t>Das Flächendiagramm zur Verfolgung des Gewichtsfortschritts befindet sich in dieser Zelle.</t>
  </si>
  <si>
    <t>Die Skizze der menschlichen Silhouette in verschiedenen Trainingspositionen befindet sich in dieser Zelle.</t>
  </si>
  <si>
    <t>Größe</t>
  </si>
  <si>
    <t>AKTIVITÄTSPROTOKOLL</t>
  </si>
  <si>
    <t>AKTIVITÄTEN</t>
  </si>
  <si>
    <t>Fahrrad fahren</t>
  </si>
  <si>
    <t>Laufen</t>
  </si>
  <si>
    <t>Gehen</t>
  </si>
  <si>
    <t>Schwimmen</t>
  </si>
  <si>
    <t>Sonstiges</t>
  </si>
  <si>
    <t>DATUM</t>
  </si>
  <si>
    <t>AKTIVITÄT</t>
  </si>
  <si>
    <t>EINHEIT</t>
  </si>
  <si>
    <t>Schritte</t>
  </si>
  <si>
    <t>Meter</t>
  </si>
  <si>
    <t>STARTZEIT</t>
  </si>
  <si>
    <t>DAUER</t>
  </si>
  <si>
    <t>DISTANZ</t>
  </si>
  <si>
    <t>KALORIEN</t>
  </si>
  <si>
    <t>NOTIZ</t>
  </si>
  <si>
    <t>Heiß und feucht</t>
  </si>
  <si>
    <t xml:space="preserve">       </t>
  </si>
  <si>
    <t>ERNÄHRUNGSPROTOKOLL</t>
  </si>
  <si>
    <t>MEINE ERNÄHRUNGSZIELE</t>
  </si>
  <si>
    <t>MAHLZEIT</t>
  </si>
  <si>
    <t>Frühstück</t>
  </si>
  <si>
    <t>Zwischenmahlzeit</t>
  </si>
  <si>
    <t>Mittagessen</t>
  </si>
  <si>
    <t>Abendessen</t>
  </si>
  <si>
    <t xml:space="preserve">Tägliche Zufuhr: </t>
  </si>
  <si>
    <t>ESSEN</t>
  </si>
  <si>
    <t>Griechischer Joghurt</t>
  </si>
  <si>
    <t>Apfel</t>
  </si>
  <si>
    <t>Wrap mit Mangos und Salat</t>
  </si>
  <si>
    <t>Krabben-Tacos (2)</t>
  </si>
  <si>
    <t>Unbehandelte Walnüsse</t>
  </si>
  <si>
    <t>Selbst gemahlene Haferflocken</t>
  </si>
  <si>
    <t>Apfelsine</t>
  </si>
  <si>
    <t>Zucchini mit Pesto</t>
  </si>
  <si>
    <t>Gebackener Kabeljau</t>
  </si>
  <si>
    <t>Gemischtes Grillgemüse</t>
  </si>
  <si>
    <t>Eisbecher</t>
  </si>
  <si>
    <t>FETT</t>
  </si>
  <si>
    <t>CHOLESTEROL</t>
  </si>
  <si>
    <t>NATRIUM</t>
  </si>
  <si>
    <t>KOHLENHYDRATE</t>
  </si>
  <si>
    <t>PROTEIN</t>
  </si>
  <si>
    <t>ZUCKER</t>
  </si>
  <si>
    <t>BALLASTSTOFFE</t>
  </si>
  <si>
    <t>ERGEBNIS</t>
  </si>
  <si>
    <t>Meilen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</si>
</sst>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h]:mm;@"/>
    <numFmt numFmtId="170" formatCode="h:mm;@"/>
  </numFmts>
  <fonts count="15" x14ac:knownFonts="1">
    <font>
      <sz val="11"/>
      <color theme="3"/>
      <name val="Calibri"/>
      <family val="2"/>
      <scheme val="minor"/>
    </font>
    <font>
      <b/>
      <sz val="11"/>
      <color theme="1"/>
      <name val="Calibri"/>
      <family val="2"/>
      <scheme val="minor"/>
    </font>
    <font>
      <sz val="10"/>
      <color theme="3"/>
      <name val="Calibri"/>
      <family val="2"/>
      <scheme val="min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11"/>
      <color theme="4" tint="-0.249977111117893"/>
      <name val="Calibri"/>
      <family val="2"/>
      <scheme val="minor"/>
    </font>
    <font>
      <b/>
      <sz val="11"/>
      <color theme="3"/>
      <name val="Calibri"/>
      <family val="2"/>
      <scheme val="minor"/>
    </font>
    <font>
      <b/>
      <sz val="11"/>
      <color theme="0"/>
      <name val="Calibri"/>
      <family val="2"/>
      <scheme val="minor"/>
    </font>
    <font>
      <i/>
      <sz val="11"/>
      <color theme="1" tint="0.34998626667073579"/>
      <name val="Calibri"/>
      <family val="2"/>
      <scheme val="minor"/>
    </font>
    <font>
      <b/>
      <sz val="36"/>
      <color theme="4" tint="-0.24994659260841701"/>
      <name val="Calibri"/>
      <family val="2"/>
      <scheme val="major"/>
    </font>
    <font>
      <sz val="11"/>
      <color theme="4" tint="-0.499984740745262"/>
      <name val="Calibri"/>
      <family val="2"/>
      <scheme val="minor"/>
    </font>
    <font>
      <b/>
      <sz val="36"/>
      <color theme="0"/>
      <name val="Calibri"/>
      <family val="2"/>
      <scheme val="maj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s>
  <cellStyleXfs count="12">
    <xf numFmtId="0" fontId="0" fillId="0" borderId="0">
      <alignment vertical="center" wrapText="1"/>
    </xf>
    <xf numFmtId="0" fontId="12" fillId="0" borderId="0" applyNumberFormat="0" applyFill="0" applyBorder="0" applyAlignment="0" applyProtection="0"/>
    <xf numFmtId="0" fontId="5" fillId="3" borderId="0" applyNumberFormat="0" applyProtection="0">
      <alignment horizontal="left" vertical="center" indent="1"/>
    </xf>
    <xf numFmtId="0" fontId="4" fillId="0" borderId="0" applyNumberFormat="0" applyFill="0" applyBorder="0" applyAlignment="0" applyProtection="0"/>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9" fillId="0" borderId="2" applyNumberFormat="0" applyFill="0" applyAlignment="0" applyProtection="0"/>
    <xf numFmtId="0" fontId="7" fillId="4" borderId="1" applyNumberFormat="0" applyAlignment="0" applyProtection="0"/>
    <xf numFmtId="0" fontId="11" fillId="0" borderId="0" applyNumberFormat="0" applyFill="0" applyBorder="0" applyAlignment="0" applyProtection="0"/>
  </cellStyleXfs>
  <cellXfs count="56">
    <xf numFmtId="0" fontId="0" fillId="0" borderId="0" xfId="0">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lignment vertical="center" wrapText="1"/>
    </xf>
    <xf numFmtId="0" fontId="2" fillId="2" borderId="0" xfId="0" applyFont="1" applyFill="1">
      <alignment vertical="center" wrapText="1"/>
    </xf>
    <xf numFmtId="0" fontId="0" fillId="0" borderId="0" xfId="0">
      <alignment vertical="center" wrapText="1"/>
    </xf>
    <xf numFmtId="0" fontId="0" fillId="0" borderId="0" xfId="0">
      <alignment vertical="center" wrapText="1"/>
    </xf>
    <xf numFmtId="14" fontId="0" fillId="0" borderId="0" xfId="0" applyNumberFormat="1">
      <alignment vertical="center" wrapText="1"/>
    </xf>
    <xf numFmtId="168" fontId="0" fillId="0" borderId="0" xfId="0" applyNumberFormat="1">
      <alignment vertical="center" wrapText="1"/>
    </xf>
    <xf numFmtId="0" fontId="1"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vertical="center" indent="1"/>
    </xf>
    <xf numFmtId="0" fontId="0" fillId="0" borderId="0" xfId="0" applyNumberFormat="1" applyFont="1" applyFill="1" applyBorder="1" applyAlignment="1">
      <alignment horizontal="right" vertical="center" indent="1"/>
    </xf>
    <xf numFmtId="0" fontId="0" fillId="0" borderId="0" xfId="0" applyAlignment="1">
      <alignment horizontal="left"/>
    </xf>
    <xf numFmtId="0" fontId="0" fillId="0" borderId="0" xfId="0" applyFont="1" applyFill="1" applyBorder="1" applyAlignment="1"/>
    <xf numFmtId="2" fontId="0" fillId="0" borderId="0" xfId="0" applyNumberFormat="1" applyAlignment="1">
      <alignment horizontal="left"/>
    </xf>
    <xf numFmtId="0" fontId="0" fillId="0" borderId="0" xfId="0" applyAlignment="1">
      <alignment horizontal="left" indent="1"/>
    </xf>
    <xf numFmtId="0" fontId="1" fillId="0" borderId="0" xfId="0" applyFont="1" applyAlignment="1">
      <alignment horizontal="left" vertical="center" indent="1"/>
    </xf>
    <xf numFmtId="0" fontId="0" fillId="0" borderId="0" xfId="0" applyFont="1" applyBorder="1" applyAlignment="1">
      <alignment horizontal="left" vertical="center" indent="2"/>
    </xf>
    <xf numFmtId="0" fontId="0" fillId="0" borderId="0" xfId="0" applyFont="1" applyBorder="1">
      <alignment vertical="center" wrapText="1"/>
    </xf>
    <xf numFmtId="14" fontId="0" fillId="0" borderId="0" xfId="0" applyNumberFormat="1" applyFont="1" applyBorder="1" applyAlignment="1">
      <alignment horizontal="right"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8" fillId="0" borderId="0" xfId="0" applyFont="1" applyAlignment="1">
      <alignment horizontal="center" vertical="center"/>
    </xf>
    <xf numFmtId="168" fontId="8" fillId="0" borderId="0" xfId="0" applyNumberFormat="1" applyFont="1" applyAlignment="1">
      <alignment horizontal="center" vertical="center"/>
    </xf>
    <xf numFmtId="0" fontId="5" fillId="3" borderId="0" xfId="2">
      <alignment horizontal="left" vertical="center" indent="1"/>
    </xf>
    <xf numFmtId="0" fontId="12" fillId="0" borderId="0" xfId="1" applyAlignment="1">
      <alignment vertical="center"/>
    </xf>
    <xf numFmtId="0" fontId="0" fillId="0" borderId="0" xfId="0" applyFont="1" applyAlignment="1">
      <alignment horizontal="left" vertical="center" indent="13"/>
    </xf>
    <xf numFmtId="0" fontId="5" fillId="3" borderId="0" xfId="2" applyAlignment="1">
      <alignment horizontal="left" vertical="center"/>
    </xf>
    <xf numFmtId="0" fontId="5" fillId="3" borderId="0" xfId="2" applyAlignment="1">
      <alignment horizontal="center" vertical="center"/>
    </xf>
    <xf numFmtId="0" fontId="12" fillId="0" borderId="0" xfId="1" applyAlignment="1">
      <alignment vertical="center"/>
    </xf>
    <xf numFmtId="14" fontId="0" fillId="0" borderId="0" xfId="0" applyNumberFormat="1" applyFont="1">
      <alignment vertical="center" wrapText="1"/>
    </xf>
    <xf numFmtId="168" fontId="0" fillId="0" borderId="0" xfId="0" applyNumberFormat="1" applyFont="1">
      <alignment vertical="center" wrapText="1"/>
    </xf>
    <xf numFmtId="0" fontId="0" fillId="0" borderId="0" xfId="0" applyFont="1">
      <alignment vertical="center" wrapText="1"/>
    </xf>
    <xf numFmtId="0" fontId="10" fillId="3" borderId="0" xfId="0" applyFont="1" applyFill="1" applyBorder="1" applyAlignment="1">
      <alignment horizontal="center" vertical="center"/>
    </xf>
    <xf numFmtId="0" fontId="7" fillId="0" borderId="0" xfId="0" applyFont="1" applyAlignment="1">
      <alignment horizontal="left" vertical="center" indent="2"/>
    </xf>
    <xf numFmtId="170" fontId="0" fillId="0" borderId="0" xfId="0" applyNumberFormat="1">
      <alignment vertical="center" wrapText="1"/>
    </xf>
    <xf numFmtId="170" fontId="0" fillId="0" borderId="0" xfId="0" applyNumberFormat="1" applyFont="1">
      <alignment vertical="center" wrapText="1"/>
    </xf>
    <xf numFmtId="14" fontId="0" fillId="0" borderId="0" xfId="0" applyNumberFormat="1" applyFont="1" applyAlignment="1">
      <alignment horizontal="right" vertical="center" wrapText="1" indent="2"/>
    </xf>
    <xf numFmtId="0" fontId="0" fillId="0" borderId="0" xfId="0" applyFont="1" applyAlignment="1">
      <alignment horizontal="left" vertical="center"/>
    </xf>
    <xf numFmtId="170" fontId="0" fillId="0" borderId="0" xfId="0" applyNumberFormat="1" applyFont="1" applyAlignment="1">
      <alignment horizontal="right" vertical="center" indent="1"/>
    </xf>
    <xf numFmtId="169" fontId="0" fillId="0" borderId="0" xfId="0" applyNumberFormat="1" applyFont="1" applyAlignment="1">
      <alignment horizontal="right" vertical="center" wrapText="1" indent="1"/>
    </xf>
    <xf numFmtId="0" fontId="0" fillId="0" borderId="0" xfId="0" applyFont="1" applyAlignment="1">
      <alignment horizontal="right" vertical="center" indent="1"/>
    </xf>
    <xf numFmtId="0" fontId="0" fillId="0" borderId="0" xfId="0" applyFont="1" applyAlignment="1">
      <alignment vertical="center"/>
    </xf>
    <xf numFmtId="0" fontId="2" fillId="2" borderId="0" xfId="0" applyNumberFormat="1" applyFont="1" applyFill="1">
      <alignment vertical="center" wrapText="1"/>
    </xf>
    <xf numFmtId="0" fontId="13" fillId="0" borderId="0" xfId="0" applyNumberFormat="1" applyFont="1" applyAlignment="1">
      <alignment horizontal="left" vertical="center" indent="13"/>
    </xf>
    <xf numFmtId="0" fontId="3" fillId="0" borderId="0" xfId="0" applyFont="1">
      <alignment vertical="center" wrapText="1"/>
    </xf>
    <xf numFmtId="0" fontId="4" fillId="0" borderId="0" xfId="3" applyFill="1" applyAlignment="1">
      <alignment horizontal="left"/>
    </xf>
    <xf numFmtId="0" fontId="6" fillId="0" borderId="0" xfId="1" applyFont="1" applyAlignment="1">
      <alignment vertical="center"/>
    </xf>
    <xf numFmtId="0" fontId="5" fillId="3" borderId="0" xfId="2">
      <alignment horizontal="left" vertical="center" indent="1"/>
    </xf>
    <xf numFmtId="0" fontId="0" fillId="0" borderId="0" xfId="0" applyAlignment="1">
      <alignment horizontal="center" vertical="center" wrapText="1"/>
    </xf>
    <xf numFmtId="0" fontId="12" fillId="2" borderId="0" xfId="1" applyFill="1" applyAlignment="1">
      <alignment vertical="center"/>
    </xf>
    <xf numFmtId="0" fontId="5" fillId="3" borderId="0" xfId="2" applyAlignment="1">
      <alignment horizontal="left" vertical="center" indent="1"/>
    </xf>
    <xf numFmtId="0" fontId="12" fillId="0" borderId="0" xfId="1" applyAlignment="1">
      <alignment vertical="center"/>
    </xf>
    <xf numFmtId="0" fontId="14" fillId="0" borderId="0" xfId="1" applyFont="1" applyAlignment="1">
      <alignment vertical="center"/>
    </xf>
  </cellXfs>
  <cellStyles count="12">
    <cellStyle name="Dezimal [0]" xfId="5" builtinId="6" customBuiltin="1"/>
    <cellStyle name="Erklärender Text" xfId="11" builtinId="53" customBuiltin="1"/>
    <cellStyle name="Komma" xfId="4" builtinId="3" customBuiltin="1"/>
    <cellStyle name="Notiz" xfId="10" builtinId="10" customBuiltin="1"/>
    <cellStyle name="Prozent" xfId="8" builtinId="5"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9" builtinId="18" customBuiltin="1"/>
    <cellStyle name="Währung" xfId="6" builtinId="4" customBuiltin="1"/>
    <cellStyle name="Währung [0]" xfId="7" builtinId="7" customBuiltin="1"/>
  </cellStyles>
  <dxfs count="57">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right" vertical="center" textRotation="0" wrapText="0" indent="1" justifyLastLine="0" shrinkToFit="0" readingOrder="0"/>
    </dxf>
    <dxf>
      <font>
        <color rgb="FFFF0000"/>
      </font>
    </dxf>
    <dxf>
      <font>
        <strike val="0"/>
        <outline val="0"/>
        <shadow val="0"/>
        <u val="none"/>
        <vertAlign val="baseline"/>
        <sz val="11"/>
        <color theme="3"/>
        <name val="Calibri"/>
        <family val="2"/>
        <scheme val="minor"/>
      </font>
      <alignment horizontal="general" vertical="center" textRotation="0" wrapText="0" indent="0" justifyLastLine="0" shrinkToFit="0" readingOrder="0"/>
    </dxf>
    <dxf>
      <alignment horizontal="right" vertical="center" textRotation="0" wrapText="0" indent="1" justifyLastLine="0" shrinkToFit="0" readingOrder="0"/>
    </dxf>
    <dxf>
      <font>
        <strike val="0"/>
        <outline val="0"/>
        <shadow val="0"/>
        <u val="none"/>
        <vertAlign val="baseline"/>
        <sz val="11"/>
        <color theme="3"/>
        <name val="Calibri"/>
        <family val="2"/>
        <scheme val="minor"/>
      </font>
      <alignment horizontal="right" vertical="center" textRotation="0" wrapText="0" indent="1" justifyLastLine="0" shrinkToFit="0" readingOrder="0"/>
    </dxf>
    <dxf>
      <font>
        <strike val="0"/>
        <outline val="0"/>
        <shadow val="0"/>
        <u val="none"/>
        <vertAlign val="baseline"/>
        <sz val="11"/>
        <color theme="3"/>
        <name val="Calibri"/>
        <family val="2"/>
        <scheme val="minor"/>
      </font>
      <alignment horizontal="right" vertical="center" textRotation="0" wrapText="0" indent="1" justifyLastLine="0" shrinkToFit="0" readingOrder="0"/>
    </dxf>
    <dxf>
      <alignment horizontal="right" vertical="center" textRotation="0" wrapText="0" indent="1" justifyLastLine="0" shrinkToFit="0" readingOrder="0"/>
    </dxf>
    <dxf>
      <font>
        <strike val="0"/>
        <outline val="0"/>
        <shadow val="0"/>
        <u val="none"/>
        <vertAlign val="baseline"/>
        <sz val="11"/>
        <color theme="3"/>
        <name val="Calibri"/>
        <family val="2"/>
        <scheme val="minor"/>
      </font>
      <numFmt numFmtId="169" formatCode="[h]:mm;@"/>
      <alignment horizontal="right" vertical="center" textRotation="0" wrapText="1" indent="1" justifyLastLine="0" shrinkToFit="0" readingOrder="0"/>
    </dxf>
    <dxf>
      <alignment horizontal="right" vertical="center" textRotation="0" wrapText="0" indent="1" justifyLastLine="0" shrinkToFit="0" readingOrder="0"/>
    </dxf>
    <dxf>
      <font>
        <strike val="0"/>
        <outline val="0"/>
        <shadow val="0"/>
        <u val="none"/>
        <vertAlign val="baseline"/>
        <sz val="11"/>
        <color theme="3"/>
        <name val="Calibri"/>
        <family val="2"/>
        <scheme val="minor"/>
      </font>
      <numFmt numFmtId="170" formatCode="h:mm;@"/>
      <alignment horizontal="right" vertical="center" textRotation="0" wrapText="0" indent="1" justifyLastLine="0" shrinkToFit="0" readingOrder="0"/>
    </dxf>
    <dxf>
      <font>
        <strike val="0"/>
        <outline val="0"/>
        <shadow val="0"/>
        <u val="none"/>
        <vertAlign val="baseline"/>
        <sz val="11"/>
        <color theme="3"/>
        <name val="Calibri"/>
        <family val="2"/>
        <scheme val="minor"/>
      </font>
      <alignment horizontal="left" vertical="center" textRotation="0" wrapText="0" indent="0" justifyLastLine="0" shrinkToFit="0" readingOrder="0"/>
    </dxf>
    <dxf>
      <font>
        <b/>
        <i val="0"/>
        <strike val="0"/>
        <condense val="0"/>
        <extend val="0"/>
        <outline val="0"/>
        <shadow val="0"/>
        <u val="none"/>
        <vertAlign val="baseline"/>
        <sz val="10"/>
        <color theme="3"/>
        <name val="Calibri"/>
        <family val="2"/>
        <scheme val="minor"/>
      </font>
    </dxf>
    <dxf>
      <font>
        <strike val="0"/>
        <outline val="0"/>
        <shadow val="0"/>
        <u val="none"/>
        <vertAlign val="baseline"/>
        <sz val="11"/>
        <color theme="3"/>
        <name val="Calibri"/>
        <family val="2"/>
        <scheme val="minor"/>
      </font>
      <numFmt numFmtId="19" formatCode="dd/mm/yyyy"/>
      <alignment horizontal="right" vertical="center" textRotation="0" wrapText="1" indent="2" justifyLastLine="0" shrinkToFit="0" readingOrder="0"/>
    </dxf>
    <dxf>
      <font>
        <strike val="0"/>
        <outline val="0"/>
        <shadow val="0"/>
        <u val="none"/>
        <vertAlign val="baseline"/>
        <sz val="11"/>
        <color theme="3"/>
        <name val="Calibri"/>
        <family val="2"/>
        <scheme val="minor"/>
      </font>
    </dxf>
    <dxf>
      <numFmt numFmtId="168" formatCode="0.0"/>
    </dxf>
    <dxf>
      <numFmt numFmtId="170" formatCode="h:mm;@"/>
    </dxf>
    <dxf>
      <numFmt numFmtId="19" formatCode="dd/mm/yyyy"/>
    </dxf>
    <dxf>
      <font>
        <b/>
        <i val="0"/>
      </font>
    </dxf>
    <dxf>
      <numFmt numFmtId="168" formatCode="0.0"/>
    </dxf>
    <dxf>
      <numFmt numFmtId="170" formatCode="h:mm;@"/>
    </dxf>
    <dxf>
      <numFmt numFmtId="19" formatCode="dd/mm/yyyy"/>
    </dxf>
    <dxf>
      <font>
        <b/>
        <i val="0"/>
      </font>
    </dxf>
    <dxf>
      <numFmt numFmtId="168" formatCode="0.0"/>
    </dxf>
    <dxf>
      <numFmt numFmtId="168" formatCode="0.0"/>
    </dxf>
    <dxf>
      <numFmt numFmtId="170" formatCode="h:mm;@"/>
    </dxf>
    <dxf>
      <numFmt numFmtId="19" formatCode="dd/mm/yyyy"/>
    </dxf>
    <dxf>
      <font>
        <b/>
        <i val="0"/>
        <color theme="3"/>
      </font>
    </dxf>
    <dxf>
      <numFmt numFmtId="168" formatCode="0.0"/>
    </dxf>
    <dxf>
      <numFmt numFmtId="170" formatCode="h:mm;@"/>
    </dxf>
    <dxf>
      <numFmt numFmtId="19" formatCode="dd/mm/yyyy"/>
    </dxf>
    <dxf>
      <font>
        <b/>
        <i val="0"/>
      </font>
    </dxf>
    <dxf>
      <numFmt numFmtId="168" formatCode="0.0"/>
    </dxf>
    <dxf>
      <numFmt numFmtId="168" formatCode="0.0"/>
    </dxf>
    <dxf>
      <numFmt numFmtId="170" formatCode="h:mm;@"/>
    </dxf>
    <dxf>
      <numFmt numFmtId="19" formatCode="dd/mm/yyyy"/>
    </dxf>
    <dxf>
      <font>
        <color rgb="FFFF0000"/>
      </font>
    </dxf>
    <dxf>
      <font>
        <b/>
        <i val="0"/>
      </font>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Fitnessplan" pivot="0" count="2" xr9:uid="{00000000-0011-0000-FFFF-FFFF00000000}">
      <tableStyleElement type="wholeTable" dxfId="56"/>
      <tableStyleElement type="headerRow" dxfId="5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229424136558E-2"/>
          <c:y val="9.2426346115019653E-2"/>
          <c:w val="0.93052707815496571"/>
          <c:h val="0.81514730776996069"/>
        </c:manualLayout>
      </c:layout>
      <c:lineChart>
        <c:grouping val="standard"/>
        <c:varyColors val="0"/>
        <c:ser>
          <c:idx val="1"/>
          <c:order val="0"/>
          <c:tx>
            <c:strRef>
              <c:f>'Gewicht-Tracker'!$B$13</c:f>
              <c:strCache>
                <c:ptCount val="1"/>
                <c:pt idx="0">
                  <c:v>Taille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1"/>
            <c:marker>
              <c:symbol val="circle"/>
              <c:size val="5"/>
              <c:spPr>
                <a:noFill/>
                <a:ln w="9525">
                  <a:noFill/>
                </a:ln>
                <a:effectLst/>
              </c:spPr>
            </c:marker>
            <c:bubble3D val="0"/>
            <c:extLst>
              <c:ext xmlns:c16="http://schemas.microsoft.com/office/drawing/2014/chart" uri="{C3380CC4-5D6E-409C-BE32-E72D297353CC}">
                <c16:uniqueId val="{00000000-1EF4-4D24-A2A1-FFCCE3812B20}"/>
              </c:ext>
            </c:extLst>
          </c:dPt>
          <c:val>
            <c:numRef>
              <c:f>'Taille-Tracker'!$D$5:$D$8</c:f>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0-5E74-4AC2-B3A6-506B32D65613}"/>
            </c:ext>
          </c:extLst>
        </c:ser>
        <c:ser>
          <c:idx val="0"/>
          <c:order val="1"/>
          <c:tx>
            <c:strRef>
              <c:f>'Gewicht-Tracker'!$B$14</c:f>
              <c:strCache>
                <c:ptCount val="1"/>
                <c:pt idx="0">
                  <c:v>Bizeps</c:v>
                </c:pt>
              </c:strCache>
            </c:strRef>
          </c:tx>
          <c:spPr>
            <a:ln w="28575" cap="rnd">
              <a:solidFill>
                <a:schemeClr val="accent1"/>
              </a:solidFill>
              <a:round/>
            </a:ln>
            <a:effectLst/>
          </c:spPr>
          <c:marker>
            <c:symbol val="circle"/>
            <c:size val="5"/>
            <c:spPr>
              <a:solidFill>
                <a:schemeClr val="bg1"/>
              </a:solidFill>
              <a:ln w="19050">
                <a:solidFill>
                  <a:schemeClr val="accent3"/>
                </a:solidFill>
              </a:ln>
              <a:effectLst/>
            </c:spPr>
          </c:marker>
          <c:val>
            <c:numRef>
              <c:f>'Bizeps-Tracker'!$D$5:$D$9</c:f>
              <c:numCache>
                <c:formatCode>0.0</c:formatCode>
                <c:ptCount val="5"/>
                <c:pt idx="0">
                  <c:v>13.5</c:v>
                </c:pt>
                <c:pt idx="1">
                  <c:v>13.5</c:v>
                </c:pt>
                <c:pt idx="2">
                  <c:v>13.6</c:v>
                </c:pt>
                <c:pt idx="3">
                  <c:v>13.8</c:v>
                </c:pt>
                <c:pt idx="4">
                  <c:v>14</c:v>
                </c:pt>
              </c:numCache>
            </c:numRef>
          </c:val>
          <c:smooth val="0"/>
          <c:extLst>
            <c:ext xmlns:c16="http://schemas.microsoft.com/office/drawing/2014/chart" uri="{C3380CC4-5D6E-409C-BE32-E72D297353CC}">
              <c16:uniqueId val="{00000001-5E74-4AC2-B3A6-506B32D65613}"/>
            </c:ext>
          </c:extLst>
        </c:ser>
        <c:ser>
          <c:idx val="2"/>
          <c:order val="2"/>
          <c:tx>
            <c:strRef>
              <c:f>'Gewicht-Tracker'!$B$15</c:f>
              <c:strCache>
                <c:ptCount val="1"/>
                <c:pt idx="0">
                  <c:v>Hüfte</c:v>
                </c:pt>
              </c:strCache>
            </c:strRef>
          </c:tx>
          <c:spPr>
            <a:ln w="28575" cap="rnd">
              <a:solidFill>
                <a:schemeClr val="accent3"/>
              </a:solidFill>
              <a:round/>
            </a:ln>
            <a:effectLst/>
          </c:spPr>
          <c:marker>
            <c:symbol val="circle"/>
            <c:size val="5"/>
            <c:spPr>
              <a:solidFill>
                <a:schemeClr val="bg1"/>
              </a:solidFill>
              <a:ln w="19050">
                <a:solidFill>
                  <a:schemeClr val="accent1"/>
                </a:solidFill>
              </a:ln>
              <a:effectLst/>
            </c:spPr>
          </c:marker>
          <c:val>
            <c:numRef>
              <c:f>'Hüfte-Tracker'!$D$5:$D$7</c:f>
              <c:numCache>
                <c:formatCode>0.0</c:formatCode>
                <c:ptCount val="3"/>
                <c:pt idx="0">
                  <c:v>45</c:v>
                </c:pt>
                <c:pt idx="1">
                  <c:v>44.8</c:v>
                </c:pt>
                <c:pt idx="2">
                  <c:v>42</c:v>
                </c:pt>
              </c:numCache>
            </c:numRef>
          </c:val>
          <c:smooth val="0"/>
          <c:extLst>
            <c:ext xmlns:c16="http://schemas.microsoft.com/office/drawing/2014/chart" uri="{C3380CC4-5D6E-409C-BE32-E72D297353CC}">
              <c16:uniqueId val="{00000002-5E74-4AC2-B3A6-506B32D65613}"/>
            </c:ext>
          </c:extLst>
        </c:ser>
        <c:ser>
          <c:idx val="3"/>
          <c:order val="3"/>
          <c:tx>
            <c:strRef>
              <c:f>'Gewicht-Tracker'!$B$16</c:f>
              <c:strCache>
                <c:ptCount val="1"/>
                <c:pt idx="0">
                  <c:v>Oberschenkel</c:v>
                </c:pt>
              </c:strCache>
            </c:strRef>
          </c:tx>
          <c:spPr>
            <a:ln w="28575" cap="rnd">
              <a:solidFill>
                <a:schemeClr val="accent4"/>
              </a:solidFill>
              <a:round/>
            </a:ln>
            <a:effectLst/>
          </c:spPr>
          <c:marker>
            <c:symbol val="circle"/>
            <c:size val="5"/>
            <c:spPr>
              <a:solidFill>
                <a:schemeClr val="bg1"/>
              </a:solidFill>
              <a:ln w="19050">
                <a:solidFill>
                  <a:schemeClr val="accent4"/>
                </a:solidFill>
              </a:ln>
              <a:effectLst/>
            </c:spPr>
          </c:marker>
          <c:val>
            <c:numRef>
              <c:f>'Oberschenkel-Tracker'!$D$5:$D$11</c:f>
              <c:numCache>
                <c:formatCode>0.0</c:formatCode>
                <c:ptCount val="7"/>
                <c:pt idx="0">
                  <c:v>22</c:v>
                </c:pt>
                <c:pt idx="1">
                  <c:v>21</c:v>
                </c:pt>
                <c:pt idx="2">
                  <c:v>20.5</c:v>
                </c:pt>
                <c:pt idx="3">
                  <c:v>21</c:v>
                </c:pt>
                <c:pt idx="4">
                  <c:v>22</c:v>
                </c:pt>
                <c:pt idx="5">
                  <c:v>21</c:v>
                </c:pt>
                <c:pt idx="6">
                  <c:v>20.3</c:v>
                </c:pt>
              </c:numCache>
            </c:numRef>
          </c:val>
          <c:smooth val="0"/>
          <c:extLst>
            <c:ext xmlns:c16="http://schemas.microsoft.com/office/drawing/2014/chart" uri="{C3380CC4-5D6E-409C-BE32-E72D297353CC}">
              <c16:uniqueId val="{00000003-5E74-4AC2-B3A6-506B32D65613}"/>
            </c:ext>
          </c:extLst>
        </c:ser>
        <c:dLbls>
          <c:showLegendKey val="0"/>
          <c:showVal val="0"/>
          <c:showCatName val="0"/>
          <c:showSerName val="0"/>
          <c:showPercent val="0"/>
          <c:showBubbleSize val="0"/>
        </c:dLbls>
        <c:marker val="1"/>
        <c:smooth val="0"/>
        <c:axId val="331879128"/>
        <c:axId val="331878344"/>
        <c:extLst/>
      </c:lineChart>
      <c:catAx>
        <c:axId val="331879128"/>
        <c:scaling>
          <c:orientation val="minMax"/>
        </c:scaling>
        <c:delete val="1"/>
        <c:axPos val="b"/>
        <c:numFmt formatCode="m\/d\/yyyy" sourceLinked="1"/>
        <c:majorTickMark val="out"/>
        <c:minorTickMark val="none"/>
        <c:tickLblPos val="nextTo"/>
        <c:crossAx val="331878344"/>
        <c:crosses val="autoZero"/>
        <c:auto val="1"/>
        <c:lblAlgn val="ctr"/>
        <c:lblOffset val="100"/>
        <c:noMultiLvlLbl val="0"/>
      </c:catAx>
      <c:valAx>
        <c:axId val="331878344"/>
        <c:scaling>
          <c:orientation val="minMax"/>
          <c:max val="50"/>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331879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'Gewicht-Tracker'!$B$12</c:f>
              <c:strCache>
                <c:ptCount val="1"/>
                <c:pt idx="0">
                  <c:v>Gewicht</c:v>
                </c:pt>
              </c:strCache>
            </c:strRef>
          </c:tx>
          <c:spPr>
            <a:solidFill>
              <a:schemeClr val="accent1">
                <a:shade val="76000"/>
              </a:schemeClr>
            </a:solidFill>
            <a:ln>
              <a:noFill/>
            </a:ln>
            <a:effectLst/>
          </c:spPr>
          <c:val>
            <c:numRef>
              <c:f>'Gewicht-Tracker'!$D$20:$D$25</c:f>
              <c:numCache>
                <c:formatCode>0.0</c:formatCode>
                <c:ptCount val="6"/>
                <c:pt idx="0">
                  <c:v>155</c:v>
                </c:pt>
                <c:pt idx="1">
                  <c:v>154.5</c:v>
                </c:pt>
                <c:pt idx="2">
                  <c:v>154.19999999999999</c:v>
                </c:pt>
                <c:pt idx="3">
                  <c:v>153.80000000000001</c:v>
                </c:pt>
                <c:pt idx="4">
                  <c:v>154.5</c:v>
                </c:pt>
                <c:pt idx="5">
                  <c:v>154</c:v>
                </c:pt>
              </c:numCache>
            </c:numRef>
          </c:val>
          <c:extLst>
            <c:ext xmlns:c16="http://schemas.microsoft.com/office/drawing/2014/chart" uri="{C3380CC4-5D6E-409C-BE32-E72D297353CC}">
              <c16:uniqueId val="{00000000-066A-4F85-B5AE-56BCD8AB2410}"/>
            </c:ext>
          </c:extLst>
        </c:ser>
        <c:dLbls>
          <c:showLegendKey val="0"/>
          <c:showVal val="0"/>
          <c:showCatName val="0"/>
          <c:showSerName val="0"/>
          <c:showPercent val="0"/>
          <c:showBubbleSize val="0"/>
        </c:dLbls>
        <c:axId val="452721960"/>
        <c:axId val="457709824"/>
      </c:areaChart>
      <c:catAx>
        <c:axId val="452721960"/>
        <c:scaling>
          <c:orientation val="minMax"/>
        </c:scaling>
        <c:delete val="1"/>
        <c:axPos val="b"/>
        <c:numFmt formatCode="m\/d\/yyyy" sourceLinked="1"/>
        <c:majorTickMark val="out"/>
        <c:minorTickMark val="none"/>
        <c:tickLblPos val="nextTo"/>
        <c:crossAx val="457709824"/>
        <c:crosses val="autoZero"/>
        <c:auto val="1"/>
        <c:lblAlgn val="ctr"/>
        <c:lblOffset val="100"/>
        <c:noMultiLvlLbl val="1"/>
      </c:catAx>
      <c:valAx>
        <c:axId val="457709824"/>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de-DE"/>
          </a:p>
        </c:txPr>
        <c:crossAx val="452721960"/>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142875</xdr:colOff>
      <xdr:row>3</xdr:row>
      <xdr:rowOff>19050</xdr:rowOff>
    </xdr:from>
    <xdr:to>
      <xdr:col>18</xdr:col>
      <xdr:colOff>28575</xdr:colOff>
      <xdr:row>8</xdr:row>
      <xdr:rowOff>238125</xdr:rowOff>
    </xdr:to>
    <xdr:graphicFrame macro="">
      <xdr:nvGraphicFramePr>
        <xdr:cNvPr id="2" name="KörperGröße" descr="Liniendiagramm, das den Fortschritt jedes Anfangswertes verfolgt, einschließlich der Abmessungen von Hüften, Taille, Oberschenkel und Bizeps">
          <a:extLst>
            <a:ext uri="{FF2B5EF4-FFF2-40B4-BE49-F238E27FC236}">
              <a16:creationId xmlns:a16="http://schemas.microsoft.com/office/drawing/2014/main" id="{B7F05A8B-19E3-45A3-90F3-B764D616D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190500</xdr:colOff>
      <xdr:row>10</xdr:row>
      <xdr:rowOff>38100</xdr:rowOff>
    </xdr:from>
    <xdr:to>
      <xdr:col>18</xdr:col>
      <xdr:colOff>104775</xdr:colOff>
      <xdr:row>16</xdr:row>
      <xdr:rowOff>209550</xdr:rowOff>
    </xdr:to>
    <xdr:graphicFrame macro="">
      <xdr:nvGraphicFramePr>
        <xdr:cNvPr id="3" name="Gewicht" descr="Flächendiagramm zur Verfolgung des Gewichtsfortschritts">
          <a:extLst>
            <a:ext uri="{FF2B5EF4-FFF2-40B4-BE49-F238E27FC236}">
              <a16:creationId xmlns:a16="http://schemas.microsoft.com/office/drawing/2014/main" id="{F02ECB4D-425D-49EE-8060-EB0DE7931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1247775</xdr:colOff>
      <xdr:row>0</xdr:row>
      <xdr:rowOff>133350</xdr:rowOff>
    </xdr:from>
    <xdr:to>
      <xdr:col>17</xdr:col>
      <xdr:colOff>612267</xdr:colOff>
      <xdr:row>0</xdr:row>
      <xdr:rowOff>712834</xdr:rowOff>
    </xdr:to>
    <xdr:pic>
      <xdr:nvPicPr>
        <xdr:cNvPr id="4" name="Bild 3" descr="Skizze der menschlichen Silhouette in verschiedenen Trainingspositionen">
          <a:extLst>
            <a:ext uri="{FF2B5EF4-FFF2-40B4-BE49-F238E27FC236}">
              <a16:creationId xmlns:a16="http://schemas.microsoft.com/office/drawing/2014/main" id="{362DE5D9-ECE4-4FE8-A22D-AEEA0444A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14775"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Bild 3" descr="Skizze der menschlichen Silhouette in verschiedenen Trainingspositionen">
          <a:extLst>
            <a:ext uri="{FF2B5EF4-FFF2-40B4-BE49-F238E27FC236}">
              <a16:creationId xmlns:a16="http://schemas.microsoft.com/office/drawing/2014/main" id="{BA12A1ED-3AEF-488E-87E9-C1897F398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Bild 3" descr="Skizze der menschlichen Silhouette in verschiedenen Trainingspositionen">
          <a:extLst>
            <a:ext uri="{FF2B5EF4-FFF2-40B4-BE49-F238E27FC236}">
              <a16:creationId xmlns:a16="http://schemas.microsoft.com/office/drawing/2014/main" id="{D934CC57-2E18-4E24-9D06-8D7751D86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Bild 3" descr="Skizze der menschlichen Silhouette in verschiedenen Trainingspositionen">
          <a:extLst>
            <a:ext uri="{FF2B5EF4-FFF2-40B4-BE49-F238E27FC236}">
              <a16:creationId xmlns:a16="http://schemas.microsoft.com/office/drawing/2014/main" id="{1BE6C95D-0C9C-4FE3-A6BE-110D43A3D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Bild 3" descr="Skizze der menschlichen Silhouette in verschiedenen Trainingspositionen">
          <a:extLst>
            <a:ext uri="{FF2B5EF4-FFF2-40B4-BE49-F238E27FC236}">
              <a16:creationId xmlns:a16="http://schemas.microsoft.com/office/drawing/2014/main" id="{FAB75DE5-335C-47DC-A055-0547A8023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8</xdr:col>
      <xdr:colOff>28575</xdr:colOff>
      <xdr:row>0</xdr:row>
      <xdr:rowOff>712834</xdr:rowOff>
    </xdr:to>
    <xdr:pic>
      <xdr:nvPicPr>
        <xdr:cNvPr id="3" name="Bild 2" descr="Skizze der menschlichen Silhouette in verschiedenen Trainingsposition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1171575</xdr:colOff>
      <xdr:row>0</xdr:row>
      <xdr:rowOff>133350</xdr:rowOff>
    </xdr:from>
    <xdr:to>
      <xdr:col>9</xdr:col>
      <xdr:colOff>574167</xdr:colOff>
      <xdr:row>0</xdr:row>
      <xdr:rowOff>712834</xdr:rowOff>
    </xdr:to>
    <xdr:pic>
      <xdr:nvPicPr>
        <xdr:cNvPr id="3" name="Bild 2" descr="Skizze der menschlichen Silhouette in verschiedenen Trainingspositione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Gewichts-Tracker" displayName="Gewichts_Tracker" ref="B19:D25">
  <autoFilter ref="B19:D25" xr:uid="{00000000-0009-0000-0100-00001D000000}"/>
  <tableColumns count="3">
    <tableColumn id="1" xr3:uid="{00000000-0010-0000-0000-000001000000}" name="Datum" totalsRowLabel="Ergebnis" dataDxfId="52">
      <calculatedColumnFormula>TODAY()+30+ROW()</calculatedColumnFormula>
    </tableColumn>
    <tableColumn id="3" xr3:uid="{00000000-0010-0000-0000-000003000000}" name="Uhrzeit" dataDxfId="51"/>
    <tableColumn id="2" xr3:uid="{00000000-0010-0000-0000-000002000000}" name="Gewicht" totalsRowFunction="sum" dataDxfId="50" totalsRowDxfId="49"/>
  </tableColumns>
  <tableStyleInfo name="Fitnessplan" showFirstColumn="0" showLastColumn="0" showRowStripes="1" showColumnStripes="0"/>
  <extLst>
    <ext xmlns:x14="http://schemas.microsoft.com/office/spreadsheetml/2009/9/main" uri="{504A1905-F514-4f6f-8877-14C23A59335A}">
      <x14:table altTextSummary="Geben Sie Datum, Uhrzeit und Gewicht in diese Tabelle e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Taillenumfangs-Tracker" displayName="Taillenumfangs_Tracker" ref="B4:D8" totalsRowShown="0">
  <autoFilter ref="B4:D8" xr:uid="{00000000-0009-0000-0100-000021000000}"/>
  <tableColumns count="3">
    <tableColumn id="1" xr3:uid="{00000000-0010-0000-0100-000001000000}" name="Datum" dataDxfId="47">
      <calculatedColumnFormula>TODAY()+30+ROW()</calculatedColumnFormula>
    </tableColumn>
    <tableColumn id="3" xr3:uid="{00000000-0010-0000-0100-000003000000}" name="Uhrzeit" dataDxfId="46"/>
    <tableColumn id="2" xr3:uid="{00000000-0010-0000-0100-000002000000}" name="Größe" dataDxfId="45"/>
  </tableColumns>
  <tableStyleInfo name="Fitnessplan" showFirstColumn="0" showLastColumn="0" showRowStripes="1" showColumnStripes="0"/>
  <extLst>
    <ext xmlns:x14="http://schemas.microsoft.com/office/spreadsheetml/2009/9/main" uri="{504A1905-F514-4f6f-8877-14C23A59335A}">
      <x14:table altTextSummary="Geben Sie Datum, Uhrzeit und Körpergröße in diese Tabelle ei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2000000}" name="Bizeps-Tracker" displayName="Bizeps_Tracker" ref="B4:D9">
  <autoFilter ref="B4:D9" xr:uid="{00000000-0009-0000-0100-000028000000}"/>
  <tableColumns count="3">
    <tableColumn id="1" xr3:uid="{00000000-0010-0000-0200-000001000000}" name="Datum" totalsRowLabel="Ergebnis" dataDxfId="43">
      <calculatedColumnFormula>TODAY()+30+ROW()</calculatedColumnFormula>
    </tableColumn>
    <tableColumn id="3" xr3:uid="{00000000-0010-0000-0200-000003000000}" name="Uhrzeit" dataDxfId="42"/>
    <tableColumn id="2" xr3:uid="{00000000-0010-0000-0200-000002000000}" name="Größe" totalsRowFunction="sum" dataDxfId="41" totalsRowDxfId="40"/>
  </tableColumns>
  <tableStyleInfo name="Fitnessplan" showFirstColumn="0" showLastColumn="0" showRowStripes="1" showColumnStripes="0"/>
  <extLst>
    <ext xmlns:x14="http://schemas.microsoft.com/office/spreadsheetml/2009/9/main" uri="{504A1905-F514-4f6f-8877-14C23A59335A}">
      <x14:table altTextSummary="Geben Sie Datum, Uhrzeit und Körpergröße in diese Tabelle ei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3000000}" name="Hüftumfangs-Tracker" displayName="Hüftumfangs_Tracker" ref="B4:D7" totalsRowShown="0">
  <autoFilter ref="B4:D7" xr:uid="{00000000-0009-0000-0100-00001A000000}"/>
  <tableColumns count="3">
    <tableColumn id="1" xr3:uid="{00000000-0010-0000-0300-000001000000}" name="Datum" dataDxfId="38">
      <calculatedColumnFormula>TODAY()+30+ROW()</calculatedColumnFormula>
    </tableColumn>
    <tableColumn id="3" xr3:uid="{00000000-0010-0000-0300-000003000000}" name="Uhrzeit" dataDxfId="37"/>
    <tableColumn id="2" xr3:uid="{00000000-0010-0000-0300-000002000000}" name="Größe" dataDxfId="36"/>
  </tableColumns>
  <tableStyleInfo name="Fitnessplan" showFirstColumn="0" showLastColumn="0" showRowStripes="1" showColumnStripes="0"/>
  <extLst>
    <ext xmlns:x14="http://schemas.microsoft.com/office/spreadsheetml/2009/9/main" uri="{504A1905-F514-4f6f-8877-14C23A59335A}">
      <x14:table altTextSummary="Geben Sie Datum, Uhrzeit und Körpergröße in diese Tabelle ei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Oberschenkel-Tracker" displayName="Oberschenkel_Tracker" ref="B4:D11" totalsRowShown="0">
  <autoFilter ref="B4:D11" xr:uid="{00000000-0009-0000-0100-000016000000}"/>
  <tableColumns count="3">
    <tableColumn id="1" xr3:uid="{00000000-0010-0000-0400-000001000000}" name="Datum" dataDxfId="34">
      <calculatedColumnFormula>TODAY()+30+ROW()</calculatedColumnFormula>
    </tableColumn>
    <tableColumn id="3" xr3:uid="{00000000-0010-0000-0400-000003000000}" name="Uhrzeit" dataDxfId="33"/>
    <tableColumn id="2" xr3:uid="{00000000-0010-0000-0400-000002000000}" name="Größe" dataDxfId="32"/>
  </tableColumns>
  <tableStyleInfo name="Fitnessplan" showFirstColumn="0" showLastColumn="0" showRowStripes="1" showColumnStripes="0"/>
  <extLst>
    <ext xmlns:x14="http://schemas.microsoft.com/office/spreadsheetml/2009/9/main" uri="{504A1905-F514-4f6f-8877-14C23A59335A}">
      <x14:table altTextSummary="Geben Sie Datum, Uhrzeit und Körpergröße in diese Tabelle ein."/>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AktivitätsProtokoll" displayName="AktivitätsProtokoll" ref="B10:H15" dataDxfId="31">
  <autoFilter ref="B10:H15" xr:uid="{00000000-0009-0000-0100-000007000000}"/>
  <tableColumns count="7">
    <tableColumn id="1" xr3:uid="{00000000-0010-0000-0500-000001000000}" name="DATUM" totalsRowLabel="ERGEBNIS" dataDxfId="30" totalsRowDxfId="29"/>
    <tableColumn id="2" xr3:uid="{00000000-0010-0000-0500-000002000000}" name="AKTIVITÄT" dataDxfId="28"/>
    <tableColumn id="9" xr3:uid="{00000000-0010-0000-0500-000009000000}" name="STARTZEIT" dataDxfId="27" totalsRowDxfId="26"/>
    <tableColumn id="10" xr3:uid="{00000000-0010-0000-0500-00000A000000}" name="DAUER" dataDxfId="25" totalsRowDxfId="24"/>
    <tableColumn id="3" xr3:uid="{00000000-0010-0000-0500-000003000000}" name="DISTANZ" totalsRowFunction="sum" dataDxfId="23"/>
    <tableColumn id="5" xr3:uid="{00000000-0010-0000-0500-000005000000}" name="KALORIEN" totalsRowFunction="sum" dataDxfId="22" totalsRowDxfId="21"/>
    <tableColumn id="7" xr3:uid="{00000000-0010-0000-0500-000007000000}" name="NOTIZ" totalsRowFunction="count" dataDxfId="20"/>
  </tableColumns>
  <tableStyleInfo name="Fitnessplan" showFirstColumn="0" showLastColumn="0" showRowStripes="1" showColumnStripes="0"/>
  <extLst>
    <ext xmlns:x14="http://schemas.microsoft.com/office/spreadsheetml/2009/9/main" uri="{504A1905-F514-4f6f-8877-14C23A59335A}">
      <x14:table altTextSummary="Geben Sie Datum, Startzeit, Dauer, Entfernung, Kalorien und Notizen ein und wählen Sie die Aktivität in dieser Tabelle_x000d__x000a_Bild: Skizze einer menschlichen Silhouette in verschiedenen Trainingspositione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ErnährungsProtokoll" displayName="ErnährungsProtokoll" ref="B7:L18">
  <autoFilter ref="B7:L18" xr:uid="{00000000-0009-0000-0100-000008000000}"/>
  <tableColumns count="11">
    <tableColumn id="4" xr3:uid="{00000000-0010-0000-0600-000004000000}" name="DATUM" totalsRowLabel="Summen" dataDxfId="18"/>
    <tableColumn id="1" xr3:uid="{00000000-0010-0000-0600-000001000000}" name="MAHLZEIT" dataDxfId="17"/>
    <tableColumn id="2" xr3:uid="{00000000-0010-0000-0600-000002000000}" name="ESSEN" dataDxfId="16"/>
    <tableColumn id="3" xr3:uid="{00000000-0010-0000-0600-000003000000}" name="KALORIEN" totalsRowFunction="sum" dataDxfId="15" totalsRowDxfId="14"/>
    <tableColumn id="5" xr3:uid="{00000000-0010-0000-0600-000005000000}" name="FETT" totalsRowFunction="sum" dataDxfId="13" totalsRowDxfId="12"/>
    <tableColumn id="6" xr3:uid="{00000000-0010-0000-0600-000006000000}" name="CHOLESTEROL" totalsRowFunction="sum" dataDxfId="11" totalsRowDxfId="10"/>
    <tableColumn id="7" xr3:uid="{00000000-0010-0000-0600-000007000000}" name="NATRIUM" totalsRowFunction="sum" dataDxfId="9" totalsRowDxfId="8"/>
    <tableColumn id="8" xr3:uid="{00000000-0010-0000-0600-000008000000}" name="KOHLENHYDRATE" totalsRowFunction="sum" dataDxfId="7" totalsRowDxfId="6"/>
    <tableColumn id="9" xr3:uid="{00000000-0010-0000-0600-000009000000}" name="PROTEIN" totalsRowFunction="sum" dataDxfId="5" totalsRowDxfId="4"/>
    <tableColumn id="12" xr3:uid="{00000000-0010-0000-0600-00000C000000}" name="ZUCKER" totalsRowFunction="sum" dataDxfId="3" totalsRowDxfId="2"/>
    <tableColumn id="13" xr3:uid="{00000000-0010-0000-0600-00000D000000}" name="BALLASTSTOFFE" totalsRowFunction="sum" dataDxfId="1" totalsRowDxfId="0"/>
  </tableColumns>
  <tableStyleInfo name="Fitnessplan" showFirstColumn="0" showLastColumn="0" showRowStripes="1" showColumnStripes="0"/>
  <extLst>
    <ext xmlns:x14="http://schemas.microsoft.com/office/spreadsheetml/2009/9/main" uri="{504A1905-F514-4f6f-8877-14C23A59335A}">
      <x14:table altTextSummary=" Geben Sie Datum, Art der Mahlzeit und Bestandteile dieser in diese Tabelle ein. Passen Sie die Tabellenüberschriften zur Nachverfolgung spezifischen Nährstoffbedarfs an."/>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25"/>
  <sheetViews>
    <sheetView showGridLines="0" tabSelected="1" zoomScaleNormal="100" workbookViewId="0"/>
  </sheetViews>
  <sheetFormatPr baseColWidth="10" defaultColWidth="9.140625" defaultRowHeight="18" customHeight="1" x14ac:dyDescent="0.25"/>
  <cols>
    <col min="1" max="1" width="2.7109375" style="6" customWidth="1"/>
    <col min="2" max="2" width="15.85546875" style="6" customWidth="1"/>
    <col min="3" max="4" width="10.7109375" style="6" customWidth="1"/>
    <col min="5" max="5" width="22.7109375" style="6" customWidth="1"/>
    <col min="6" max="6" width="9.42578125" style="6" customWidth="1"/>
    <col min="7" max="7" width="9.28515625" style="6" customWidth="1"/>
    <col min="8" max="8" width="2.7109375" style="6" customWidth="1"/>
    <col min="9" max="9" width="11.5703125" style="6" customWidth="1"/>
    <col min="10" max="10" width="9.42578125" style="6" customWidth="1"/>
    <col min="11" max="11" width="9.28515625" style="6" customWidth="1"/>
    <col min="12" max="12" width="2.7109375" style="6" customWidth="1"/>
    <col min="13" max="13" width="11.5703125" style="6" customWidth="1"/>
    <col min="14" max="14" width="9.42578125" style="6" customWidth="1"/>
    <col min="15" max="15" width="9.28515625" style="6" customWidth="1"/>
    <col min="16" max="16" width="2.7109375" style="6" customWidth="1"/>
    <col min="17" max="17" width="11.5703125" style="6" customWidth="1"/>
    <col min="18" max="18" width="9.42578125" style="6" customWidth="1"/>
    <col min="19" max="19" width="9.28515625" style="6" customWidth="1"/>
    <col min="20" max="20" width="2.7109375" style="6" customWidth="1"/>
    <col min="21" max="16384" width="9.140625" style="6"/>
  </cols>
  <sheetData>
    <row r="1" spans="2:19" ht="57.75" customHeight="1" x14ac:dyDescent="0.25">
      <c r="B1" s="49" t="s">
        <v>0</v>
      </c>
      <c r="C1" s="49"/>
      <c r="D1" s="49"/>
      <c r="E1" s="49"/>
      <c r="F1" s="47" t="s">
        <v>22</v>
      </c>
      <c r="G1" s="47"/>
      <c r="H1" s="47"/>
      <c r="I1" s="47"/>
      <c r="J1" s="47"/>
      <c r="K1" s="47"/>
      <c r="L1" s="47"/>
      <c r="M1" s="47"/>
      <c r="N1" s="47"/>
      <c r="O1" s="47"/>
      <c r="P1" s="47"/>
      <c r="Q1" s="47"/>
      <c r="R1" s="47"/>
      <c r="S1" s="47"/>
    </row>
    <row r="2" spans="2:19" ht="21" customHeight="1" x14ac:dyDescent="0.25">
      <c r="B2" s="49"/>
      <c r="C2" s="49"/>
      <c r="D2" s="49"/>
      <c r="E2" s="49"/>
      <c r="F2" s="47"/>
      <c r="G2" s="47"/>
      <c r="H2" s="47"/>
      <c r="I2" s="47"/>
      <c r="J2" s="47"/>
      <c r="K2" s="47"/>
      <c r="L2" s="47"/>
      <c r="M2" s="47"/>
      <c r="N2" s="47"/>
      <c r="O2" s="47"/>
      <c r="P2" s="47"/>
      <c r="Q2" s="47"/>
      <c r="R2" s="47"/>
      <c r="S2" s="47"/>
    </row>
    <row r="3" spans="2:19" ht="30.75" customHeight="1" x14ac:dyDescent="0.25">
      <c r="B3" s="50" t="s">
        <v>1</v>
      </c>
      <c r="C3" s="50"/>
      <c r="D3" s="50"/>
      <c r="E3" s="36" t="str">
        <f>"KÖRPERGRÖSSE "&amp;IF(Maßeinheit="Britische","(cm)","(cm)")</f>
        <v>KÖRPERGRÖSSE (cm)</v>
      </c>
      <c r="F3" s="51"/>
      <c r="G3" s="51"/>
      <c r="H3" s="51"/>
      <c r="I3" s="51"/>
      <c r="J3" s="51"/>
      <c r="K3" s="51"/>
      <c r="L3" s="51"/>
      <c r="M3" s="51"/>
      <c r="N3" s="51"/>
      <c r="O3" s="51"/>
      <c r="P3" s="51"/>
      <c r="Q3" s="51"/>
      <c r="R3" s="51"/>
      <c r="S3" s="51"/>
    </row>
    <row r="4" spans="2:19" ht="22.5" customHeight="1" x14ac:dyDescent="0.25">
      <c r="B4" s="17" t="s">
        <v>2</v>
      </c>
      <c r="C4" s="14" t="s">
        <v>15</v>
      </c>
      <c r="D4" s="11"/>
      <c r="E4" s="47" t="s">
        <v>20</v>
      </c>
      <c r="F4" s="47"/>
      <c r="G4" s="47"/>
      <c r="H4" s="47"/>
      <c r="I4" s="47"/>
      <c r="J4" s="47"/>
      <c r="K4" s="47"/>
      <c r="L4" s="47"/>
      <c r="M4" s="47"/>
      <c r="N4" s="47"/>
      <c r="O4" s="47"/>
      <c r="P4" s="47"/>
      <c r="Q4" s="47"/>
      <c r="R4" s="47"/>
      <c r="S4" s="47"/>
    </row>
    <row r="5" spans="2:19" ht="21.75" customHeight="1" x14ac:dyDescent="0.25">
      <c r="B5" s="17" t="s">
        <v>3</v>
      </c>
      <c r="C5" s="14">
        <v>35</v>
      </c>
      <c r="D5" s="11"/>
      <c r="E5" s="47"/>
      <c r="F5" s="47"/>
      <c r="G5" s="47"/>
      <c r="H5" s="47"/>
      <c r="I5" s="47"/>
      <c r="J5" s="47"/>
      <c r="K5" s="47"/>
      <c r="L5" s="47"/>
      <c r="M5" s="47"/>
      <c r="N5" s="47"/>
      <c r="O5" s="47"/>
      <c r="P5" s="47"/>
      <c r="Q5" s="47"/>
      <c r="R5" s="47"/>
      <c r="S5" s="47"/>
    </row>
    <row r="6" spans="2:19" ht="21.75" customHeight="1" x14ac:dyDescent="0.25">
      <c r="B6" s="17" t="s">
        <v>4</v>
      </c>
      <c r="C6" s="14">
        <v>64</v>
      </c>
      <c r="D6" s="11"/>
      <c r="E6" s="47"/>
      <c r="F6" s="47"/>
      <c r="G6" s="47"/>
      <c r="H6" s="47"/>
      <c r="I6" s="47"/>
      <c r="J6" s="47"/>
      <c r="K6" s="47"/>
      <c r="L6" s="47"/>
      <c r="M6" s="47"/>
      <c r="N6" s="47"/>
      <c r="O6" s="47"/>
      <c r="P6" s="47"/>
      <c r="Q6" s="47"/>
      <c r="R6" s="47"/>
      <c r="S6" s="47"/>
    </row>
    <row r="7" spans="2:19" ht="21.75" customHeight="1" x14ac:dyDescent="0.25">
      <c r="B7" s="17" t="s">
        <v>5</v>
      </c>
      <c r="C7" s="15" t="s">
        <v>16</v>
      </c>
      <c r="D7" s="11"/>
      <c r="E7" s="47"/>
      <c r="F7" s="47"/>
      <c r="G7" s="47"/>
      <c r="H7" s="47"/>
      <c r="I7" s="47"/>
      <c r="J7" s="47"/>
      <c r="K7" s="47"/>
      <c r="L7" s="47"/>
      <c r="M7" s="47"/>
      <c r="N7" s="47"/>
      <c r="O7" s="47"/>
      <c r="P7" s="47"/>
      <c r="Q7" s="47"/>
      <c r="R7" s="47"/>
      <c r="S7" s="47"/>
    </row>
    <row r="8" spans="2:19" ht="21.75" customHeight="1" x14ac:dyDescent="0.25">
      <c r="B8" s="17" t="s">
        <v>6</v>
      </c>
      <c r="C8" s="16">
        <f>IF(AlleKomplett,BMI,"")</f>
        <v>26.602783203125</v>
      </c>
      <c r="D8" s="11"/>
      <c r="E8" s="47"/>
      <c r="F8" s="47"/>
      <c r="G8" s="47"/>
      <c r="H8" s="47"/>
      <c r="I8" s="47"/>
      <c r="J8" s="47"/>
      <c r="K8" s="47"/>
      <c r="L8" s="47"/>
      <c r="M8" s="47"/>
      <c r="N8" s="47"/>
      <c r="O8" s="47"/>
      <c r="P8" s="47"/>
      <c r="Q8" s="47"/>
      <c r="R8" s="47"/>
      <c r="S8" s="47"/>
    </row>
    <row r="9" spans="2:19" ht="25.5" customHeight="1" x14ac:dyDescent="0.25">
      <c r="B9" s="51" t="str">
        <f>IF(AlleKomplett,"","Geben Sie Ihre Größe und Ihr aktuelles Gewicht ein, um den BMI zu berechnen")</f>
        <v/>
      </c>
      <c r="C9" s="51"/>
      <c r="D9" s="51"/>
      <c r="E9" s="47"/>
      <c r="F9" s="47"/>
      <c r="G9" s="47"/>
      <c r="H9" s="47"/>
      <c r="I9" s="47"/>
      <c r="J9" s="47"/>
      <c r="K9" s="47"/>
      <c r="L9" s="47"/>
      <c r="M9" s="47"/>
      <c r="N9" s="47"/>
      <c r="O9" s="47"/>
      <c r="P9" s="47"/>
      <c r="Q9" s="47"/>
      <c r="R9" s="47"/>
      <c r="S9" s="47"/>
    </row>
    <row r="10" spans="2:19" ht="30.75" customHeight="1" x14ac:dyDescent="0.25">
      <c r="B10" s="50" t="s">
        <v>7</v>
      </c>
      <c r="C10" s="50"/>
      <c r="D10" s="50"/>
      <c r="E10" s="36" t="str">
        <f>"GEWICHT " &amp;IF(Maßeinheit="Britische","(kg)","(kg)")</f>
        <v>GEWICHT (kg)</v>
      </c>
      <c r="F10" s="51"/>
      <c r="G10" s="51"/>
      <c r="H10" s="51"/>
      <c r="I10" s="51"/>
      <c r="J10" s="51"/>
      <c r="K10" s="51"/>
      <c r="L10" s="51"/>
      <c r="M10" s="51"/>
      <c r="N10" s="51"/>
      <c r="O10" s="51"/>
      <c r="P10" s="51"/>
      <c r="Q10" s="51"/>
      <c r="R10" s="51"/>
      <c r="S10" s="51"/>
    </row>
    <row r="11" spans="2:19" ht="21.75" customHeight="1" x14ac:dyDescent="0.25">
      <c r="B11" s="18" t="s">
        <v>8</v>
      </c>
      <c r="C11" s="9" t="s">
        <v>17</v>
      </c>
      <c r="D11" s="9" t="s">
        <v>19</v>
      </c>
      <c r="E11" s="47" t="s">
        <v>21</v>
      </c>
      <c r="F11" s="47"/>
      <c r="G11" s="47"/>
      <c r="H11" s="47"/>
      <c r="I11" s="47"/>
      <c r="J11" s="47"/>
      <c r="K11" s="47"/>
      <c r="L11" s="47"/>
      <c r="M11" s="47"/>
      <c r="N11" s="47"/>
      <c r="O11" s="47"/>
      <c r="P11" s="47"/>
      <c r="Q11" s="47"/>
      <c r="R11" s="47"/>
      <c r="S11" s="47"/>
    </row>
    <row r="12" spans="2:19" ht="21.75" customHeight="1" x14ac:dyDescent="0.25">
      <c r="B12" s="17" t="s">
        <v>9</v>
      </c>
      <c r="C12" s="1">
        <v>155</v>
      </c>
      <c r="D12" s="1">
        <v>140</v>
      </c>
      <c r="E12" s="47"/>
      <c r="F12" s="47"/>
      <c r="G12" s="47"/>
      <c r="H12" s="47"/>
      <c r="I12" s="47"/>
      <c r="J12" s="47"/>
      <c r="K12" s="47"/>
      <c r="L12" s="47"/>
      <c r="M12" s="47"/>
      <c r="N12" s="47"/>
      <c r="O12" s="47"/>
      <c r="P12" s="47"/>
      <c r="Q12" s="47"/>
      <c r="R12" s="47"/>
      <c r="S12" s="47"/>
    </row>
    <row r="13" spans="2:19" ht="21.75" customHeight="1" x14ac:dyDescent="0.25">
      <c r="B13" s="17" t="s">
        <v>10</v>
      </c>
      <c r="C13" s="1">
        <v>36</v>
      </c>
      <c r="D13" s="1">
        <v>28</v>
      </c>
      <c r="E13" s="47"/>
      <c r="F13" s="47"/>
      <c r="G13" s="47"/>
      <c r="H13" s="47"/>
      <c r="I13" s="47"/>
      <c r="J13" s="47"/>
      <c r="K13" s="47"/>
      <c r="L13" s="47"/>
      <c r="M13" s="47"/>
      <c r="N13" s="47"/>
      <c r="O13" s="47"/>
      <c r="P13" s="47"/>
      <c r="Q13" s="47"/>
      <c r="R13" s="47"/>
      <c r="S13" s="47"/>
    </row>
    <row r="14" spans="2:19" ht="21.75" customHeight="1" x14ac:dyDescent="0.25">
      <c r="B14" s="17" t="s">
        <v>11</v>
      </c>
      <c r="C14" s="1">
        <v>13.5</v>
      </c>
      <c r="D14" s="1">
        <v>14</v>
      </c>
      <c r="E14" s="47"/>
      <c r="F14" s="47"/>
      <c r="G14" s="47"/>
      <c r="H14" s="47"/>
      <c r="I14" s="47"/>
      <c r="J14" s="47"/>
      <c r="K14" s="47"/>
      <c r="L14" s="47"/>
      <c r="M14" s="47"/>
      <c r="N14" s="47"/>
      <c r="O14" s="47"/>
      <c r="P14" s="47"/>
      <c r="Q14" s="47"/>
      <c r="R14" s="47"/>
      <c r="S14" s="47"/>
    </row>
    <row r="15" spans="2:19" ht="21.75" customHeight="1" x14ac:dyDescent="0.25">
      <c r="B15" s="17" t="s">
        <v>12</v>
      </c>
      <c r="C15" s="1">
        <v>45</v>
      </c>
      <c r="D15" s="1">
        <v>38</v>
      </c>
      <c r="E15" s="47"/>
      <c r="F15" s="47"/>
      <c r="G15" s="47"/>
      <c r="H15" s="47"/>
      <c r="I15" s="47"/>
      <c r="J15" s="47"/>
      <c r="K15" s="47"/>
      <c r="L15" s="47"/>
      <c r="M15" s="47"/>
      <c r="N15" s="47"/>
      <c r="O15" s="47"/>
      <c r="P15" s="47"/>
      <c r="Q15" s="47"/>
      <c r="R15" s="47"/>
      <c r="S15" s="47"/>
    </row>
    <row r="16" spans="2:19" ht="21.75" customHeight="1" x14ac:dyDescent="0.25">
      <c r="B16" s="17" t="s">
        <v>13</v>
      </c>
      <c r="C16" s="1">
        <v>22</v>
      </c>
      <c r="D16" s="1">
        <v>17</v>
      </c>
      <c r="E16" s="47"/>
      <c r="F16" s="47"/>
      <c r="G16" s="47"/>
      <c r="H16" s="47"/>
      <c r="I16" s="47"/>
      <c r="J16" s="47"/>
      <c r="K16" s="47"/>
      <c r="L16" s="47"/>
      <c r="M16" s="47"/>
      <c r="N16" s="47"/>
      <c r="O16" s="47"/>
      <c r="P16" s="47"/>
      <c r="Q16" s="47"/>
      <c r="R16" s="47"/>
      <c r="S16" s="47"/>
    </row>
    <row r="17" spans="2:19" ht="21.2" customHeight="1" x14ac:dyDescent="0.25">
      <c r="B17" s="51"/>
      <c r="C17" s="51"/>
      <c r="D17" s="51"/>
      <c r="E17" s="47"/>
      <c r="F17" s="47"/>
      <c r="G17" s="47"/>
      <c r="H17" s="47"/>
      <c r="I17" s="47"/>
      <c r="J17" s="47"/>
      <c r="K17" s="47"/>
      <c r="L17" s="47"/>
      <c r="M17" s="47"/>
      <c r="N17" s="47"/>
      <c r="O17" s="47"/>
      <c r="P17" s="47"/>
      <c r="Q17" s="47"/>
      <c r="R17" s="47"/>
      <c r="S17" s="47"/>
    </row>
    <row r="18" spans="2:19" ht="18" customHeight="1" x14ac:dyDescent="0.3">
      <c r="B18" s="48" t="str">
        <f>UPPER(CONCATENATE(GewichtBeschriftung, "-Tracker"))</f>
        <v>GEWICHT-TRACKER</v>
      </c>
      <c r="C18" s="48"/>
      <c r="D18" s="48"/>
    </row>
    <row r="19" spans="2:19" ht="18" customHeight="1" x14ac:dyDescent="0.25">
      <c r="B19" s="6" t="s">
        <v>14</v>
      </c>
      <c r="C19" s="6" t="s">
        <v>18</v>
      </c>
      <c r="D19" s="6" t="s">
        <v>9</v>
      </c>
    </row>
    <row r="20" spans="2:19" ht="18" customHeight="1" x14ac:dyDescent="0.25">
      <c r="B20" s="7">
        <f t="shared" ref="B20:B25" ca="1" si="0">TODAY()+30+ROW()</f>
        <v>43657</v>
      </c>
      <c r="C20" s="37">
        <v>0.33333333333333331</v>
      </c>
      <c r="D20" s="8">
        <v>155</v>
      </c>
    </row>
    <row r="21" spans="2:19" ht="18" customHeight="1" x14ac:dyDescent="0.25">
      <c r="B21" s="7">
        <f t="shared" ca="1" si="0"/>
        <v>43658</v>
      </c>
      <c r="C21" s="37">
        <v>0.58333333333333337</v>
      </c>
      <c r="D21" s="8">
        <v>154.5</v>
      </c>
    </row>
    <row r="22" spans="2:19" ht="18" customHeight="1" x14ac:dyDescent="0.25">
      <c r="B22" s="7">
        <f t="shared" ca="1" si="0"/>
        <v>43659</v>
      </c>
      <c r="C22" s="37">
        <v>0.34375</v>
      </c>
      <c r="D22" s="8">
        <v>154.19999999999999</v>
      </c>
    </row>
    <row r="23" spans="2:19" ht="18" customHeight="1" x14ac:dyDescent="0.25">
      <c r="B23" s="7">
        <f t="shared" ca="1" si="0"/>
        <v>43660</v>
      </c>
      <c r="C23" s="37">
        <v>0.58333333333333337</v>
      </c>
      <c r="D23" s="8">
        <v>153.80000000000001</v>
      </c>
    </row>
    <row r="24" spans="2:19" ht="18" customHeight="1" x14ac:dyDescent="0.25">
      <c r="B24" s="7">
        <f t="shared" ca="1" si="0"/>
        <v>43661</v>
      </c>
      <c r="C24" s="37">
        <v>0.33333333333333331</v>
      </c>
      <c r="D24" s="8">
        <v>154.5</v>
      </c>
    </row>
    <row r="25" spans="2:19" ht="18" customHeight="1" x14ac:dyDescent="0.25">
      <c r="B25" s="7">
        <f t="shared" ca="1" si="0"/>
        <v>43662</v>
      </c>
      <c r="C25" s="37">
        <v>0.35416666666666669</v>
      </c>
      <c r="D25" s="8">
        <v>154</v>
      </c>
    </row>
  </sheetData>
  <mergeCells count="11">
    <mergeCell ref="E11:S17"/>
    <mergeCell ref="B18:D18"/>
    <mergeCell ref="B1:E2"/>
    <mergeCell ref="B3:D3"/>
    <mergeCell ref="B10:D10"/>
    <mergeCell ref="E4:S9"/>
    <mergeCell ref="B17:D17"/>
    <mergeCell ref="F10:S10"/>
    <mergeCell ref="F1:S2"/>
    <mergeCell ref="F3:S3"/>
    <mergeCell ref="B9:D9"/>
  </mergeCells>
  <conditionalFormatting sqref="B20:D25">
    <cfRule type="expression" dxfId="54" priority="6">
      <formula>$D20=ZielGewicht</formula>
    </cfRule>
  </conditionalFormatting>
  <conditionalFormatting sqref="C8">
    <cfRule type="expression" dxfId="53" priority="1">
      <formula>OR($C$8&lt;18.5,$C$8&gt;25)</formula>
    </cfRule>
  </conditionalFormatting>
  <dataValidations xWindow="51" yWindow="325" count="24">
    <dataValidation type="custom" errorStyle="warning" allowBlank="1" showInputMessage="1" sqref="B12" xr:uid="{00000000-0002-0000-0000-000000000000}">
      <formula1>"Gewicht"</formula1>
    </dataValidation>
    <dataValidation type="list" errorStyle="warning" allowBlank="1" showInputMessage="1" showErrorMessage="1" error="Wählen Sie den Einheitentyp aus der Liste aus.Wählen Sie ABBRECHEN aus, drücken Sie die ALT+NACH-UNTEN-TASTE, um die Optionen anzuzeigen, und dann die NACH-UNTEN-TASTE und EINGABE-TASTE, um die Auswahl zu treffen." prompt="Wählen Sie in dieser Zelle den Einheitentyp.Drücken Sie ALT+NACH-UNTEN, um die Optionen anzuzeigen, und dann NACH-UNTEN und EINGABE, um die Auswahl zu treffen." sqref="C7" xr:uid="{00000000-0002-0000-0000-000001000000}">
      <formula1>"Britische,Metrisch"</formula1>
    </dataValidation>
    <dataValidation type="list" errorStyle="warning" allowBlank="1" showInputMessage="1" showErrorMessage="1" error="Wählen Sie Ihr Geschlecht aus der Liste aus.Wählen Sie ABBRECHEN aus, drücken Sie ALT+NACH-UNTEN, um die Optionen anzuzeigen, und dann NACH-UNTEN und EINGABE, um die Auswahl zu treffen." prompt="Wählen Sie in dieser Zelle Ihr Geschlecht.Drücken Sie ALT+NACH-UNTEN, um die Optionen anzuzeigen, und dann NACH-UNTEN und EINGABE, um die Auswahl zu treffen." sqref="C4" xr:uid="{00000000-0002-0000-0000-000002000000}">
      <formula1>"Männlich,Weiblich"</formula1>
    </dataValidation>
    <dataValidation allowBlank="1" showInputMessage="1" showErrorMessage="1" prompt="Erstellen Sie einen Fitnessplan in dieser Arbeitsmappe. Füllen Sie die Gewichts-Tracker-Tabelle ab Zelle B19 auf diesem Gewichts-Tracker-Arbeitsblatt mit Details.Diagramme werden in Zelle E4 und E11 angezeigt." sqref="A1" xr:uid="{00000000-0002-0000-0000-000003000000}"/>
    <dataValidation allowBlank="1" showInputMessage="1" showErrorMessage="1" prompt="Der Titel dieses Arbeitsblatts befindet sich in dieser Zelle und das Bild in der Zelle rechts daneben.Geben Sie persönliche Informationen in die Zellen C4 bis C8 und Ausgangswerte in die Zellen C12 bis D16 ein." sqref="B1:E2" xr:uid="{00000000-0002-0000-0000-000004000000}"/>
    <dataValidation allowBlank="1" showInputMessage="1" showErrorMessage="1" prompt="Geben Sie persönliche Informationen in die Zellen unten ein.Die Körpergröße wird in der Zelle rechts automatisch berechnet." sqref="B3:D3" xr:uid="{00000000-0002-0000-0000-000005000000}"/>
    <dataValidation allowBlank="1" showInputMessage="1" showErrorMessage="1" prompt="Wählen Sie Ihr Geschlecht in der Zelle rechts." sqref="B4" xr:uid="{00000000-0002-0000-0000-000006000000}"/>
    <dataValidation allowBlank="1" showInputMessage="1" showErrorMessage="1" prompt="Geben Sie Ihr Alter in der Zelle rechts ein." sqref="B5" xr:uid="{00000000-0002-0000-0000-000007000000}"/>
    <dataValidation allowBlank="1" showInputMessage="1" showErrorMessage="1" prompt="Geben Sie Ihr Alter in diese Zelle ein." sqref="C5" xr:uid="{00000000-0002-0000-0000-000008000000}"/>
    <dataValidation allowBlank="1" showInputMessage="1" showErrorMessage="1" prompt="Geben Sie Ihre Körpergröße in der Zelle rechts ein." sqref="B6" xr:uid="{00000000-0002-0000-0000-000009000000}"/>
    <dataValidation allowBlank="1" showInputMessage="1" showErrorMessage="1" prompt="Geben Sie in dieser Zelle Ihre Körpergröße ein." sqref="C6" xr:uid="{00000000-0002-0000-0000-00000A000000}"/>
    <dataValidation allowBlank="1" showInputMessage="1" showErrorMessage="1" prompt="Wählen Sie in der Zelle rechts die Einheit aus." sqref="B7" xr:uid="{00000000-0002-0000-0000-00000B000000}"/>
    <dataValidation allowBlank="1" showInputMessage="1" showErrorMessage="1" prompt="Der BMI wird in der Zelle rechts automatisch berechnet." sqref="B8" xr:uid="{00000000-0002-0000-0000-00000C000000}"/>
    <dataValidation allowBlank="1" showInputMessage="1" showErrorMessage="1" prompt="Der BMI wird in dieser Zelle automatisch berechnet." sqref="C8" xr:uid="{00000000-0002-0000-0000-00000D000000}"/>
    <dataValidation allowBlank="1" showInputMessage="1" showErrorMessage="1" prompt="Geben Sie Ihre Anfangswerte in die Zellen unten ein." sqref="B10:D10" xr:uid="{00000000-0002-0000-0000-00000E000000}"/>
    <dataValidation allowBlank="1" showInputMessage="1" showErrorMessage="1" prompt="Passen Sie in dieser Spalte unter dieser Überschrift außer für Ihr Gewicht den Einheitentyp an.Die Gewichtsangabe wird für die Berechnung anderer Faktoren in diesem Fitnessplan benötigt, beispielsweise den BMI, und sollte nicht verändert werden." sqref="B11" xr:uid="{00000000-0002-0000-0000-00000F000000}"/>
    <dataValidation allowBlank="1" showInputMessage="1" showErrorMessage="1" prompt="Geben Sie in dieser Spalte unter dieser Überschrift für den angegebenen Einheitentyp aktuelle Werte ein." sqref="C11" xr:uid="{00000000-0002-0000-0000-000010000000}"/>
    <dataValidation allowBlank="1" showInputMessage="1" showErrorMessage="1" prompt="Geben Sie in dieser Spalte unter dieser Überschrift für den angegebenen Einheitentyp Ihre Zielwerte ein. " sqref="D11" xr:uid="{00000000-0002-0000-0000-000011000000}"/>
    <dataValidation allowBlank="1" showInputMessage="1" showErrorMessage="1" prompt="Füllen Sie die Tabelle unten mit Details." sqref="B18:D18" xr:uid="{00000000-0002-0000-0000-000012000000}"/>
    <dataValidation allowBlank="1" showInputMessage="1" showErrorMessage="1" prompt="Geben Sie in dieser Spalte unter dieser Überschrift das Datum ein.Verwenden Sie Überschriftsfilter, um bestimmte Einträge zu finden." sqref="B19" xr:uid="{00000000-0002-0000-0000-000013000000}"/>
    <dataValidation allowBlank="1" showInputMessage="1" showErrorMessage="1" prompt="Geben Sie in dieser Spalte unter dieser Überschrift die Uhrzeit ein." sqref="C19" xr:uid="{00000000-0002-0000-0000-000014000000}"/>
    <dataValidation allowBlank="1" showInputMessage="1" showErrorMessage="1" prompt="Geben Sie in dieser Spalte unter dieser Überschrift Ihr Gewicht ein." sqref="D19" xr:uid="{00000000-0002-0000-0000-000015000000}"/>
    <dataValidation allowBlank="1" showInputMessage="1" showErrorMessage="1" prompt="Die Gewichtseinheit wird in dieser Zelle automatisch aktualisiert.Ein Flächendiagramm zum Gewichts-Tracking befindet sich in der darunterliegenden Zelle." sqref="E10" xr:uid="{00000000-0002-0000-0000-000016000000}"/>
    <dataValidation allowBlank="1" showInputMessage="1" showErrorMessage="1" sqref="E3" xr:uid="{00000000-0002-0000-0000-000017000000}"/>
  </dataValidations>
  <printOptions horizontalCentered="1"/>
  <pageMargins left="0.25" right="0.25" top="0.75" bottom="0.75" header="0.3" footer="0.3"/>
  <pageSetup paperSize="9" scale="54"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T8"/>
  <sheetViews>
    <sheetView showGridLines="0" zoomScaleNormal="100" workbookViewId="0"/>
  </sheetViews>
  <sheetFormatPr baseColWidth="10" defaultColWidth="9.140625" defaultRowHeight="18" customHeight="1" x14ac:dyDescent="0.25"/>
  <cols>
    <col min="1" max="1" width="2.7109375" style="6" customWidth="1"/>
    <col min="2" max="2" width="15.85546875" style="6" customWidth="1"/>
    <col min="3" max="4" width="10.710937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9" t="s">
        <v>0</v>
      </c>
      <c r="C1" s="49"/>
      <c r="D1" s="49"/>
      <c r="E1" s="49"/>
      <c r="F1" s="49"/>
      <c r="G1" s="47" t="s">
        <v>22</v>
      </c>
      <c r="H1" s="47"/>
      <c r="I1" s="47"/>
      <c r="J1" s="47"/>
      <c r="K1" s="47"/>
      <c r="L1" s="47"/>
      <c r="M1" s="47"/>
      <c r="N1" s="47"/>
      <c r="O1" s="47"/>
      <c r="P1" s="47"/>
      <c r="Q1" s="47"/>
      <c r="R1" s="47"/>
      <c r="S1" s="47"/>
      <c r="T1" s="47"/>
    </row>
    <row r="2" spans="2:20" ht="21" customHeight="1" x14ac:dyDescent="0.25">
      <c r="B2" s="49"/>
      <c r="C2" s="49"/>
      <c r="D2" s="49"/>
      <c r="E2" s="49"/>
      <c r="F2" s="49"/>
      <c r="G2" s="47"/>
      <c r="H2" s="47"/>
      <c r="I2" s="47"/>
      <c r="J2" s="47"/>
      <c r="K2" s="47"/>
      <c r="L2" s="47"/>
      <c r="M2" s="47"/>
      <c r="N2" s="47"/>
      <c r="O2" s="47"/>
      <c r="P2" s="47"/>
      <c r="Q2" s="47"/>
      <c r="R2" s="47"/>
      <c r="S2" s="47"/>
      <c r="T2" s="47"/>
    </row>
    <row r="3" spans="2:20" ht="18" customHeight="1" x14ac:dyDescent="0.3">
      <c r="B3" s="48" t="str">
        <f>UPPER(CONCATENATE('Gewicht-Tracker'!Ziel1Beschriftung,"-Tracker"))</f>
        <v>TAILLE-TRACKER</v>
      </c>
      <c r="C3" s="48"/>
      <c r="D3" s="48"/>
    </row>
    <row r="4" spans="2:20" ht="18" customHeight="1" x14ac:dyDescent="0.25">
      <c r="B4" s="6" t="s">
        <v>14</v>
      </c>
      <c r="C4" s="6" t="s">
        <v>18</v>
      </c>
      <c r="D4" s="6" t="s">
        <v>23</v>
      </c>
    </row>
    <row r="5" spans="2:20" ht="18" customHeight="1" x14ac:dyDescent="0.25">
      <c r="B5" s="7">
        <f ca="1">TODAY()+30+ROW()</f>
        <v>43642</v>
      </c>
      <c r="C5" s="37">
        <v>0.33333333333333331</v>
      </c>
      <c r="D5" s="8">
        <v>36</v>
      </c>
    </row>
    <row r="6" spans="2:20" ht="18" customHeight="1" x14ac:dyDescent="0.25">
      <c r="B6" s="7">
        <f ca="1">TODAY()+30+ROW()</f>
        <v>43643</v>
      </c>
      <c r="C6" s="37">
        <v>0.58333333333333337</v>
      </c>
      <c r="D6" s="8">
        <v>36.700000000000003</v>
      </c>
    </row>
    <row r="7" spans="2:20" ht="18" customHeight="1" x14ac:dyDescent="0.25">
      <c r="B7" s="7">
        <f ca="1">TODAY()+30+ROW()</f>
        <v>43644</v>
      </c>
      <c r="C7" s="37">
        <v>0.34375</v>
      </c>
      <c r="D7" s="8">
        <v>38</v>
      </c>
    </row>
    <row r="8" spans="2:20" ht="18" customHeight="1" x14ac:dyDescent="0.25">
      <c r="B8" s="7">
        <f ca="1">TODAY()+30+ROW()</f>
        <v>43645</v>
      </c>
      <c r="C8" s="37">
        <v>0.41666666666666669</v>
      </c>
      <c r="D8" s="8">
        <v>35</v>
      </c>
    </row>
  </sheetData>
  <mergeCells count="3">
    <mergeCell ref="B1:F2"/>
    <mergeCell ref="B3:D3"/>
    <mergeCell ref="G1:T2"/>
  </mergeCells>
  <conditionalFormatting sqref="B5:D8">
    <cfRule type="expression" dxfId="48" priority="5">
      <formula>$D5=Ziel1</formula>
    </cfRule>
  </conditionalFormatting>
  <dataValidations count="6">
    <dataValidation allowBlank="1" showInputMessage="1" showErrorMessage="1" prompt="Erstellen Sie einen Taillenumfangs-Tracker auf diesem Arbeitsblatt.Geben Sie Details in die Taillenumfangs-Tracker-Tabelle ein." sqref="A1" xr:uid="{00000000-0002-0000-0100-000000000000}"/>
    <dataValidation allowBlank="1" showInputMessage="1" showErrorMessage="1" prompt="Der Titel dieses Arbeitsblatts befindet sich in dieser Zelle und das Bild in der Zelle rechts daneben." sqref="B1:F2" xr:uid="{00000000-0002-0000-0100-000001000000}"/>
    <dataValidation allowBlank="1" showInputMessage="1" showErrorMessage="1" prompt="Füllen Sie die Tabelle unten mit Details." sqref="B3:D3" xr:uid="{00000000-0002-0000-0100-000002000000}"/>
    <dataValidation allowBlank="1" showInputMessage="1" showErrorMessage="1" prompt="Geben Sie in dieser Spalte unter dieser Überschrift das Datum ein. Verwenden Sie Überschriftsfilter, um bestimmte Einträge zu finden." sqref="B4" xr:uid="{00000000-0002-0000-0100-000003000000}"/>
    <dataValidation allowBlank="1" showInputMessage="1" showErrorMessage="1" prompt="Geben Sie in dieser Spalte unter dieser Überschrift die Uhrzeit ein." sqref="C4" xr:uid="{00000000-0002-0000-0100-000004000000}"/>
    <dataValidation allowBlank="1" showInputMessage="1" showErrorMessage="1" prompt="Geben Sie in dieser Spalte unter dieser Überschrift das Datum ein." sqref="D4" xr:uid="{00000000-0002-0000-0100-000005000000}"/>
  </dataValidations>
  <printOptions horizontalCentered="1"/>
  <pageMargins left="0.25" right="0.25" top="0.75" bottom="0.75" header="0.3" footer="0.3"/>
  <pageSetup paperSize="9" scale="57"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B1:T9"/>
  <sheetViews>
    <sheetView showGridLines="0" zoomScaleNormal="100" workbookViewId="0"/>
  </sheetViews>
  <sheetFormatPr baseColWidth="10" defaultColWidth="9.140625" defaultRowHeight="18" customHeight="1" x14ac:dyDescent="0.25"/>
  <cols>
    <col min="1" max="1" width="2.7109375" style="6" customWidth="1"/>
    <col min="2" max="2" width="15.85546875" style="6" customWidth="1"/>
    <col min="3" max="4" width="10.710937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9" t="s">
        <v>0</v>
      </c>
      <c r="C1" s="49"/>
      <c r="D1" s="49"/>
      <c r="E1" s="49"/>
      <c r="F1" s="49"/>
      <c r="G1" s="47" t="s">
        <v>22</v>
      </c>
      <c r="H1" s="47"/>
      <c r="I1" s="47"/>
      <c r="J1" s="47"/>
      <c r="K1" s="47"/>
      <c r="L1" s="47"/>
      <c r="M1" s="47"/>
      <c r="N1" s="47"/>
      <c r="O1" s="47"/>
      <c r="P1" s="47"/>
      <c r="Q1" s="47"/>
      <c r="R1" s="47"/>
      <c r="S1" s="47"/>
      <c r="T1" s="47"/>
    </row>
    <row r="2" spans="2:20" ht="21" customHeight="1" x14ac:dyDescent="0.25">
      <c r="B2" s="49"/>
      <c r="C2" s="49"/>
      <c r="D2" s="49"/>
      <c r="E2" s="49"/>
      <c r="F2" s="49"/>
      <c r="G2" s="47"/>
      <c r="H2" s="47"/>
      <c r="I2" s="47"/>
      <c r="J2" s="47"/>
      <c r="K2" s="47"/>
      <c r="L2" s="47"/>
      <c r="M2" s="47"/>
      <c r="N2" s="47"/>
      <c r="O2" s="47"/>
      <c r="P2" s="47"/>
      <c r="Q2" s="47"/>
      <c r="R2" s="47"/>
      <c r="S2" s="47"/>
      <c r="T2" s="47"/>
    </row>
    <row r="3" spans="2:20" ht="18" customHeight="1" x14ac:dyDescent="0.3">
      <c r="B3" s="48" t="str">
        <f>UPPER(CONCATENATE('Gewicht-Tracker'!Ziel2Beschriftung,"-Tracker"))</f>
        <v>BIZEPS-TRACKER</v>
      </c>
      <c r="C3" s="48"/>
      <c r="D3" s="48"/>
    </row>
    <row r="4" spans="2:20" ht="18" customHeight="1" x14ac:dyDescent="0.25">
      <c r="B4" s="6" t="s">
        <v>14</v>
      </c>
      <c r="C4" s="6" t="s">
        <v>18</v>
      </c>
      <c r="D4" s="6" t="s">
        <v>23</v>
      </c>
    </row>
    <row r="5" spans="2:20" ht="18" customHeight="1" x14ac:dyDescent="0.25">
      <c r="B5" s="7">
        <f ca="1">TODAY()+30+ROW()</f>
        <v>43642</v>
      </c>
      <c r="C5" s="37">
        <v>0.33333333333333331</v>
      </c>
      <c r="D5" s="8">
        <v>13.5</v>
      </c>
    </row>
    <row r="6" spans="2:20" ht="18" customHeight="1" x14ac:dyDescent="0.25">
      <c r="B6" s="7">
        <f ca="1">TODAY()+30+ROW()</f>
        <v>43643</v>
      </c>
      <c r="C6" s="37">
        <v>0.58333333333333337</v>
      </c>
      <c r="D6" s="8">
        <v>13.5</v>
      </c>
    </row>
    <row r="7" spans="2:20" ht="18" customHeight="1" x14ac:dyDescent="0.25">
      <c r="B7" s="7">
        <f ca="1">TODAY()+30+ROW()</f>
        <v>43644</v>
      </c>
      <c r="C7" s="37">
        <v>0.34375</v>
      </c>
      <c r="D7" s="8">
        <v>13.6</v>
      </c>
    </row>
    <row r="8" spans="2:20" ht="18" customHeight="1" x14ac:dyDescent="0.25">
      <c r="B8" s="7">
        <f ca="1">TODAY()+30+ROW()</f>
        <v>43645</v>
      </c>
      <c r="C8" s="37">
        <v>0.58333333333333337</v>
      </c>
      <c r="D8" s="8">
        <v>13.8</v>
      </c>
    </row>
    <row r="9" spans="2:20" ht="18" customHeight="1" x14ac:dyDescent="0.25">
      <c r="B9" s="32">
        <f ca="1">TODAY()+30+ROW()</f>
        <v>43646</v>
      </c>
      <c r="C9" s="38">
        <v>0.33333333333333331</v>
      </c>
      <c r="D9" s="33">
        <v>14</v>
      </c>
    </row>
  </sheetData>
  <mergeCells count="3">
    <mergeCell ref="B1:F2"/>
    <mergeCell ref="B3:D3"/>
    <mergeCell ref="G1:T2"/>
  </mergeCells>
  <conditionalFormatting sqref="B5:D9">
    <cfRule type="expression" dxfId="44" priority="4">
      <formula>$D5=Ziel2</formula>
    </cfRule>
  </conditionalFormatting>
  <dataValidations count="6">
    <dataValidation allowBlank="1" showInputMessage="1" showErrorMessage="1" prompt="Erstellen Sie einen Bizeps-Tracker auf diesem Arbeitsblatt. Füllen Sie die Bizeps-Tracker-Tabelle mit Details." sqref="A1" xr:uid="{00000000-0002-0000-0200-000000000000}"/>
    <dataValidation allowBlank="1" showInputMessage="1" showErrorMessage="1" prompt="Der Titel dieses Arbeitsblatts befindet sich in dieser Zelle und das Bild in der Zelle rechts daneben." sqref="B1:F2" xr:uid="{00000000-0002-0000-0200-000001000000}"/>
    <dataValidation allowBlank="1" showInputMessage="1" showErrorMessage="1" prompt="Füllen Sie die Tabelle unten mit Details." sqref="B3:D3" xr:uid="{00000000-0002-0000-0200-000002000000}"/>
    <dataValidation allowBlank="1" showInputMessage="1" showErrorMessage="1" prompt="Geben Sie in dieser Spalte unter dieser Überschrift das Datum ein. Verwenden Sie Überschriftsfilter, um bestimmte Einträge zu finden." sqref="B4" xr:uid="{00000000-0002-0000-0200-000003000000}"/>
    <dataValidation allowBlank="1" showInputMessage="1" showErrorMessage="1" prompt="Geben Sie in dieser Spalte unter dieser Überschrift die Uhrzeit ein." sqref="C4" xr:uid="{00000000-0002-0000-0200-000004000000}"/>
    <dataValidation allowBlank="1" showInputMessage="1" showErrorMessage="1" prompt="Geben Sie in dieser Spalte unter dieser Überschrift das Datum ein." sqref="D4" xr:uid="{00000000-0002-0000-0200-000005000000}"/>
  </dataValidations>
  <printOptions horizontalCentered="1"/>
  <pageMargins left="0.25" right="0.25" top="0.75" bottom="0.75" header="0.3" footer="0.3"/>
  <pageSetup paperSize="9" scale="57"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T7"/>
  <sheetViews>
    <sheetView showGridLines="0" zoomScaleNormal="100" workbookViewId="0"/>
  </sheetViews>
  <sheetFormatPr baseColWidth="10" defaultColWidth="9.140625" defaultRowHeight="18" customHeight="1" x14ac:dyDescent="0.25"/>
  <cols>
    <col min="1" max="1" width="2.7109375" style="6" customWidth="1"/>
    <col min="2" max="2" width="15.85546875" style="6" customWidth="1"/>
    <col min="3" max="4" width="10.710937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9" t="s">
        <v>0</v>
      </c>
      <c r="C1" s="49"/>
      <c r="D1" s="49"/>
      <c r="E1" s="49"/>
      <c r="F1" s="49"/>
      <c r="G1" s="47" t="s">
        <v>22</v>
      </c>
      <c r="H1" s="47"/>
      <c r="I1" s="47"/>
      <c r="J1" s="47"/>
      <c r="K1" s="47"/>
      <c r="L1" s="47"/>
      <c r="M1" s="47"/>
      <c r="N1" s="47"/>
      <c r="O1" s="47"/>
      <c r="P1" s="47"/>
      <c r="Q1" s="47"/>
      <c r="R1" s="47"/>
      <c r="S1" s="47"/>
      <c r="T1" s="47"/>
    </row>
    <row r="2" spans="2:20" ht="21" customHeight="1" x14ac:dyDescent="0.25">
      <c r="B2" s="49"/>
      <c r="C2" s="49"/>
      <c r="D2" s="49"/>
      <c r="E2" s="49"/>
      <c r="F2" s="49"/>
      <c r="G2" s="47"/>
      <c r="H2" s="47"/>
      <c r="I2" s="47"/>
      <c r="J2" s="47"/>
      <c r="K2" s="47"/>
      <c r="L2" s="47"/>
      <c r="M2" s="47"/>
      <c r="N2" s="47"/>
      <c r="O2" s="47"/>
      <c r="P2" s="47"/>
      <c r="Q2" s="47"/>
      <c r="R2" s="47"/>
      <c r="S2" s="47"/>
      <c r="T2" s="47"/>
    </row>
    <row r="3" spans="2:20" ht="18" customHeight="1" x14ac:dyDescent="0.3">
      <c r="B3" s="48" t="str">
        <f>UPPER(CONCATENATE('Gewicht-Tracker'!Ziel3Beschriftung,"-Tracker"))</f>
        <v>HÜFTE-TRACKER</v>
      </c>
      <c r="C3" s="48"/>
      <c r="D3" s="48"/>
    </row>
    <row r="4" spans="2:20" ht="18" customHeight="1" x14ac:dyDescent="0.25">
      <c r="B4" s="6" t="s">
        <v>14</v>
      </c>
      <c r="C4" s="6" t="s">
        <v>18</v>
      </c>
      <c r="D4" s="6" t="s">
        <v>23</v>
      </c>
    </row>
    <row r="5" spans="2:20" ht="18" customHeight="1" x14ac:dyDescent="0.25">
      <c r="B5" s="7">
        <f ca="1">TODAY()+30+ROW()</f>
        <v>43642</v>
      </c>
      <c r="C5" s="37">
        <v>0.33333333333333331</v>
      </c>
      <c r="D5" s="8">
        <v>45</v>
      </c>
    </row>
    <row r="6" spans="2:20" ht="18" customHeight="1" x14ac:dyDescent="0.25">
      <c r="B6" s="7">
        <f ca="1">TODAY()+30+ROW()</f>
        <v>43643</v>
      </c>
      <c r="C6" s="37">
        <v>0.58333333333333337</v>
      </c>
      <c r="D6" s="8">
        <v>44.8</v>
      </c>
    </row>
    <row r="7" spans="2:20" ht="18" customHeight="1" x14ac:dyDescent="0.25">
      <c r="B7" s="7">
        <f ca="1">TODAY()+30+ROW()</f>
        <v>43644</v>
      </c>
      <c r="C7" s="37">
        <v>0.41666666666666669</v>
      </c>
      <c r="D7" s="8">
        <v>42</v>
      </c>
    </row>
  </sheetData>
  <mergeCells count="3">
    <mergeCell ref="B1:F2"/>
    <mergeCell ref="B3:D3"/>
    <mergeCell ref="G1:T2"/>
  </mergeCells>
  <conditionalFormatting sqref="B5:D7">
    <cfRule type="expression" dxfId="39" priority="3">
      <formula>$D5=Ziel3</formula>
    </cfRule>
  </conditionalFormatting>
  <dataValidations count="6">
    <dataValidation allowBlank="1" showInputMessage="1" showErrorMessage="1" prompt="Erstellen Sie einen Hüftumfangs-Tracker auf diesem Arbeitsblatt. Füllen Sie die Hüftumfangs-Tracker-Tabelle mit Details." sqref="A1" xr:uid="{00000000-0002-0000-0300-000000000000}"/>
    <dataValidation allowBlank="1" showInputMessage="1" showErrorMessage="1" prompt="Der Titel dieses Arbeitsblatts befindet sich in dieser Zelle und das Bild in der Zelle rechts daneben." sqref="B1:F2" xr:uid="{00000000-0002-0000-0300-000001000000}"/>
    <dataValidation allowBlank="1" showInputMessage="1" showErrorMessage="1" prompt="Füllen Sie die Tabelle unten mit Details." sqref="B3:D3" xr:uid="{00000000-0002-0000-0300-000002000000}"/>
    <dataValidation allowBlank="1" showInputMessage="1" showErrorMessage="1" prompt="Geben Sie in dieser Spalte unter dieser Überschrift das Datum ein. Verwenden Sie Überschriftsfilter, um bestimmte Einträge zu finden." sqref="B4" xr:uid="{00000000-0002-0000-0300-000003000000}"/>
    <dataValidation allowBlank="1" showInputMessage="1" showErrorMessage="1" prompt="Geben Sie in dieser Spalte unter dieser Überschrift die Uhrzeit ein." sqref="C4" xr:uid="{00000000-0002-0000-0300-000004000000}"/>
    <dataValidation allowBlank="1" showInputMessage="1" showErrorMessage="1" prompt="Geben Sie in dieser Spalte unter dieser Überschrift das Datum ein." sqref="D4" xr:uid="{00000000-0002-0000-0300-000005000000}"/>
  </dataValidations>
  <printOptions horizontalCentered="1"/>
  <pageMargins left="0.25" right="0.25" top="0.75" bottom="0.75" header="0.3" footer="0.3"/>
  <pageSetup paperSize="9" scale="57"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pageSetUpPr fitToPage="1"/>
  </sheetPr>
  <dimension ref="B1:T11"/>
  <sheetViews>
    <sheetView showGridLines="0" zoomScaleNormal="100" workbookViewId="0"/>
  </sheetViews>
  <sheetFormatPr baseColWidth="10" defaultColWidth="9.140625" defaultRowHeight="18" customHeight="1" x14ac:dyDescent="0.25"/>
  <cols>
    <col min="1" max="1" width="2.7109375" style="6" customWidth="1"/>
    <col min="2" max="2" width="15.85546875" style="6" customWidth="1"/>
    <col min="3" max="4" width="10.710937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9" t="s">
        <v>0</v>
      </c>
      <c r="C1" s="49"/>
      <c r="D1" s="49"/>
      <c r="E1" s="49"/>
      <c r="F1" s="49"/>
      <c r="G1" s="47" t="s">
        <v>22</v>
      </c>
      <c r="H1" s="47"/>
      <c r="I1" s="47"/>
      <c r="J1" s="47"/>
      <c r="K1" s="47"/>
      <c r="L1" s="47"/>
      <c r="M1" s="47"/>
      <c r="N1" s="47"/>
      <c r="O1" s="47"/>
      <c r="P1" s="47"/>
      <c r="Q1" s="47"/>
      <c r="R1" s="47"/>
      <c r="S1" s="47"/>
      <c r="T1" s="47"/>
    </row>
    <row r="2" spans="2:20" ht="21" customHeight="1" x14ac:dyDescent="0.25">
      <c r="B2" s="49"/>
      <c r="C2" s="49"/>
      <c r="D2" s="49"/>
      <c r="E2" s="49"/>
      <c r="F2" s="49"/>
      <c r="G2" s="47"/>
      <c r="H2" s="47"/>
      <c r="I2" s="47"/>
      <c r="J2" s="47"/>
      <c r="K2" s="47"/>
      <c r="L2" s="47"/>
      <c r="M2" s="47"/>
      <c r="N2" s="47"/>
      <c r="O2" s="47"/>
      <c r="P2" s="47"/>
      <c r="Q2" s="47"/>
      <c r="R2" s="47"/>
      <c r="S2" s="47"/>
      <c r="T2" s="47"/>
    </row>
    <row r="3" spans="2:20" ht="18" customHeight="1" x14ac:dyDescent="0.3">
      <c r="B3" s="48" t="str">
        <f>UPPER(CONCATENATE('Gewicht-Tracker'!Ziel4Beschriftung,"-Tracker"))</f>
        <v>OBERSCHENKEL-TRACKER</v>
      </c>
      <c r="C3" s="48"/>
      <c r="D3" s="48"/>
    </row>
    <row r="4" spans="2:20" ht="18" customHeight="1" x14ac:dyDescent="0.25">
      <c r="B4" s="6" t="s">
        <v>14</v>
      </c>
      <c r="C4" s="6" t="s">
        <v>18</v>
      </c>
      <c r="D4" s="6" t="s">
        <v>23</v>
      </c>
    </row>
    <row r="5" spans="2:20" ht="18" customHeight="1" x14ac:dyDescent="0.25">
      <c r="B5" s="7">
        <f t="shared" ref="B5:B11" ca="1" si="0">TODAY()+30+ROW()</f>
        <v>43642</v>
      </c>
      <c r="C5" s="37">
        <v>0.33333333333333331</v>
      </c>
      <c r="D5" s="8">
        <v>22</v>
      </c>
    </row>
    <row r="6" spans="2:20" ht="18" customHeight="1" x14ac:dyDescent="0.25">
      <c r="B6" s="7">
        <f t="shared" ca="1" si="0"/>
        <v>43643</v>
      </c>
      <c r="C6" s="37">
        <v>0.58333333333333337</v>
      </c>
      <c r="D6" s="8">
        <v>21</v>
      </c>
    </row>
    <row r="7" spans="2:20" ht="18" customHeight="1" x14ac:dyDescent="0.25">
      <c r="B7" s="7">
        <f t="shared" ca="1" si="0"/>
        <v>43644</v>
      </c>
      <c r="C7" s="37">
        <v>0.34375</v>
      </c>
      <c r="D7" s="8">
        <v>20.5</v>
      </c>
    </row>
    <row r="8" spans="2:20" ht="18" customHeight="1" x14ac:dyDescent="0.25">
      <c r="B8" s="7">
        <f t="shared" ca="1" si="0"/>
        <v>43645</v>
      </c>
      <c r="C8" s="37">
        <v>0.58333333333333337</v>
      </c>
      <c r="D8" s="8">
        <v>21</v>
      </c>
    </row>
    <row r="9" spans="2:20" ht="18" customHeight="1" x14ac:dyDescent="0.25">
      <c r="B9" s="7">
        <f t="shared" ca="1" si="0"/>
        <v>43646</v>
      </c>
      <c r="C9" s="37">
        <v>0.33333333333333331</v>
      </c>
      <c r="D9" s="8">
        <v>22</v>
      </c>
    </row>
    <row r="10" spans="2:20" ht="18" customHeight="1" x14ac:dyDescent="0.25">
      <c r="B10" s="7">
        <f t="shared" ca="1" si="0"/>
        <v>43647</v>
      </c>
      <c r="C10" s="37">
        <v>0.35416666666666669</v>
      </c>
      <c r="D10" s="8">
        <v>21</v>
      </c>
    </row>
    <row r="11" spans="2:20" ht="18" customHeight="1" x14ac:dyDescent="0.25">
      <c r="B11" s="7">
        <f t="shared" ca="1" si="0"/>
        <v>43648</v>
      </c>
      <c r="C11" s="37">
        <v>0.41666666666666669</v>
      </c>
      <c r="D11" s="8">
        <v>20.3</v>
      </c>
    </row>
  </sheetData>
  <mergeCells count="3">
    <mergeCell ref="B1:F2"/>
    <mergeCell ref="B3:D3"/>
    <mergeCell ref="G1:T2"/>
  </mergeCells>
  <conditionalFormatting sqref="B5:D11">
    <cfRule type="expression" dxfId="35" priority="2">
      <formula>$D5=Ziel4</formula>
    </cfRule>
  </conditionalFormatting>
  <dataValidations count="6">
    <dataValidation allowBlank="1" showInputMessage="1" showErrorMessage="1" prompt="Erstellen Sie einen Oberschenkel-Tracker auf diesem Arbeitsblatt. Füllen Sie die Oberschenkel-Tracker-Tabelle mit Details." sqref="A1" xr:uid="{00000000-0002-0000-0400-000000000000}"/>
    <dataValidation allowBlank="1" showInputMessage="1" showErrorMessage="1" prompt="Der Titel dieses Arbeitsblatts befindet sich in dieser Zelle und das Bild in der Zelle rechts daneben." sqref="B1:F2" xr:uid="{00000000-0002-0000-0400-000001000000}"/>
    <dataValidation allowBlank="1" showInputMessage="1" showErrorMessage="1" prompt="Füllen Sie die Tabelle unten mit Details." sqref="B3:D3" xr:uid="{00000000-0002-0000-0400-000002000000}"/>
    <dataValidation allowBlank="1" showInputMessage="1" showErrorMessage="1" prompt="Geben Sie in dieser Spalte unter dieser Überschrift das Datum ein. Verwenden Sie Überschriftsfilter, um bestimmte Einträge zu finden." sqref="B4" xr:uid="{00000000-0002-0000-0400-000003000000}"/>
    <dataValidation allowBlank="1" showInputMessage="1" showErrorMessage="1" prompt="Geben Sie in dieser Spalte unter dieser Überschrift die Uhrzeit ein." sqref="C4" xr:uid="{00000000-0002-0000-0400-000004000000}"/>
    <dataValidation allowBlank="1" showInputMessage="1" showErrorMessage="1" prompt="Geben Sie in dieser Spalte unter dieser Überschrift das Datum ein." sqref="D4" xr:uid="{00000000-0002-0000-0400-000005000000}"/>
  </dataValidations>
  <printOptions horizontalCentered="1"/>
  <pageMargins left="0.25" right="0.25" top="0.75" bottom="0.75" header="0.3" footer="0.3"/>
  <pageSetup paperSize="9" scale="57"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5"/>
    <pageSetUpPr fitToPage="1"/>
  </sheetPr>
  <dimension ref="A1:I16"/>
  <sheetViews>
    <sheetView showGridLines="0" workbookViewId="0"/>
  </sheetViews>
  <sheetFormatPr baseColWidth="10" defaultColWidth="9.140625" defaultRowHeight="18" customHeight="1" x14ac:dyDescent="0.25"/>
  <cols>
    <col min="1" max="1" width="2.7109375" style="4" customWidth="1"/>
    <col min="2" max="2" width="20" style="4" customWidth="1"/>
    <col min="3" max="3" width="25.42578125" style="4" customWidth="1"/>
    <col min="4" max="4" width="25.28515625" style="4" customWidth="1"/>
    <col min="5" max="5" width="14.7109375" style="13" customWidth="1"/>
    <col min="6" max="6" width="13.85546875" style="4" customWidth="1"/>
    <col min="7" max="7" width="13.140625" style="4" customWidth="1"/>
    <col min="8" max="8" width="30.85546875" style="45" customWidth="1"/>
    <col min="9" max="9" width="2.7109375" style="3" customWidth="1"/>
    <col min="10" max="16384" width="9.140625" style="3"/>
  </cols>
  <sheetData>
    <row r="1" spans="1:9" s="5" customFormat="1" ht="57.75" customHeight="1" x14ac:dyDescent="0.25">
      <c r="A1" s="6"/>
      <c r="B1" s="52" t="s">
        <v>24</v>
      </c>
      <c r="C1" s="52"/>
      <c r="D1" s="52"/>
      <c r="E1" s="47" t="s">
        <v>22</v>
      </c>
      <c r="F1" s="47"/>
      <c r="G1" s="47"/>
      <c r="H1" s="47"/>
      <c r="I1" s="47"/>
    </row>
    <row r="2" spans="1:9" customFormat="1" ht="21" customHeight="1" x14ac:dyDescent="0.25">
      <c r="A2" s="6"/>
      <c r="B2" s="52"/>
      <c r="C2" s="52"/>
      <c r="D2" s="52"/>
      <c r="E2" s="47"/>
      <c r="F2" s="47"/>
      <c r="G2" s="47"/>
      <c r="H2" s="47"/>
      <c r="I2" s="47"/>
    </row>
    <row r="3" spans="1:9" ht="30.75" customHeight="1" x14ac:dyDescent="0.25">
      <c r="A3" s="6"/>
      <c r="B3" s="26" t="s">
        <v>25</v>
      </c>
      <c r="C3" s="30" t="s">
        <v>70</v>
      </c>
      <c r="D3" s="29" t="s">
        <v>33</v>
      </c>
      <c r="F3" s="6"/>
      <c r="G3" s="6"/>
      <c r="H3" s="6"/>
    </row>
    <row r="4" spans="1:9" ht="21.75" customHeight="1" x14ac:dyDescent="0.25">
      <c r="A4" s="6"/>
      <c r="B4" s="12" t="s">
        <v>26</v>
      </c>
      <c r="C4" s="2">
        <f>SUMIF(AktivitätsProtokoll[AKTIVITÄT],Kategorie1,AktivitätsProtokoll[DISTANZ])</f>
        <v>11.46</v>
      </c>
      <c r="D4" s="10" t="s">
        <v>71</v>
      </c>
      <c r="F4" s="6"/>
      <c r="G4" s="6"/>
      <c r="H4" s="6"/>
    </row>
    <row r="5" spans="1:9" ht="21.75" customHeight="1" x14ac:dyDescent="0.25">
      <c r="A5" s="6"/>
      <c r="B5" s="12" t="s">
        <v>27</v>
      </c>
      <c r="C5" s="2">
        <f>SUMIF(AktivitätsProtokoll[AKTIVITÄT],Kategorie2,AktivitätsProtokoll[DISTANZ])</f>
        <v>0</v>
      </c>
      <c r="D5" s="10" t="s">
        <v>71</v>
      </c>
      <c r="F5" s="6"/>
      <c r="G5" s="6"/>
      <c r="H5" s="6"/>
    </row>
    <row r="6" spans="1:9" ht="21.75" customHeight="1" x14ac:dyDescent="0.25">
      <c r="A6" s="6"/>
      <c r="B6" s="12" t="s">
        <v>28</v>
      </c>
      <c r="C6" s="2">
        <f>SUMIF(AktivitätsProtokoll[AKTIVITÄT],Kategorie3,AktivitätsProtokoll[DISTANZ])</f>
        <v>1227</v>
      </c>
      <c r="D6" s="10" t="s">
        <v>34</v>
      </c>
      <c r="F6" s="6"/>
      <c r="G6" s="6"/>
      <c r="H6" s="6"/>
    </row>
    <row r="7" spans="1:9" ht="21.75" customHeight="1" x14ac:dyDescent="0.25">
      <c r="A7" s="6"/>
      <c r="B7" s="12" t="s">
        <v>29</v>
      </c>
      <c r="C7" s="2">
        <f>SUMIF(AktivitätsProtokoll[AKTIVITÄT],Kategorie4,AktivitätsProtokoll[DISTANZ])</f>
        <v>1700</v>
      </c>
      <c r="D7" s="10" t="s">
        <v>35</v>
      </c>
      <c r="F7" s="6"/>
      <c r="G7" s="6"/>
      <c r="H7" s="6"/>
    </row>
    <row r="8" spans="1:9" s="6" customFormat="1" ht="21.75" customHeight="1" x14ac:dyDescent="0.25">
      <c r="B8" s="12" t="s">
        <v>30</v>
      </c>
      <c r="C8" s="2">
        <f>SUMIF(AktivitätsProtokoll[AKTIVITÄT],Kategorie5,AktivitätsProtokoll[DISTANZ])</f>
        <v>4.53</v>
      </c>
      <c r="D8" s="10" t="s">
        <v>71</v>
      </c>
      <c r="E8" s="13"/>
    </row>
    <row r="9" spans="1:9" ht="18" customHeight="1" x14ac:dyDescent="0.25">
      <c r="A9" s="6"/>
      <c r="B9" s="51"/>
      <c r="C9" s="51"/>
      <c r="D9" s="51"/>
      <c r="F9" s="6"/>
      <c r="G9" s="6"/>
      <c r="H9" s="6"/>
    </row>
    <row r="10" spans="1:9" ht="18" customHeight="1" x14ac:dyDescent="0.25">
      <c r="B10" s="6" t="s">
        <v>31</v>
      </c>
      <c r="C10" s="6" t="s">
        <v>32</v>
      </c>
      <c r="D10" s="6" t="s">
        <v>36</v>
      </c>
      <c r="E10" s="12" t="s">
        <v>37</v>
      </c>
      <c r="F10" s="12" t="s">
        <v>38</v>
      </c>
      <c r="G10" s="6" t="s">
        <v>39</v>
      </c>
      <c r="H10" s="6" t="s">
        <v>40</v>
      </c>
    </row>
    <row r="11" spans="1:9" ht="18" customHeight="1" x14ac:dyDescent="0.25">
      <c r="B11" s="39">
        <f ca="1">TODAY()+30+ROW()</f>
        <v>43648</v>
      </c>
      <c r="C11" s="40" t="s">
        <v>26</v>
      </c>
      <c r="D11" s="41">
        <v>0.54166666666666663</v>
      </c>
      <c r="E11" s="42">
        <v>1.5972222222222276E-2</v>
      </c>
      <c r="F11" s="43">
        <v>3.66</v>
      </c>
      <c r="G11" s="43">
        <v>173</v>
      </c>
      <c r="H11" s="44" t="s">
        <v>41</v>
      </c>
    </row>
    <row r="12" spans="1:9" ht="18" customHeight="1" x14ac:dyDescent="0.25">
      <c r="B12" s="39">
        <f ca="1">TODAY()+30+ROW()</f>
        <v>43649</v>
      </c>
      <c r="C12" s="40" t="s">
        <v>26</v>
      </c>
      <c r="D12" s="41">
        <v>0.6875</v>
      </c>
      <c r="E12" s="42">
        <v>6.25E-2</v>
      </c>
      <c r="F12" s="43">
        <v>7.8</v>
      </c>
      <c r="G12" s="43">
        <v>344</v>
      </c>
      <c r="H12" s="44"/>
    </row>
    <row r="13" spans="1:9" ht="18" customHeight="1" x14ac:dyDescent="0.25">
      <c r="B13" s="39">
        <f ca="1">TODAY()+30+ROW()</f>
        <v>43650</v>
      </c>
      <c r="C13" s="40" t="s">
        <v>29</v>
      </c>
      <c r="D13" s="41">
        <v>0.41666666666666669</v>
      </c>
      <c r="E13" s="42">
        <v>2.0833333333333332E-2</v>
      </c>
      <c r="F13" s="43">
        <v>1700</v>
      </c>
      <c r="G13" s="43">
        <v>237</v>
      </c>
      <c r="H13" s="44"/>
    </row>
    <row r="14" spans="1:9" ht="18" customHeight="1" x14ac:dyDescent="0.25">
      <c r="B14" s="39">
        <f ca="1">TODAY()+30+ROW()</f>
        <v>43651</v>
      </c>
      <c r="C14" s="40" t="s">
        <v>28</v>
      </c>
      <c r="D14" s="41">
        <v>0.5625</v>
      </c>
      <c r="E14" s="42">
        <v>2.4305555555555556E-2</v>
      </c>
      <c r="F14" s="43">
        <v>1227</v>
      </c>
      <c r="G14" s="43">
        <v>150</v>
      </c>
      <c r="H14" s="44"/>
    </row>
    <row r="15" spans="1:9" ht="18" customHeight="1" x14ac:dyDescent="0.25">
      <c r="B15" s="39">
        <f ca="1">TODAY()+30+ROW()</f>
        <v>43652</v>
      </c>
      <c r="C15" s="40" t="s">
        <v>30</v>
      </c>
      <c r="D15" s="41">
        <v>0.59652777777777777</v>
      </c>
      <c r="E15" s="42">
        <v>2.0833333333333332E-2</v>
      </c>
      <c r="F15" s="43">
        <v>4.53</v>
      </c>
      <c r="G15" s="43">
        <v>115</v>
      </c>
      <c r="H15" s="44"/>
    </row>
    <row r="16" spans="1:9" ht="18" customHeight="1" x14ac:dyDescent="0.25">
      <c r="E16" s="4"/>
    </row>
  </sheetData>
  <mergeCells count="3">
    <mergeCell ref="B1:D2"/>
    <mergeCell ref="E1:I2"/>
    <mergeCell ref="B9:D9"/>
  </mergeCells>
  <dataValidations count="14">
    <dataValidation type="list" errorStyle="warning" allowBlank="1" showInputMessage="1" showErrorMessage="1" error="Wählen Sie den Einheitentyp aus der Liste aus. Wählen Sie ABBRECHEN aus, drücken Sie ALT+NACH-UNTEN, um die Optionen anzuzeigen, und dann NACH-UNTEN und EINGABE, um die Auswahl zu treffen." sqref="D4:D8" xr:uid="{00000000-0002-0000-0500-000000000000}">
      <formula1>"Meilen,Kilometer,Schritte,Runden,Yards,Meter,Wiederholungen"</formula1>
    </dataValidation>
    <dataValidation type="list" errorStyle="warning" allowBlank="1" showErrorMessage="1" error="Wählen Sie die Aktivität aus der Liste aus. Wählen Sie ABBRECHEN aus, drücken Sie ALT+NACH-UNTEN, um die Optionen anzuzeigen, und dann NACH-UNTEN und EINGABE, um die Auswahl zu treffen." sqref="C11:C15" xr:uid="{00000000-0002-0000-0500-000001000000}">
      <formula1>$B$4:$B$8</formula1>
    </dataValidation>
    <dataValidation allowBlank="1" showInputMessage="1" showErrorMessage="1" prompt="Erstellen Sie ein Aktivitätsprotokoll auf diesem Arbeitsblatt. Füllen Sie die Aktivitätsprotokoll-Tabelle ab Zelle B10 mit Details. Die Summe der Aktivitäten wird in den Zellen C4 bis C8 automatisch berechnet." sqref="A1" xr:uid="{00000000-0002-0000-0500-000002000000}"/>
    <dataValidation allowBlank="1" showInputMessage="1" showErrorMessage="1" prompt="Der Titel dieses Arbeitsblatts befindet sich in dieser Zelle und das Bild in der Zelle rechts daneben. Aktivitäten und Summen werden in den Zellen B4 bis D8 dokumentiert." sqref="B1:D2" xr:uid="{00000000-0002-0000-0500-000003000000}"/>
    <dataValidation allowBlank="1" showInputMessage="1" showErrorMessage="1" prompt="Passen Sie in dieser Spalte unter dieser Überschrift die Aktivitäten an." sqref="B3" xr:uid="{00000000-0002-0000-0500-000004000000}"/>
    <dataValidation allowBlank="1" showInputMessage="1" showErrorMessage="1" prompt="Die Summe wird in dieser Spalte unter dieser Überschrift automatisch berechnet." sqref="C3" xr:uid="{00000000-0002-0000-0500-000005000000}"/>
    <dataValidation allowBlank="1" showInputMessage="1" showErrorMessage="1" prompt="Wählen Sie in dieser Spalte unter dieser Überschrift die Einheit aus. Drücken Sie ALT+NACH-UNTEN, um die Optionen anzuzeigen, und dann NACH-UNTEN und EINGABE, um die Auswahl zu treffen." sqref="D3" xr:uid="{00000000-0002-0000-0500-000006000000}"/>
    <dataValidation allowBlank="1" showInputMessage="1" showErrorMessage="1" prompt="Geben Sie in dieser Spalte unter dieser Überschrift das Datum ein. Verwenden Sie Überschriftsfilter, um bestimmte Einträge zu finden." sqref="B10" xr:uid="{00000000-0002-0000-0500-000007000000}"/>
    <dataValidation allowBlank="1" showInputMessage="1" showErrorMessage="1" prompt="Wählen Sie in dieser Spalte unter dieser Überschrift die Aktivität aus. Drücken Sie ALT+NACH-UNTEN, um die Optionen anzuzeigen, und dann NACH-UNTEN und EINGABE, um die Auswahl zu treffen." sqref="C10" xr:uid="{00000000-0002-0000-0500-000008000000}"/>
    <dataValidation allowBlank="1" showInputMessage="1" showErrorMessage="1" prompt="Geben Sie in dieser Spalte unter dieser Überschrift die Anfangszeit ein." sqref="D10" xr:uid="{00000000-0002-0000-0500-000009000000}"/>
    <dataValidation allowBlank="1" showInputMessage="1" showErrorMessage="1" prompt="Geben Sie in dieser Spalte unter dieser Überschrift die Dauer ein." sqref="E10" xr:uid="{00000000-0002-0000-0500-00000A000000}"/>
    <dataValidation allowBlank="1" showInputMessage="1" showErrorMessage="1" prompt="Geben Sie in dieser Spalte unter dieser Überschrift die Entfernung ein." sqref="F10" xr:uid="{00000000-0002-0000-0500-00000B000000}"/>
    <dataValidation allowBlank="1" showInputMessage="1" showErrorMessage="1" prompt="Geben Sie in dieser Spalte unter dieser Überschrift die Kalorien ein." sqref="G10" xr:uid="{00000000-0002-0000-0500-00000C000000}"/>
    <dataValidation allowBlank="1" showInputMessage="1" showErrorMessage="1" prompt="Geben Sie in dieser Spalte unter dieser Überschrift Anmerkungen ein." sqref="H10" xr:uid="{00000000-0002-0000-0500-00000D000000}"/>
  </dataValidations>
  <printOptions horizontalCentered="1"/>
  <pageMargins left="0.25" right="0.25" top="0.75" bottom="0.75" header="0.3" footer="0.3"/>
  <pageSetup paperSize="9" scale="66" fitToHeight="0" orientation="portrait"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7"/>
    <pageSetUpPr fitToPage="1"/>
  </sheetPr>
  <dimension ref="A1:L18"/>
  <sheetViews>
    <sheetView showGridLines="0" workbookViewId="0"/>
  </sheetViews>
  <sheetFormatPr baseColWidth="10" defaultColWidth="9.140625" defaultRowHeight="18" customHeight="1" x14ac:dyDescent="0.25"/>
  <cols>
    <col min="1" max="1" width="2.7109375" customWidth="1"/>
    <col min="2" max="2" width="23.7109375" customWidth="1"/>
    <col min="3" max="3" width="52.7109375" customWidth="1"/>
    <col min="4" max="4" width="34.85546875" customWidth="1"/>
    <col min="5" max="5" width="16.42578125" customWidth="1"/>
    <col min="6" max="6" width="13.7109375" customWidth="1"/>
    <col min="7" max="7" width="17.7109375" customWidth="1"/>
    <col min="8" max="8" width="16.42578125" customWidth="1"/>
    <col min="9" max="9" width="22" customWidth="1"/>
    <col min="10" max="11" width="13.7109375" customWidth="1"/>
    <col min="12" max="12" width="21.140625" customWidth="1"/>
    <col min="13" max="13" width="2.7109375" customWidth="1"/>
  </cols>
  <sheetData>
    <row r="1" spans="1:12" s="27" customFormat="1" ht="57.75" customHeight="1" x14ac:dyDescent="0.25">
      <c r="A1" s="31" t="s">
        <v>42</v>
      </c>
      <c r="B1" s="54" t="s">
        <v>43</v>
      </c>
      <c r="C1" s="54"/>
      <c r="D1" s="55" t="s">
        <v>22</v>
      </c>
      <c r="E1" s="55"/>
      <c r="F1" s="55"/>
      <c r="G1" s="55"/>
      <c r="H1" s="55"/>
      <c r="I1" s="55"/>
      <c r="J1" s="55"/>
      <c r="K1" s="55"/>
      <c r="L1" s="55"/>
    </row>
    <row r="2" spans="1:12" ht="21" customHeight="1" x14ac:dyDescent="0.25">
      <c r="A2" s="6"/>
      <c r="B2" s="54"/>
      <c r="C2" s="54"/>
      <c r="D2" s="55"/>
      <c r="E2" s="55"/>
      <c r="F2" s="55"/>
      <c r="G2" s="55"/>
      <c r="H2" s="55"/>
      <c r="I2" s="55"/>
      <c r="J2" s="55"/>
      <c r="K2" s="55"/>
      <c r="L2" s="55"/>
    </row>
    <row r="3" spans="1:12" s="34" customFormat="1" ht="18" customHeight="1" x14ac:dyDescent="0.25">
      <c r="B3" s="54"/>
      <c r="C3" s="54"/>
      <c r="E3" s="35" t="str">
        <f>(ErnährungsProtokoll[[#Headers],[KALORIEN]])</f>
        <v>KALORIEN</v>
      </c>
      <c r="F3" s="35" t="str">
        <f>(ErnährungsProtokoll[[#Headers],[FETT]])</f>
        <v>FETT</v>
      </c>
      <c r="G3" s="35" t="str">
        <f>(ErnährungsProtokoll[[#Headers],[CHOLESTEROL]])</f>
        <v>CHOLESTEROL</v>
      </c>
      <c r="H3" s="35" t="str">
        <f>(ErnährungsProtokoll[[#Headers],[NATRIUM]])</f>
        <v>NATRIUM</v>
      </c>
      <c r="I3" s="35" t="str">
        <f>(ErnährungsProtokoll[[#Headers],[KOHLENHYDRATE]])</f>
        <v>KOHLENHYDRATE</v>
      </c>
      <c r="J3" s="35" t="str">
        <f>(ErnährungsProtokoll[[#Headers],[PROTEIN]])</f>
        <v>PROTEIN</v>
      </c>
      <c r="K3" s="35" t="str">
        <f>(ErnährungsProtokoll[[#Headers],[ZUCKER]])</f>
        <v>ZUCKER</v>
      </c>
      <c r="L3" s="35" t="str">
        <f>(ErnährungsProtokoll[[#Headers],[BALLASTSTOFFE]])</f>
        <v>BALLASTSTOFFE</v>
      </c>
    </row>
    <row r="4" spans="1:12" ht="16.5" customHeight="1" x14ac:dyDescent="0.25">
      <c r="A4" s="6"/>
      <c r="B4" s="53" t="s">
        <v>44</v>
      </c>
      <c r="C4" s="53"/>
      <c r="D4" s="28" t="s">
        <v>50</v>
      </c>
      <c r="E4" s="24">
        <v>1800</v>
      </c>
      <c r="F4" s="25">
        <v>40</v>
      </c>
      <c r="G4" s="25">
        <v>225</v>
      </c>
      <c r="H4" s="25">
        <v>2100</v>
      </c>
      <c r="I4" s="25">
        <v>130</v>
      </c>
      <c r="J4" s="25">
        <v>56</v>
      </c>
      <c r="K4" s="25">
        <v>25</v>
      </c>
      <c r="L4" s="25">
        <v>25</v>
      </c>
    </row>
    <row r="5" spans="1:12" s="6" customFormat="1" ht="16.5" customHeight="1" x14ac:dyDescent="0.25">
      <c r="B5" s="53"/>
      <c r="C5" s="53"/>
      <c r="D5" s="46" t="str">
        <f>IF(E5=SUM(ErnährungsProtokoll[KALORIEN]),"Aufnahme gesamt:","Gefilterte Aufnahme:")</f>
        <v>Aufnahme gesamt:</v>
      </c>
      <c r="E5" s="24">
        <f>SUBTOTAL(109,ErnährungsProtokoll[KALORIEN])</f>
        <v>3090</v>
      </c>
      <c r="F5" s="25">
        <f>SUBTOTAL(109,ErnährungsProtokoll[FETT])</f>
        <v>74.27000000000001</v>
      </c>
      <c r="G5" s="25">
        <f>SUBTOTAL(109,ErnährungsProtokoll[CHOLESTEROL])</f>
        <v>139.6</v>
      </c>
      <c r="H5" s="25">
        <f>SUBTOTAL(109,ErnährungsProtokoll[NATRIUM])</f>
        <v>1400.7</v>
      </c>
      <c r="I5" s="25">
        <f>SUBTOTAL(109,ErnährungsProtokoll[KOHLENHYDRATE])</f>
        <v>208.56</v>
      </c>
      <c r="J5" s="25">
        <f>SUBTOTAL(109,ErnährungsProtokoll[PROTEIN])</f>
        <v>68.81</v>
      </c>
      <c r="K5" s="25">
        <f>SUBTOTAL(109,ErnährungsProtokoll[ZUCKER])</f>
        <v>84.1</v>
      </c>
      <c r="L5" s="25">
        <f>SUBTOTAL(109,ErnährungsProtokoll[BALLASTSTOFFE])</f>
        <v>24.5</v>
      </c>
    </row>
    <row r="6" spans="1:12" ht="18" customHeight="1" x14ac:dyDescent="0.25">
      <c r="B6" s="51"/>
      <c r="C6" s="51"/>
    </row>
    <row r="7" spans="1:12" ht="18" customHeight="1" x14ac:dyDescent="0.25">
      <c r="A7" s="6"/>
      <c r="B7" s="19" t="s">
        <v>31</v>
      </c>
      <c r="C7" s="20" t="s">
        <v>45</v>
      </c>
      <c r="D7" s="20" t="s">
        <v>51</v>
      </c>
      <c r="E7" s="23" t="s">
        <v>39</v>
      </c>
      <c r="F7" s="23" t="s">
        <v>63</v>
      </c>
      <c r="G7" s="23" t="s">
        <v>64</v>
      </c>
      <c r="H7" s="23" t="s">
        <v>65</v>
      </c>
      <c r="I7" s="23" t="s">
        <v>66</v>
      </c>
      <c r="J7" s="23" t="s">
        <v>67</v>
      </c>
      <c r="K7" s="23" t="s">
        <v>68</v>
      </c>
      <c r="L7" s="23" t="s">
        <v>69</v>
      </c>
    </row>
    <row r="8" spans="1:12" ht="18" customHeight="1" x14ac:dyDescent="0.25">
      <c r="A8" s="6"/>
      <c r="B8" s="21">
        <f t="shared" ref="B8:B18" ca="1" si="0">TODAY()+30+ROW()</f>
        <v>43645</v>
      </c>
      <c r="C8" s="22" t="s">
        <v>46</v>
      </c>
      <c r="D8" s="22" t="s">
        <v>52</v>
      </c>
      <c r="E8" s="23">
        <v>130</v>
      </c>
      <c r="F8" s="23">
        <v>8</v>
      </c>
      <c r="G8" s="23">
        <v>10</v>
      </c>
      <c r="H8" s="23">
        <v>60</v>
      </c>
      <c r="I8" s="23">
        <v>16</v>
      </c>
      <c r="J8" s="23">
        <v>11</v>
      </c>
      <c r="K8" s="23">
        <v>5</v>
      </c>
      <c r="L8" s="23">
        <v>0</v>
      </c>
    </row>
    <row r="9" spans="1:12" ht="18" customHeight="1" x14ac:dyDescent="0.25">
      <c r="A9" s="6"/>
      <c r="B9" s="21">
        <f t="shared" ca="1" si="0"/>
        <v>43646</v>
      </c>
      <c r="C9" s="22" t="s">
        <v>47</v>
      </c>
      <c r="D9" s="22" t="s">
        <v>53</v>
      </c>
      <c r="E9" s="23">
        <v>65</v>
      </c>
      <c r="F9" s="23">
        <v>0.2</v>
      </c>
      <c r="G9" s="23"/>
      <c r="H9" s="23"/>
      <c r="I9" s="23">
        <v>17.3</v>
      </c>
      <c r="J9" s="23">
        <v>0.3</v>
      </c>
      <c r="K9" s="23"/>
      <c r="L9" s="23"/>
    </row>
    <row r="10" spans="1:12" ht="18" customHeight="1" x14ac:dyDescent="0.25">
      <c r="A10" s="6"/>
      <c r="B10" s="21">
        <f t="shared" ca="1" si="0"/>
        <v>43647</v>
      </c>
      <c r="C10" s="22" t="s">
        <v>48</v>
      </c>
      <c r="D10" s="22" t="s">
        <v>54</v>
      </c>
      <c r="E10" s="23">
        <v>220</v>
      </c>
      <c r="F10" s="23">
        <v>0.5</v>
      </c>
      <c r="G10" s="23"/>
      <c r="H10" s="23">
        <v>200</v>
      </c>
      <c r="I10" s="23">
        <v>30</v>
      </c>
      <c r="J10" s="23">
        <v>6</v>
      </c>
      <c r="K10" s="23">
        <v>4</v>
      </c>
      <c r="L10" s="23">
        <v>9</v>
      </c>
    </row>
    <row r="11" spans="1:12" ht="18" customHeight="1" x14ac:dyDescent="0.25">
      <c r="A11" s="6"/>
      <c r="B11" s="21">
        <f t="shared" ca="1" si="0"/>
        <v>43648</v>
      </c>
      <c r="C11" s="22" t="s">
        <v>49</v>
      </c>
      <c r="D11" s="22" t="s">
        <v>55</v>
      </c>
      <c r="E11" s="23">
        <v>600</v>
      </c>
      <c r="F11" s="23">
        <v>0.5</v>
      </c>
      <c r="G11" s="23"/>
      <c r="H11" s="23">
        <v>300</v>
      </c>
      <c r="I11" s="23">
        <v>22</v>
      </c>
      <c r="J11" s="23">
        <v>9.8000000000000007</v>
      </c>
      <c r="K11" s="23"/>
      <c r="L11" s="23"/>
    </row>
    <row r="12" spans="1:12" ht="18" customHeight="1" x14ac:dyDescent="0.25">
      <c r="A12" s="6"/>
      <c r="B12" s="21">
        <f t="shared" ca="1" si="0"/>
        <v>43649</v>
      </c>
      <c r="C12" s="22" t="s">
        <v>47</v>
      </c>
      <c r="D12" s="22" t="s">
        <v>56</v>
      </c>
      <c r="E12" s="23">
        <v>210</v>
      </c>
      <c r="F12" s="23">
        <v>20</v>
      </c>
      <c r="G12" s="23"/>
      <c r="H12" s="23"/>
      <c r="I12" s="23">
        <v>3</v>
      </c>
      <c r="J12" s="23">
        <v>5</v>
      </c>
      <c r="K12" s="23"/>
      <c r="L12" s="23">
        <v>3</v>
      </c>
    </row>
    <row r="13" spans="1:12" ht="18" customHeight="1" x14ac:dyDescent="0.25">
      <c r="A13" s="6"/>
      <c r="B13" s="21">
        <f t="shared" ca="1" si="0"/>
        <v>43650</v>
      </c>
      <c r="C13" s="22" t="s">
        <v>46</v>
      </c>
      <c r="D13" s="22" t="s">
        <v>57</v>
      </c>
      <c r="E13" s="23">
        <v>220</v>
      </c>
      <c r="F13" s="23">
        <v>3</v>
      </c>
      <c r="G13" s="23"/>
      <c r="H13" s="23"/>
      <c r="I13" s="23">
        <v>29</v>
      </c>
      <c r="J13" s="23">
        <v>7</v>
      </c>
      <c r="K13" s="23"/>
      <c r="L13" s="23">
        <v>5</v>
      </c>
    </row>
    <row r="14" spans="1:12" ht="18" customHeight="1" x14ac:dyDescent="0.25">
      <c r="A14" s="6"/>
      <c r="B14" s="21">
        <f t="shared" ca="1" si="0"/>
        <v>43651</v>
      </c>
      <c r="C14" s="22" t="s">
        <v>47</v>
      </c>
      <c r="D14" s="22" t="s">
        <v>58</v>
      </c>
      <c r="E14" s="23">
        <v>85</v>
      </c>
      <c r="F14" s="23">
        <v>0</v>
      </c>
      <c r="G14" s="23"/>
      <c r="H14" s="23">
        <v>0</v>
      </c>
      <c r="I14" s="23">
        <v>21</v>
      </c>
      <c r="J14" s="23">
        <v>1</v>
      </c>
      <c r="K14" s="23">
        <v>17</v>
      </c>
      <c r="L14" s="23">
        <v>4</v>
      </c>
    </row>
    <row r="15" spans="1:12" ht="18" customHeight="1" x14ac:dyDescent="0.25">
      <c r="A15" s="6"/>
      <c r="B15" s="21">
        <f t="shared" ca="1" si="0"/>
        <v>43652</v>
      </c>
      <c r="C15" s="22" t="s">
        <v>48</v>
      </c>
      <c r="D15" s="22" t="s">
        <v>59</v>
      </c>
      <c r="E15" s="23">
        <v>340</v>
      </c>
      <c r="F15" s="23">
        <v>7</v>
      </c>
      <c r="G15" s="23">
        <v>3</v>
      </c>
      <c r="H15" s="23">
        <v>63</v>
      </c>
      <c r="I15" s="23">
        <v>1</v>
      </c>
      <c r="J15" s="23">
        <v>2</v>
      </c>
      <c r="K15" s="23"/>
      <c r="L15" s="23">
        <v>2</v>
      </c>
    </row>
    <row r="16" spans="1:12" ht="18" customHeight="1" x14ac:dyDescent="0.25">
      <c r="A16" s="6"/>
      <c r="B16" s="21">
        <f t="shared" ca="1" si="0"/>
        <v>43653</v>
      </c>
      <c r="C16" s="22" t="s">
        <v>49</v>
      </c>
      <c r="D16" s="22" t="s">
        <v>60</v>
      </c>
      <c r="E16" s="23">
        <v>470</v>
      </c>
      <c r="F16" s="23">
        <v>4.07</v>
      </c>
      <c r="G16" s="23">
        <v>49</v>
      </c>
      <c r="H16" s="23">
        <v>460</v>
      </c>
      <c r="I16" s="23">
        <v>0.46</v>
      </c>
      <c r="J16" s="23">
        <v>23.71</v>
      </c>
      <c r="K16" s="23">
        <v>0.1</v>
      </c>
      <c r="L16" s="23"/>
    </row>
    <row r="17" spans="2:12" ht="18" customHeight="1" x14ac:dyDescent="0.25">
      <c r="B17" s="21">
        <f t="shared" ca="1" si="0"/>
        <v>43654</v>
      </c>
      <c r="C17" s="22" t="s">
        <v>49</v>
      </c>
      <c r="D17" s="22" t="s">
        <v>61</v>
      </c>
      <c r="E17" s="23">
        <v>220</v>
      </c>
      <c r="F17" s="23">
        <v>7</v>
      </c>
      <c r="G17" s="23"/>
      <c r="H17" s="23"/>
      <c r="I17" s="23">
        <v>5</v>
      </c>
      <c r="J17" s="23">
        <v>3</v>
      </c>
      <c r="K17" s="23"/>
      <c r="L17" s="23"/>
    </row>
    <row r="18" spans="2:12" ht="18" customHeight="1" x14ac:dyDescent="0.25">
      <c r="B18" s="21">
        <f t="shared" ca="1" si="0"/>
        <v>43655</v>
      </c>
      <c r="C18" s="22" t="s">
        <v>47</v>
      </c>
      <c r="D18" s="22" t="s">
        <v>62</v>
      </c>
      <c r="E18" s="23">
        <v>530</v>
      </c>
      <c r="F18" s="23">
        <v>24</v>
      </c>
      <c r="G18" s="23">
        <v>77.599999999999994</v>
      </c>
      <c r="H18" s="23">
        <v>317.7</v>
      </c>
      <c r="I18" s="23">
        <v>63.8</v>
      </c>
      <c r="J18" s="23">
        <v>0</v>
      </c>
      <c r="K18" s="23">
        <v>58</v>
      </c>
      <c r="L18" s="23">
        <v>1.5</v>
      </c>
    </row>
  </sheetData>
  <mergeCells count="4">
    <mergeCell ref="B6:C6"/>
    <mergeCell ref="B4:C5"/>
    <mergeCell ref="B1:C3"/>
    <mergeCell ref="D1:L2"/>
  </mergeCells>
  <conditionalFormatting sqref="E5:L5">
    <cfRule type="expression" dxfId="19" priority="8">
      <formula>AND($E$5&lt;&gt;SUM($E$8:$E$18),E$5&gt;E$4)</formula>
    </cfRule>
  </conditionalFormatting>
  <dataValidations count="9">
    <dataValidation allowBlank="1" showInputMessage="1" showErrorMessage="1" prompt="Erstellen Sie ein Ernährungsprotokoll auf diesem Arbeitsblatt. Füllen Sie die Ernährungsprotokoll-Tabelle ab Zelle B7 mit Details." sqref="A1" xr:uid="{00000000-0002-0000-0600-000000000000}"/>
    <dataValidation allowBlank="1" showInputMessage="1" showErrorMessage="1" prompt="Der Titel dieses Arbeitsblatts befindet sich in dieser Zelle und das Bild in der Zelle rechts daneben." sqref="B1:C2" xr:uid="{00000000-0002-0000-0600-000001000000}"/>
    <dataValidation allowBlank="1" showInputMessage="1" showErrorMessage="1" prompt="Ernährungsziele finden Sie in den Zellen rechts." sqref="B4:C5" xr:uid="{00000000-0002-0000-0600-000002000000}"/>
    <dataValidation allowBlank="1" showInputMessage="1" showErrorMessage="1" prompt="Geben Sie in den Zellen rechts, E4 bis L4, Ihre tägliche Nährstoffaufnahme ein. Die Nährstoffarten werden in der darüberliegenden Zeile basierend auf den benutzerdefinierten Tabellenüberschriften automatisch aktualisiert." sqref="D4" xr:uid="{00000000-0002-0000-0600-000003000000}"/>
    <dataValidation allowBlank="1" showInputMessage="1" showErrorMessage="1" prompt="Die Gesamtmenge an aufgenommenen Nährstoffen wird in den Zellen rechts, E5 bis L5, automatisch berechnet." sqref="D5" xr:uid="{00000000-0002-0000-0600-000004000000}"/>
    <dataValidation allowBlank="1" showInputMessage="1" showErrorMessage="1" prompt="Geben Sie in dieser Spalte unter dieser Überschrift das Datum ein. Verwenden Sie Überschriftsfilter, um bestimmte Einträge zu finden." sqref="B7" xr:uid="{00000000-0002-0000-0600-000005000000}"/>
    <dataValidation allowBlank="1" showInputMessage="1" showErrorMessage="1" prompt="Geben Sie in dieser Spalte unter dieser Überschrift die Art der Mahlzeit ein." sqref="C7" xr:uid="{00000000-0002-0000-0600-000006000000}"/>
    <dataValidation allowBlank="1" showInputMessage="1" showErrorMessage="1" prompt="Geben Sie in dieser Spalte unter dieser Überschrift die Bestandteile der Mahlzeit ein." sqref="D7" xr:uid="{00000000-0002-0000-0600-000007000000}"/>
    <dataValidation allowBlank="1" showInputMessage="1" showErrorMessage="1" prompt="Passen Sie diese Tabellenüberschrift in dieser Spalte unter dieser Überschrift zur Nachverfolgung spezifischen Nährstoffbedarfs an." sqref="E7:L7" xr:uid="{00000000-0002-0000-0600-000008000000}"/>
  </dataValidations>
  <printOptions horizontalCentered="1"/>
  <pageMargins left="0.25" right="0.25" top="0.75" bottom="0.75" header="0.3" footer="0.3"/>
  <pageSetup paperSize="9" scale="40" fitToHeight="0" orientation="portrait" r:id="rId1"/>
  <headerFooter differentFirst="1">
    <oddFooter>Page &amp;P of &amp;N</oddFooter>
  </headerFooter>
  <ignoredErrors>
    <ignoredError sqref="G5:H5 K5:L5"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7</vt:i4>
      </vt:variant>
      <vt:variant>
        <vt:lpstr>Benannte Bereiche</vt:lpstr>
      </vt:variant>
      <vt:variant>
        <vt:i4>27</vt:i4>
      </vt:variant>
    </vt:vector>
  </HeadingPairs>
  <TitlesOfParts>
    <vt:vector size="34" baseType="lpstr">
      <vt:lpstr>Gewicht-Tracker</vt:lpstr>
      <vt:lpstr>Taille-Tracker</vt:lpstr>
      <vt:lpstr>Bizeps-Tracker</vt:lpstr>
      <vt:lpstr>Hüfte-Tracker</vt:lpstr>
      <vt:lpstr>Oberschenkel-Tracker</vt:lpstr>
      <vt:lpstr>Aktivitätsprotokoll</vt:lpstr>
      <vt:lpstr>Ernährungsprotokoll</vt:lpstr>
      <vt:lpstr>'Gewicht-Tracker'!AktuellesGewicht</vt:lpstr>
      <vt:lpstr>DatumSuche</vt:lpstr>
      <vt:lpstr>Aktivitätsprotokoll!Drucktitel</vt:lpstr>
      <vt:lpstr>'Bizeps-Tracker'!Drucktitel</vt:lpstr>
      <vt:lpstr>Ernährungsprotokoll!Drucktitel</vt:lpstr>
      <vt:lpstr>'Gewicht-Tracker'!Drucktitel</vt:lpstr>
      <vt:lpstr>'Hüfte-Tracker'!Drucktitel</vt:lpstr>
      <vt:lpstr>'Oberschenkel-Tracker'!Drucktitel</vt:lpstr>
      <vt:lpstr>'Taille-Tracker'!Drucktitel</vt:lpstr>
      <vt:lpstr>'Gewicht-Tracker'!Geschlecht</vt:lpstr>
      <vt:lpstr>'Gewicht-Tracker'!GewichtBeschriftung</vt:lpstr>
      <vt:lpstr>'Gewicht-Tracker'!Größe</vt:lpstr>
      <vt:lpstr>Kategorie1</vt:lpstr>
      <vt:lpstr>Kategorie2</vt:lpstr>
      <vt:lpstr>Kategorie3</vt:lpstr>
      <vt:lpstr>Kategorie4</vt:lpstr>
      <vt:lpstr>Kategorie5</vt:lpstr>
      <vt:lpstr>'Gewicht-Tracker'!Maßeinheit</vt:lpstr>
      <vt:lpstr>'Gewicht-Tracker'!Ziel1</vt:lpstr>
      <vt:lpstr>'Gewicht-Tracker'!Ziel1Beschriftung</vt:lpstr>
      <vt:lpstr>'Gewicht-Tracker'!Ziel2</vt:lpstr>
      <vt:lpstr>'Gewicht-Tracker'!Ziel2Beschriftung</vt:lpstr>
      <vt:lpstr>'Gewicht-Tracker'!Ziel3</vt:lpstr>
      <vt:lpstr>'Gewicht-Tracker'!Ziel3Beschriftung</vt:lpstr>
      <vt:lpstr>'Gewicht-Tracker'!Ziel4</vt:lpstr>
      <vt:lpstr>'Gewicht-Tracker'!Ziel4Beschriftung</vt:lpstr>
      <vt:lpstr>'Gewicht-Tracker'!ZielGewicht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2018-03-21T12:20:36Z</dcterms:created>
  <dcterms:modified xsi:type="dcterms:W3CDTF">2019-05-22T07:58:49Z</dcterms:modified>
</cp:coreProperties>
</file>