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3820"/>
  <bookViews>
    <workbookView xWindow="360" yWindow="480" windowWidth="18555" windowHeight="10110" tabRatio="297"/>
  </bookViews>
  <sheets>
    <sheet name="2011-2012 (DE-DE)" sheetId="6" r:id="rId1"/>
    <sheet name="Rohdaten" sheetId="3" r:id="rId2"/>
    <sheet name="Hilfstabellenblatt" sheetId="7" r:id="rId3"/>
  </sheets>
  <definedNames>
    <definedName name="_xlnm.Print_Area" localSheetId="0">'2011-2012 (DE-DE)'!$A$1:$H$64</definedName>
    <definedName name="_xlnm.Print_Area" localSheetId="2">Hilfstabellenblatt!$A$1:$T$66</definedName>
    <definedName name="_xlnm.Print_Area" localSheetId="1">Rohdaten!$A$1:$I$67</definedName>
  </definedNames>
  <calcPr calcId="145621"/>
</workbook>
</file>

<file path=xl/calcChain.xml><?xml version="1.0" encoding="utf-8"?>
<calcChain xmlns="http://schemas.openxmlformats.org/spreadsheetml/2006/main">
  <c r="F1" i="6" l="1"/>
  <c r="B9" i="6"/>
  <c r="T42" i="6" s="1"/>
  <c r="M72" i="6"/>
  <c r="D9" i="6" s="1"/>
  <c r="Z42" i="6" s="1"/>
  <c r="M73" i="6"/>
  <c r="M74" i="6"/>
  <c r="M75" i="6"/>
  <c r="M76" i="6"/>
  <c r="M77" i="6"/>
  <c r="M78" i="6"/>
  <c r="M79" i="6"/>
  <c r="M80" i="6"/>
  <c r="M81" i="6"/>
  <c r="M82" i="6"/>
  <c r="M83" i="6"/>
  <c r="M84" i="6"/>
  <c r="M85" i="6"/>
  <c r="M86" i="6"/>
  <c r="M71" i="6"/>
  <c r="M51" i="6"/>
  <c r="M69" i="6" s="1"/>
  <c r="M54" i="6"/>
  <c r="C9" i="6" s="1"/>
  <c r="X42" i="6" s="1"/>
  <c r="M55" i="6"/>
  <c r="M56" i="6"/>
  <c r="M57" i="6"/>
  <c r="M58" i="6"/>
  <c r="M59" i="6"/>
  <c r="M60" i="6"/>
  <c r="M61" i="6"/>
  <c r="M62" i="6"/>
  <c r="M63" i="6"/>
  <c r="M64" i="6"/>
  <c r="M65" i="6"/>
  <c r="M66" i="6"/>
  <c r="M67" i="6"/>
  <c r="M68" i="6"/>
  <c r="M53" i="6"/>
  <c r="B8" i="6"/>
  <c r="T41" i="6" s="1"/>
  <c r="L72" i="6"/>
  <c r="D8" i="6" s="1"/>
  <c r="Z41" i="6" s="1"/>
  <c r="L73" i="6"/>
  <c r="L74" i="6"/>
  <c r="L75" i="6"/>
  <c r="L76" i="6"/>
  <c r="L77" i="6"/>
  <c r="L78" i="6"/>
  <c r="L79" i="6"/>
  <c r="L80" i="6"/>
  <c r="L81" i="6"/>
  <c r="L82" i="6"/>
  <c r="L83" i="6"/>
  <c r="L84" i="6"/>
  <c r="L85" i="6"/>
  <c r="L86" i="6"/>
  <c r="L71" i="6"/>
  <c r="L54" i="6"/>
  <c r="C8" i="6" s="1"/>
  <c r="X41" i="6" s="1"/>
  <c r="L55" i="6"/>
  <c r="L56" i="6"/>
  <c r="L57" i="6"/>
  <c r="L58" i="6"/>
  <c r="L59" i="6"/>
  <c r="L60" i="6"/>
  <c r="L61" i="6"/>
  <c r="L62" i="6"/>
  <c r="L63" i="6"/>
  <c r="L64" i="6"/>
  <c r="L65" i="6"/>
  <c r="L66" i="6"/>
  <c r="L67" i="6"/>
  <c r="L68" i="6"/>
  <c r="L53" i="6"/>
  <c r="L51" i="6"/>
  <c r="L69" i="6" s="1"/>
  <c r="M35" i="6"/>
  <c r="F35" i="6"/>
  <c r="T27" i="6"/>
  <c r="M27" i="6"/>
  <c r="F27" i="6"/>
  <c r="T19" i="6"/>
  <c r="M19" i="6"/>
  <c r="F19" i="6"/>
  <c r="T11" i="6"/>
  <c r="M11" i="6"/>
  <c r="F11" i="6"/>
  <c r="T3" i="6"/>
  <c r="M3" i="6"/>
  <c r="F3" i="6"/>
  <c r="G86" i="6" l="1"/>
  <c r="G85" i="6"/>
  <c r="G84" i="6"/>
  <c r="G83" i="6"/>
  <c r="G82" i="6"/>
  <c r="N74" i="6" l="1"/>
  <c r="N73" i="6"/>
  <c r="I65" i="6"/>
  <c r="B11" i="6" l="1"/>
  <c r="T44" i="6" s="1"/>
  <c r="I75" i="6"/>
  <c r="F75" i="6"/>
  <c r="B2" i="6"/>
  <c r="T35" i="6" s="1"/>
  <c r="F57" i="6"/>
  <c r="G75" i="6"/>
  <c r="B3" i="6"/>
  <c r="T36" i="6" s="1"/>
  <c r="G57" i="6"/>
  <c r="H75" i="6"/>
  <c r="B4" i="6"/>
  <c r="T37" i="6" s="1"/>
  <c r="H57" i="6"/>
  <c r="I57" i="6"/>
  <c r="B5" i="6"/>
  <c r="T38" i="6" s="1"/>
  <c r="J75" i="6"/>
  <c r="B6" i="6"/>
  <c r="T39" i="6" s="1"/>
  <c r="J57" i="6"/>
  <c r="K75" i="6"/>
  <c r="B7" i="6"/>
  <c r="T40" i="6" s="1"/>
  <c r="K57" i="6"/>
  <c r="N75" i="6"/>
  <c r="B10" i="6"/>
  <c r="T43" i="6" s="1"/>
  <c r="N57" i="6"/>
  <c r="O75" i="6"/>
  <c r="O57" i="6"/>
  <c r="P75" i="6"/>
  <c r="B12" i="6"/>
  <c r="T45" i="6" s="1"/>
  <c r="P57" i="6"/>
  <c r="Q75" i="6"/>
  <c r="B13" i="6"/>
  <c r="T46" i="6" s="1"/>
  <c r="Q57" i="6"/>
  <c r="Q51" i="6"/>
  <c r="Q69" i="6" s="1"/>
  <c r="P51" i="6"/>
  <c r="P69" i="6" s="1"/>
  <c r="O51" i="6"/>
  <c r="O69" i="6" s="1"/>
  <c r="N51" i="6"/>
  <c r="N69" i="6" s="1"/>
  <c r="K51" i="6"/>
  <c r="K69" i="6" s="1"/>
  <c r="J51" i="6"/>
  <c r="J69" i="6" s="1"/>
  <c r="I51" i="6"/>
  <c r="I69" i="6" s="1"/>
  <c r="H51" i="6"/>
  <c r="H69" i="6" s="1"/>
  <c r="G51" i="6"/>
  <c r="F51" i="6"/>
  <c r="F69" i="6" s="1"/>
  <c r="Q61" i="6"/>
  <c r="Q79" i="6"/>
  <c r="P79" i="6"/>
  <c r="P61" i="6"/>
  <c r="O79" i="6"/>
  <c r="O61" i="6"/>
  <c r="N61" i="6"/>
  <c r="N66" i="6"/>
  <c r="N84" i="6"/>
  <c r="N79" i="6"/>
  <c r="O72" i="6"/>
  <c r="D11" i="6" s="1"/>
  <c r="P72" i="6"/>
  <c r="D12" i="6" s="1"/>
  <c r="Q72" i="6"/>
  <c r="O73" i="6"/>
  <c r="P73" i="6"/>
  <c r="Q73" i="6"/>
  <c r="O74" i="6"/>
  <c r="P74" i="6"/>
  <c r="Q74" i="6"/>
  <c r="O76" i="6"/>
  <c r="P76" i="6"/>
  <c r="Q76" i="6"/>
  <c r="O77" i="6"/>
  <c r="P77" i="6"/>
  <c r="Q77" i="6"/>
  <c r="O78" i="6"/>
  <c r="P78" i="6"/>
  <c r="Q78" i="6"/>
  <c r="O80" i="6"/>
  <c r="P80" i="6"/>
  <c r="Q80" i="6"/>
  <c r="O81" i="6"/>
  <c r="P81" i="6"/>
  <c r="Q81" i="6"/>
  <c r="O82" i="6"/>
  <c r="P82" i="6"/>
  <c r="Q82" i="6"/>
  <c r="O83" i="6"/>
  <c r="P83" i="6"/>
  <c r="Q83" i="6"/>
  <c r="O84" i="6"/>
  <c r="P84" i="6"/>
  <c r="Q84" i="6"/>
  <c r="O85" i="6"/>
  <c r="P85" i="6"/>
  <c r="Q85" i="6"/>
  <c r="O86" i="6"/>
  <c r="P86" i="6"/>
  <c r="Q86" i="6"/>
  <c r="Q71" i="6"/>
  <c r="P71" i="6"/>
  <c r="O71" i="6"/>
  <c r="Q70" i="6"/>
  <c r="P70" i="6"/>
  <c r="O70" i="6"/>
  <c r="Q54" i="6"/>
  <c r="C13" i="6" s="1"/>
  <c r="Q55" i="6"/>
  <c r="Q56" i="6"/>
  <c r="Q58" i="6"/>
  <c r="Q59" i="6"/>
  <c r="Q60" i="6"/>
  <c r="Q62" i="6"/>
  <c r="Q63" i="6"/>
  <c r="Q64" i="6"/>
  <c r="Q65" i="6"/>
  <c r="Q66" i="6"/>
  <c r="Q67" i="6"/>
  <c r="Q68" i="6"/>
  <c r="Q53" i="6"/>
  <c r="P54" i="6"/>
  <c r="C12" i="6" s="1"/>
  <c r="P55" i="6"/>
  <c r="P56" i="6"/>
  <c r="P58" i="6"/>
  <c r="P59" i="6"/>
  <c r="P60" i="6"/>
  <c r="P62" i="6"/>
  <c r="P63" i="6"/>
  <c r="P64" i="6"/>
  <c r="P65" i="6"/>
  <c r="P66" i="6"/>
  <c r="P67" i="6"/>
  <c r="P68" i="6"/>
  <c r="P53" i="6"/>
  <c r="Q52" i="6"/>
  <c r="P52" i="6"/>
  <c r="O55" i="6"/>
  <c r="O56" i="6"/>
  <c r="O58" i="6"/>
  <c r="O59" i="6"/>
  <c r="O60" i="6"/>
  <c r="O62" i="6"/>
  <c r="O63" i="6"/>
  <c r="O64" i="6"/>
  <c r="O65" i="6"/>
  <c r="O66" i="6"/>
  <c r="O67" i="6"/>
  <c r="O68" i="6"/>
  <c r="O54" i="6"/>
  <c r="C11" i="6" s="1"/>
  <c r="O53" i="6"/>
  <c r="O52" i="6"/>
  <c r="G81" i="6"/>
  <c r="G79" i="6"/>
  <c r="F81" i="6"/>
  <c r="F83" i="6"/>
  <c r="F84" i="6"/>
  <c r="F79" i="6"/>
  <c r="G63" i="6"/>
  <c r="G65" i="6"/>
  <c r="G66" i="6"/>
  <c r="G61" i="6"/>
  <c r="H63" i="6"/>
  <c r="H65" i="6"/>
  <c r="H66" i="6"/>
  <c r="H61" i="6"/>
  <c r="H81" i="6"/>
  <c r="H83" i="6"/>
  <c r="H84" i="6"/>
  <c r="H79" i="6"/>
  <c r="I63" i="6"/>
  <c r="I66" i="6"/>
  <c r="I61" i="6"/>
  <c r="J63" i="6"/>
  <c r="J65" i="6"/>
  <c r="J66" i="6"/>
  <c r="J61" i="6"/>
  <c r="J81" i="6"/>
  <c r="J83" i="6"/>
  <c r="J84" i="6"/>
  <c r="J79" i="6"/>
  <c r="K63" i="6"/>
  <c r="K65" i="6"/>
  <c r="K66" i="6"/>
  <c r="K61" i="6"/>
  <c r="K81" i="6"/>
  <c r="K83" i="6"/>
  <c r="K84" i="6"/>
  <c r="K79" i="6"/>
  <c r="N63" i="6"/>
  <c r="N65" i="6"/>
  <c r="N81" i="6"/>
  <c r="N83" i="6"/>
  <c r="F63" i="6"/>
  <c r="F65" i="6"/>
  <c r="F66" i="6"/>
  <c r="F61" i="6"/>
  <c r="N86" i="6"/>
  <c r="K86" i="6"/>
  <c r="J86" i="6"/>
  <c r="I86" i="6"/>
  <c r="H86" i="6"/>
  <c r="F86" i="6"/>
  <c r="N85" i="6"/>
  <c r="K85" i="6"/>
  <c r="J85" i="6"/>
  <c r="I85" i="6"/>
  <c r="H85" i="6"/>
  <c r="F85" i="6"/>
  <c r="I84" i="6"/>
  <c r="I83" i="6"/>
  <c r="N82" i="6"/>
  <c r="K82" i="6"/>
  <c r="J82" i="6"/>
  <c r="I82" i="6"/>
  <c r="H82" i="6"/>
  <c r="F82" i="6"/>
  <c r="I81" i="6"/>
  <c r="N80" i="6"/>
  <c r="K80" i="6"/>
  <c r="J80" i="6"/>
  <c r="I80" i="6"/>
  <c r="H80" i="6"/>
  <c r="G80" i="6"/>
  <c r="F80" i="6"/>
  <c r="I79" i="6"/>
  <c r="N78" i="6"/>
  <c r="K78" i="6"/>
  <c r="J78" i="6"/>
  <c r="I78" i="6"/>
  <c r="H78" i="6"/>
  <c r="G78" i="6"/>
  <c r="F78" i="6"/>
  <c r="N77" i="6"/>
  <c r="K77" i="6"/>
  <c r="J77" i="6"/>
  <c r="I77" i="6"/>
  <c r="H77" i="6"/>
  <c r="G77" i="6"/>
  <c r="F77" i="6"/>
  <c r="N76" i="6"/>
  <c r="K76" i="6"/>
  <c r="J76" i="6"/>
  <c r="I76" i="6"/>
  <c r="H76" i="6"/>
  <c r="G76" i="6"/>
  <c r="F76" i="6"/>
  <c r="K74" i="6"/>
  <c r="J74" i="6"/>
  <c r="I74" i="6"/>
  <c r="H74" i="6"/>
  <c r="G74" i="6"/>
  <c r="F74" i="6"/>
  <c r="K73" i="6"/>
  <c r="J73" i="6"/>
  <c r="I73" i="6"/>
  <c r="H73" i="6"/>
  <c r="G73" i="6"/>
  <c r="F73" i="6"/>
  <c r="N72" i="6"/>
  <c r="K72" i="6"/>
  <c r="J72" i="6"/>
  <c r="I72" i="6"/>
  <c r="H72" i="6"/>
  <c r="G72" i="6"/>
  <c r="D3" i="6" s="1"/>
  <c r="Z36" i="6" s="1"/>
  <c r="F72" i="6"/>
  <c r="N71" i="6"/>
  <c r="K71" i="6"/>
  <c r="J71" i="6"/>
  <c r="I71" i="6"/>
  <c r="H71" i="6"/>
  <c r="G71" i="6"/>
  <c r="F71" i="6"/>
  <c r="N68" i="6"/>
  <c r="K68" i="6"/>
  <c r="J68" i="6"/>
  <c r="I68" i="6"/>
  <c r="H68" i="6"/>
  <c r="G68" i="6"/>
  <c r="F68" i="6"/>
  <c r="N67" i="6"/>
  <c r="K67" i="6"/>
  <c r="J67" i="6"/>
  <c r="I67" i="6"/>
  <c r="H67" i="6"/>
  <c r="G67" i="6"/>
  <c r="F67" i="6"/>
  <c r="N64" i="6"/>
  <c r="K64" i="6"/>
  <c r="J64" i="6"/>
  <c r="I64" i="6"/>
  <c r="H64" i="6"/>
  <c r="G64" i="6"/>
  <c r="F64" i="6"/>
  <c r="N62" i="6"/>
  <c r="K62" i="6"/>
  <c r="J62" i="6"/>
  <c r="I62" i="6"/>
  <c r="H62" i="6"/>
  <c r="G62" i="6"/>
  <c r="F62" i="6"/>
  <c r="N60" i="6"/>
  <c r="K60" i="6"/>
  <c r="J60" i="6"/>
  <c r="I60" i="6"/>
  <c r="H60" i="6"/>
  <c r="G60" i="6"/>
  <c r="F60" i="6"/>
  <c r="N59" i="6"/>
  <c r="K59" i="6"/>
  <c r="J59" i="6"/>
  <c r="I59" i="6"/>
  <c r="H59" i="6"/>
  <c r="G59" i="6"/>
  <c r="F59" i="6"/>
  <c r="N58" i="6"/>
  <c r="K58" i="6"/>
  <c r="J58" i="6"/>
  <c r="I58" i="6"/>
  <c r="H58" i="6"/>
  <c r="G58" i="6"/>
  <c r="F58" i="6"/>
  <c r="N56" i="6"/>
  <c r="K56" i="6"/>
  <c r="J56" i="6"/>
  <c r="I56" i="6"/>
  <c r="H56" i="6"/>
  <c r="G56" i="6"/>
  <c r="F56" i="6"/>
  <c r="N55" i="6"/>
  <c r="K55" i="6"/>
  <c r="J55" i="6"/>
  <c r="I55" i="6"/>
  <c r="H55" i="6"/>
  <c r="G55" i="6"/>
  <c r="F55" i="6"/>
  <c r="N54" i="6"/>
  <c r="C10" i="6" s="1"/>
  <c r="K54" i="6"/>
  <c r="C7" i="6" s="1"/>
  <c r="X40" i="6" s="1"/>
  <c r="J54" i="6"/>
  <c r="I54" i="6"/>
  <c r="H54" i="6"/>
  <c r="C4" i="6" s="1"/>
  <c r="X37" i="6" s="1"/>
  <c r="G54" i="6"/>
  <c r="F54" i="6"/>
  <c r="N53" i="6"/>
  <c r="K53" i="6"/>
  <c r="J53" i="6"/>
  <c r="I53" i="6"/>
  <c r="H53" i="6"/>
  <c r="G53" i="6"/>
  <c r="F53" i="6"/>
  <c r="D10" i="6" l="1"/>
  <c r="Z43" i="6" s="1"/>
  <c r="C2" i="6"/>
  <c r="X35" i="6" s="1"/>
  <c r="D6" i="6"/>
  <c r="Z39" i="6" s="1"/>
  <c r="C3" i="6"/>
  <c r="X36" i="6" s="1"/>
  <c r="C5" i="6"/>
  <c r="X38" i="6" s="1"/>
  <c r="D2" i="6"/>
  <c r="Z35" i="6" s="1"/>
  <c r="D4" i="6"/>
  <c r="Z37" i="6" s="1"/>
  <c r="X44" i="6"/>
  <c r="X45" i="6"/>
  <c r="X46" i="6"/>
  <c r="Z45" i="6"/>
  <c r="C6" i="6"/>
  <c r="X39" i="6" s="1"/>
  <c r="X43" i="6"/>
  <c r="D5" i="6"/>
  <c r="Z38" i="6" s="1"/>
  <c r="D7" i="6"/>
  <c r="Z40" i="6" s="1"/>
  <c r="D13" i="6"/>
  <c r="Z46" i="6" s="1"/>
  <c r="Z44" i="6"/>
  <c r="C25" i="6"/>
  <c r="C32" i="6"/>
  <c r="C17" i="6"/>
  <c r="C21" i="6"/>
  <c r="C29" i="6"/>
  <c r="G69" i="6"/>
  <c r="D23" i="6" s="1"/>
  <c r="C31" i="6"/>
  <c r="C19" i="6"/>
  <c r="C23" i="6"/>
  <c r="C27" i="6"/>
  <c r="C18" i="6"/>
  <c r="C20" i="6"/>
  <c r="C22" i="6"/>
  <c r="C24" i="6"/>
  <c r="C26" i="6"/>
  <c r="C28" i="6"/>
  <c r="C30" i="6"/>
  <c r="D27" i="6" l="1"/>
  <c r="D20" i="6"/>
  <c r="D28" i="6"/>
  <c r="D21" i="6"/>
  <c r="D24" i="6"/>
  <c r="D32" i="6"/>
  <c r="D31" i="6"/>
  <c r="D30" i="6"/>
  <c r="D26" i="6"/>
  <c r="D22" i="6"/>
  <c r="D18" i="6"/>
  <c r="D25" i="6"/>
  <c r="D17" i="6"/>
  <c r="D29" i="6"/>
  <c r="D19" i="6"/>
</calcChain>
</file>

<file path=xl/comments1.xml><?xml version="1.0" encoding="utf-8"?>
<comments xmlns="http://schemas.openxmlformats.org/spreadsheetml/2006/main">
  <authors>
    <author/>
  </authors>
  <commentList>
    <comment ref="A1" authorId="0">
      <text>
        <r>
          <rPr>
            <b/>
            <u/>
            <sz val="8"/>
            <color indexed="81"/>
            <rFont val="Tahoma"/>
            <family val="2"/>
          </rPr>
          <t>Überblick nach Bundesland</t>
        </r>
        <r>
          <rPr>
            <sz val="8"/>
            <color indexed="81"/>
            <rFont val="Tahoma"/>
            <family val="2"/>
          </rPr>
          <t xml:space="preserve">
Ihre Auswahl wird im Kalender (Bereich AA1:AU40) angezeigt.
Ferien sind Orange hinterlegt</t>
        </r>
      </text>
    </comment>
    <comment ref="A2" authorId="0">
      <text>
        <r>
          <rPr>
            <b/>
            <sz val="8"/>
            <color indexed="81"/>
            <rFont val="Tahoma"/>
            <family val="2"/>
          </rPr>
          <t xml:space="preserve">Dropdown in dieser Zelle
</t>
        </r>
        <r>
          <rPr>
            <sz val="8"/>
            <color indexed="81"/>
            <rFont val="Tahoma"/>
            <family val="2"/>
          </rPr>
          <t>Bitte in die Zelle klicken, und anschliessend den DropDown-Pfeil am rechten Rand der Zelle anklicken und das gewünschte Element auswählen.</t>
        </r>
      </text>
    </comment>
    <comment ref="B2" authorId="0">
      <text>
        <r>
          <rPr>
            <sz val="8"/>
            <color indexed="81"/>
            <rFont val="Tahoma"/>
            <family val="2"/>
          </rPr>
          <t>Der Übersichtlichkeit halber mit übernommen.</t>
        </r>
      </text>
    </comment>
    <comment ref="B11" authorId="0">
      <text>
        <r>
          <rPr>
            <sz val="9"/>
            <color indexed="81"/>
            <rFont val="Tahoma"/>
            <family val="2"/>
          </rPr>
          <t>Bitte fügen Sie diese Tage gegebenenfalls selbst hinzu.</t>
        </r>
      </text>
    </comment>
    <comment ref="B12" authorId="0">
      <text>
        <r>
          <rPr>
            <sz val="9"/>
            <color indexed="81"/>
            <rFont val="Tahoma"/>
            <family val="2"/>
          </rPr>
          <t>Bitte fügen Sie diese Tage gegebenenfalls selbst hinzu.</t>
        </r>
      </text>
    </comment>
    <comment ref="B13" authorId="0">
      <text>
        <r>
          <rPr>
            <sz val="9"/>
            <color indexed="81"/>
            <rFont val="Tahoma"/>
            <family val="2"/>
          </rPr>
          <t>Bitte fügen Sie diese Tage gegebenenfalls selbst hinzu.</t>
        </r>
      </text>
    </comment>
    <comment ref="A16"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t>
        </r>
      </text>
    </comment>
    <comment ref="A17" authorId="0">
      <text>
        <r>
          <rPr>
            <b/>
            <sz val="8"/>
            <color indexed="81"/>
            <rFont val="Tahoma"/>
            <family val="2"/>
          </rPr>
          <t xml:space="preserve">Dropdown in dieser Zelle
</t>
        </r>
        <r>
          <rPr>
            <sz val="8"/>
            <color indexed="81"/>
            <rFont val="Tahoma"/>
            <family val="2"/>
          </rPr>
          <t>Bitte in die Zelle klicken, und anschliessend den DropDown-Pfeil am rechten Rand der Zelle anklicken und das gewünschte Element auswählen.</t>
        </r>
      </text>
    </comment>
    <comment ref="B25" authorId="0">
      <text>
        <r>
          <rPr>
            <sz val="8"/>
            <color indexed="81"/>
            <rFont val="Tahoma"/>
            <family val="2"/>
          </rPr>
          <t>Auf den niedersächsischen Nordseeinseln gelten Sonderregeln.</t>
        </r>
      </text>
    </comment>
    <comment ref="B31" authorId="0">
      <text>
        <r>
          <rPr>
            <sz val="8"/>
            <color indexed="81"/>
            <rFont val="Tahoma"/>
            <family val="2"/>
          </rPr>
          <t>Auf den Inseln Amrum, Föhr, Helgoland und  Sylt sowie den Halligen gelten für die Sommerferien und Herbstferien Sonderregelungen.</t>
        </r>
      </text>
    </comment>
    <comment ref="K51"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t>
        </r>
      </text>
    </comment>
    <comment ref="L51"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t>
        </r>
      </text>
    </comment>
    <comment ref="E61" authorId="0">
      <text>
        <r>
          <rPr>
            <sz val="8"/>
            <color indexed="81"/>
            <rFont val="Tahoma"/>
            <family val="2"/>
          </rPr>
          <t>Auf den niedersächsischen Nordseeinseln gelten Sonderregeln.</t>
        </r>
      </text>
    </comment>
    <comment ref="G61" authorId="0">
      <text>
        <r>
          <rPr>
            <sz val="8"/>
            <color indexed="81"/>
            <rFont val="Tahoma"/>
            <family val="2"/>
          </rPr>
          <t>Auf den niedersächsischen Nordseeinseln gelten Sonderregeln.</t>
        </r>
      </text>
    </comment>
    <comment ref="H61" authorId="0">
      <text>
        <r>
          <rPr>
            <sz val="8"/>
            <color indexed="81"/>
            <rFont val="Tahoma"/>
            <family val="2"/>
          </rPr>
          <t>Auf den niedersächsischen Nordseeinseln gelten Sonderregeln.</t>
        </r>
      </text>
    </comment>
    <comment ref="E67" authorId="0">
      <text>
        <r>
          <rPr>
            <sz val="8"/>
            <color indexed="81"/>
            <rFont val="Tahoma"/>
            <family val="2"/>
          </rPr>
          <t>Auf den Inseln Amrum, Föhr, Helgoland und  Sylt sowie den Halligen gelten für die Sommerferien und Herbstferien Sonderregelungen.</t>
        </r>
      </text>
    </comment>
    <comment ref="G67" authorId="0">
      <text>
        <r>
          <rPr>
            <sz val="8"/>
            <color indexed="81"/>
            <rFont val="Tahoma"/>
            <family val="2"/>
          </rPr>
          <t>Auf den Inseln Amrum, Föhr, Helgoland und  Sylt sowie den Halligen gelten für die Sommerferien und Herbstferien Sonderregelungen.</t>
        </r>
      </text>
    </comment>
    <comment ref="J67" authorId="0">
      <text>
        <r>
          <rPr>
            <sz val="8"/>
            <color indexed="81"/>
            <rFont val="Tahoma"/>
            <family val="2"/>
          </rPr>
          <t>Auf den Inseln Amrum, Föhr, Helgoland und  Sylt sowie den Halligen gelten für die Sommerferien und Herbstferien Sonderregelungen.</t>
        </r>
      </text>
    </comment>
    <comment ref="K69"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t>
        </r>
      </text>
    </comment>
    <comment ref="E79" authorId="0">
      <text>
        <r>
          <rPr>
            <sz val="8"/>
            <color indexed="81"/>
            <rFont val="Tahoma"/>
            <family val="2"/>
          </rPr>
          <t>Auf den niedersächsischen Nordseeinseln gelten Sonderregeln.</t>
        </r>
      </text>
    </comment>
    <comment ref="F79" authorId="0">
      <text>
        <r>
          <rPr>
            <sz val="8"/>
            <color indexed="81"/>
            <rFont val="Tahoma"/>
            <family val="2"/>
          </rPr>
          <t>Auf den niedersächsischen Nordseeinseln gelten Sonderregeln.</t>
        </r>
      </text>
    </comment>
    <comment ref="G79" authorId="0">
      <text>
        <r>
          <rPr>
            <sz val="8"/>
            <color indexed="81"/>
            <rFont val="Tahoma"/>
            <family val="2"/>
          </rPr>
          <t>Auf den niedersächsischen Nordseeinseln gelten Sonderregeln.</t>
        </r>
      </text>
    </comment>
    <comment ref="H79" authorId="0">
      <text>
        <r>
          <rPr>
            <sz val="8"/>
            <color indexed="81"/>
            <rFont val="Tahoma"/>
            <family val="2"/>
          </rPr>
          <t>Auf den niedersächsischen Nordseeinseln gelten Sonderregeln.</t>
        </r>
      </text>
    </comment>
    <comment ref="N79" authorId="0">
      <text>
        <r>
          <rPr>
            <sz val="8"/>
            <color indexed="81"/>
            <rFont val="Tahoma"/>
            <family val="2"/>
          </rPr>
          <t>Auf den niedersächsischen Nordseeinseln gelten Sonderregeln.</t>
        </r>
      </text>
    </comment>
    <comment ref="E85" authorId="0">
      <text>
        <r>
          <rPr>
            <sz val="8"/>
            <color indexed="81"/>
            <rFont val="Tahoma"/>
            <family val="2"/>
          </rPr>
          <t>Auf den Inseln Amrum, Föhr, Helgoland und  Sylt sowie den Halligen gelten für die Sommerferien und Herbstferien Sonderregelungen.</t>
        </r>
      </text>
    </comment>
    <comment ref="F85" authorId="0">
      <text>
        <r>
          <rPr>
            <sz val="8"/>
            <color indexed="81"/>
            <rFont val="Tahoma"/>
            <family val="2"/>
          </rPr>
          <t>Auf den Inseln Amrum, Föhr, Helgoland und  Sylt sowie den Halligen gelten für die Sommerferien und Herbstferien Sonderregelungen.</t>
        </r>
      </text>
    </comment>
    <comment ref="G85" authorId="0">
      <text>
        <r>
          <rPr>
            <sz val="8"/>
            <color indexed="81"/>
            <rFont val="Tahoma"/>
            <family val="2"/>
          </rPr>
          <t>Auf den Inseln Amrum, Föhr, Helgoland und  Sylt sowie den Halligen gelten für die Sommerferien und Herbstferien Sonderregelungen.</t>
        </r>
      </text>
    </comment>
    <comment ref="J85" authorId="0">
      <text>
        <r>
          <rPr>
            <sz val="8"/>
            <color indexed="81"/>
            <rFont val="Tahoma"/>
            <family val="2"/>
          </rPr>
          <t>Auf den Inseln Amrum, Föhr, Helgoland und  Sylt sowie den Halligen gelten für die Sommerferien und Herbstferien Sonderregelungen.</t>
        </r>
      </text>
    </comment>
    <comment ref="N85" authorId="0">
      <text>
        <r>
          <rPr>
            <sz val="8"/>
            <color indexed="81"/>
            <rFont val="Tahoma"/>
            <family val="2"/>
          </rPr>
          <t>Auf den Inseln Amrum, Föhr, Helgoland und  Sylt sowie den Halligen gelten für die Sommerferien und Herbstferien Sonderregelungen.</t>
        </r>
      </text>
    </comment>
  </commentList>
</comments>
</file>

<file path=xl/comments2.xml><?xml version="1.0" encoding="utf-8"?>
<comments xmlns="http://schemas.openxmlformats.org/spreadsheetml/2006/main">
  <authors>
    <author/>
  </authors>
  <commentList>
    <comment ref="L1"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 "Pfingstferien (Teil 3)". Beispiel: Bundesland Niedersachsen</t>
        </r>
      </text>
    </comment>
    <comment ref="N1" authorId="0">
      <text>
        <r>
          <rPr>
            <b/>
            <sz val="8"/>
            <color indexed="81"/>
            <rFont val="Tahoma"/>
            <family val="2"/>
          </rPr>
          <t xml:space="preserve">Sonderfall Pfingstferien
</t>
        </r>
        <r>
          <rPr>
            <sz val="8"/>
            <color indexed="81"/>
            <rFont val="Tahoma"/>
            <family val="2"/>
          </rPr>
          <t>In einigen Bundesländern sind die Pfingstferien unterbrochen. Deshalb gibt es in der Auswahl "Pfingstferien (Teil 1)" und "Pfingstferien (Teil 2)".</t>
        </r>
      </text>
    </comment>
    <comment ref="A11" authorId="0">
      <text>
        <r>
          <rPr>
            <sz val="8"/>
            <color indexed="81"/>
            <rFont val="Tahoma"/>
            <family val="2"/>
          </rPr>
          <t>Auf den niedersächsischen Nordseeinseln gelten Sonderregeln.</t>
        </r>
      </text>
    </comment>
    <comment ref="A17" authorId="0">
      <text>
        <r>
          <rPr>
            <sz val="8"/>
            <color indexed="81"/>
            <rFont val="Tahoma"/>
            <family val="2"/>
          </rPr>
          <t>Auf den Inseln Amrum, Föhr, Helgoland und  Sylt sowie den Halligen gelten für die Sommerferien und Herbstferien Sonderregelungen.</t>
        </r>
      </text>
    </comment>
  </commentList>
</comments>
</file>

<file path=xl/sharedStrings.xml><?xml version="1.0" encoding="utf-8"?>
<sst xmlns="http://schemas.openxmlformats.org/spreadsheetml/2006/main" count="602" uniqueCount="57">
  <si>
    <t>Überblick nach Bundesland:</t>
  </si>
  <si>
    <t>Ferien:</t>
  </si>
  <si>
    <t>Von:</t>
  </si>
  <si>
    <t>Bis:</t>
  </si>
  <si>
    <t>Thüringen</t>
  </si>
  <si>
    <t>Überblick nach Ferien: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</si>
  <si>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</si>
  <si>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</si>
  <si>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</si>
  <si>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</si>
  <si>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</si>
  <si>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</si>
  <si>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</si>
  <si>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</si>
  <si>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</si>
  <si>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</si>
  <si>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</si>
  <si>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</si>
  <si>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</si>
  <si>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</si>
  <si>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</si>
  <si>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Mo</t>
  </si>
  <si>
    <t>Di</t>
  </si>
  <si>
    <t>Mi</t>
  </si>
  <si>
    <t>Do</t>
  </si>
  <si>
    <t>Fr</t>
  </si>
  <si>
    <t>Sa</t>
  </si>
  <si>
    <t>So</t>
  </si>
  <si>
    <t>Von</t>
  </si>
  <si>
    <t>Bis</t>
  </si>
  <si>
    <t>1) auf den niedersächsischen Nordseeinseln gelten Sonderregeln</t>
  </si>
  <si>
    <t>2) auf den Inseln Sylt, Föhr, Amrum und Helgoland sowie auf den Halligen gelten für die Sommer- und Herbstferien Sonderregelungen.</t>
  </si>
  <si>
    <t xml:space="preserve">3) auf den Inseln Sylt, Föhr, Amrum und Helgoland sowie auf den Halligen gelten </t>
  </si>
  <si>
    <t>4) Ferientermine liegen derzeit noch nicht vor.</t>
  </si>
  <si>
    <t>Anmerkungen:</t>
  </si>
  <si>
    <t>- Das Tabellenblatt "Rohdaten" beinhaltet die zum Zeitpunkt der Erstellung bekanntgemachten Urlaubsdaten. Die Länder behalten sich jedoch das Recht vor kurzfristige Änderungen zu machen. In diesem Fall bitte die Daten im Tabellenblatt "Rohdaten" anpassen.</t>
  </si>
  <si>
    <t>- Auf den niedersächsischen Nordseeinseln gelten Sonderregeln.</t>
  </si>
  <si>
    <t>Baden-Wuerttemberg</t>
  </si>
  <si>
    <t>Thueringen</t>
  </si>
  <si>
    <t>- Auf den Inseln Amrum, Föhr, Helgoland und  Sylt sowie den Halligen gelten fuer die Sommerferien und Herbstferien Sonderregelungen.</t>
  </si>
  <si>
    <t>Bitte auswaehlen</t>
  </si>
  <si>
    <t xml:space="preserve">Datengrundlage bilden Informationen von der Website der Kultusministerkonferenz. </t>
  </si>
  <si>
    <t/>
  </si>
  <si>
    <t>Sommerferien 2011</t>
  </si>
  <si>
    <t>-</t>
  </si>
  <si>
    <t>Bewegl. Ferientag</t>
  </si>
  <si>
    <t>Herbstferien 2011</t>
  </si>
  <si>
    <t>Weihnachtsferien 2011-2012</t>
  </si>
  <si>
    <t>Winterferien 2012</t>
  </si>
  <si>
    <t>Ostern/Frühjahr 2012</t>
  </si>
  <si>
    <t>Sommerferien 2012</t>
  </si>
  <si>
    <t>Pfingstferien 2012 Teil 1</t>
  </si>
  <si>
    <t>Pfingstferien 2012 Teil 2</t>
  </si>
  <si>
    <t>Pfingstferien 2012 Teil 3</t>
  </si>
  <si>
    <t>------------------------------</t>
  </si>
  <si>
    <t>- Sonderfall bewegliche Ferientage: Diese Angaben waren zum Zeitpunkt der Erstellung nicht auf den Seiten der Kultusministerkonferenz zu finden.</t>
  </si>
  <si>
    <t xml:space="preserve">Weitere Hinweise zur Verwendung:
--------------------------------------
Bitte wählen Sie das von Ihnen gewünschte Bundesland aus dem Dropdown in Zelle A2 aus.
Daraufhin wird der Ferienkalender farbig* formatiert.  
Ferientermine für dieses Bundesland erscheinen dann in dunklem Rot. (Die Sommerferien des Vorjahres sind in hellem Rot formatiert).
In der rechten unteren Ecke des Kalenders finden Sie nochmal alle Termine für dieses Bundesland zusammengefasst.
Wichtiger Hinweis: Sollte sich trotz Auswahl eines Bundeslandes/Ferientyps durch das Dropdown-Menü nichts ändern bitte überprüfen ob die Berechnungsoption in Excel auf "automatisch" gestellt ist.
(Menü: "Extras" - "Optionen" - im Register "Berechnung", der Punkt "Berechnung" auf "automatisch".)
Der Druckbereich wurde auf den Kalenderbereich eingeschränkt. Sie können diesen jedoch gerne ändern.
(Gewünschten Bereich markieren - Menü: ("Datei" - "Druckbereich" - "Druckbereich aufheben", dann "Datei" - "Druckbereich" - "Druckbereich festlegen").
Der Dropdown in Zelle B12 bietet Ihnen einen schnellen Überblick nach Ferien. Sie können diesen verwenden um optimale Reisezeiten für Ihre Urlaube zu planen. Er wird jedoch nicht in den Kalender übernommen.
Weiterführende Informationen:
-------------------------------------------
- Datengrundlage bilden Informationen von der Website der Kultusministerkonferenz. 
- Das Tabellenblatt "Rohdaten" beinhaltet die zum Zeitpunkt der Erstellung bekanntgemachten Urlaubsdaten. 
- Die Länder behalten sich jedoch das Recht vor kurzfristige Änderungen zu machen. 
- In diesem Fall bitte die Daten im Tabellenblatt "Rohdaten" anpassen.
Zum Entfernen dieses Infotextfeldes, dieses bitte anklicken dann erneut am Rand anklicken und mit der "Entfernen"-Taste löschen.  (Alternativ können Sie es verkleinern oder verschieben).
Falls Sie es wider Erwarten nochmal brauchen, finden Sie diese Vorlage auf Office.com als "Schulferienkalender für Deutschland 2011-12" wieder. Dort ist das Feld natürlich weiterhin eingebaut.
In den ausgeblendeten Zeilen (50 bis 87) im Tabellenblatt "2011-2012 (DE-DE)" finden Sie die umgewandelten "Rohdaten" in einem Format das zur Verwendung in den verwendeten Formeln geeignet ist.
* Farbliche Hervorhebung:
Diese Formatierung verhält sich erst ab Excel 2007 wie erwartet, da in Vorgängerversionen nur drei bedingte Formate pro Zelle zugelassen waren.  Sie können die bedingten Formatierungen jedoch an Beispielzellen ansehen, und für einzelne Monate eigene zuweisen... 
Sie können sich auch an dem Kalender für das Schuljahr 2007/08 orientieren.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</si>
</sst>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numFmt numFmtId="165" formatCode="d/m/yyyy;@"/>
  </numFmts>
  <fonts count="35" x14ac:knownFonts="1">
    <font>
      <sz val="10"/>
      <name val="Arial"/>
    </font>
    <font>
      <sz val="11"/>
      <color theme="1"/>
      <name val="Calibri"/>
      <family val="2"/>
      <scheme val="minor"/>
    </font>
    <font>
      <sz val="8"/>
      <name val="Arial"/>
      <family val="2"/>
    </font>
    <font>
      <sz val="10"/>
      <color indexed="8"/>
      <name val="Arial"/>
      <family val="2"/>
    </font>
    <font>
      <sz val="8"/>
      <color indexed="8"/>
      <name val="Arial"/>
      <family val="2"/>
    </font>
    <font>
      <b/>
      <sz val="8"/>
      <color indexed="8"/>
      <name val="Arial"/>
      <family val="2"/>
    </font>
    <font>
      <sz val="8"/>
      <color indexed="81"/>
      <name val="Tahoma"/>
      <family val="2"/>
    </font>
    <font>
      <b/>
      <sz val="8"/>
      <color indexed="81"/>
      <name val="Tahoma"/>
      <family val="2"/>
    </font>
    <font>
      <b/>
      <u/>
      <sz val="8"/>
      <color indexed="81"/>
      <name val="Tahoma"/>
      <family val="2"/>
    </font>
    <font>
      <b/>
      <sz val="8"/>
      <name val="Arial"/>
      <family val="2"/>
    </font>
    <font>
      <sz val="10"/>
      <name val="Arial"/>
      <family val="2"/>
    </font>
    <font>
      <sz val="10"/>
      <color indexed="9"/>
      <name val="Arial"/>
      <family val="2"/>
    </font>
    <font>
      <sz val="10"/>
      <color indexed="8"/>
      <name val="Arial"/>
      <family val="2"/>
    </font>
    <font>
      <b/>
      <sz val="10"/>
      <color indexed="63"/>
      <name val="Arial"/>
      <family val="2"/>
    </font>
    <font>
      <b/>
      <sz val="10"/>
      <color indexed="53"/>
      <name val="Arial"/>
      <family val="2"/>
    </font>
    <font>
      <b/>
      <sz val="18"/>
      <color indexed="62"/>
      <name val="Cambria"/>
      <family val="2"/>
    </font>
    <font>
      <sz val="10"/>
      <color indexed="62"/>
      <name val="Arial"/>
      <family val="2"/>
    </font>
    <font>
      <b/>
      <sz val="10"/>
      <color indexed="8"/>
      <name val="Arial"/>
      <family val="2"/>
    </font>
    <font>
      <sz val="10"/>
      <color indexed="17"/>
      <name val="Arial"/>
      <family val="2"/>
    </font>
    <font>
      <sz val="10"/>
      <color indexed="60"/>
      <name val="Arial"/>
      <family val="2"/>
    </font>
    <font>
      <sz val="10"/>
      <color indexed="16"/>
      <name val="Arial"/>
      <family val="2"/>
    </font>
    <font>
      <b/>
      <sz val="15"/>
      <color indexed="62"/>
      <name val="Arial"/>
      <family val="2"/>
    </font>
    <font>
      <b/>
      <sz val="13"/>
      <color indexed="62"/>
      <name val="Arial"/>
      <family val="2"/>
    </font>
    <font>
      <b/>
      <sz val="11"/>
      <color indexed="62"/>
      <name val="Arial"/>
      <family val="2"/>
    </font>
    <font>
      <sz val="10"/>
      <color indexed="53"/>
      <name val="Arial"/>
      <family val="2"/>
    </font>
    <font>
      <sz val="10"/>
      <color indexed="10"/>
      <name val="Arial"/>
      <family val="2"/>
    </font>
    <font>
      <b/>
      <sz val="10"/>
      <color indexed="9"/>
      <name val="Arial"/>
      <family val="2"/>
    </font>
    <font>
      <sz val="8"/>
      <name val="Arial"/>
      <family val="2"/>
    </font>
    <font>
      <sz val="10"/>
      <name val="Arial"/>
      <family val="2"/>
    </font>
    <font>
      <sz val="9"/>
      <color indexed="81"/>
      <name val="Tahoma"/>
      <family val="2"/>
    </font>
    <font>
      <b/>
      <sz val="16"/>
      <color theme="1"/>
      <name val="Arial"/>
      <family val="2"/>
    </font>
    <font>
      <sz val="10"/>
      <color theme="1"/>
      <name val="Arial"/>
      <family val="2"/>
    </font>
    <font>
      <b/>
      <sz val="10"/>
      <color theme="1"/>
      <name val="Arial"/>
      <family val="2"/>
    </font>
    <font>
      <sz val="10"/>
      <name val="Arial"/>
      <family val="2"/>
    </font>
    <font>
      <b/>
      <sz val="10"/>
      <name val="Arial"/>
      <family val="2"/>
    </font>
  </fonts>
  <fills count="37">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5"/>
        <bgColor indexed="45"/>
      </patternFill>
    </fill>
    <fill>
      <patternFill patternType="solid">
        <fgColor indexed="44"/>
      </patternFill>
    </fill>
    <fill>
      <patternFill patternType="solid">
        <fgColor indexed="22"/>
      </patternFill>
    </fill>
    <fill>
      <patternFill patternType="solid">
        <fgColor indexed="31"/>
      </patternFill>
    </fill>
    <fill>
      <patternFill patternType="solid">
        <fgColor indexed="41"/>
      </patternFill>
    </fill>
    <fill>
      <patternFill patternType="solid">
        <fgColor indexed="55"/>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39997558519241921"/>
        <bgColor theme="4" tint="0.59999389629810485"/>
      </patternFill>
    </fill>
    <fill>
      <patternFill patternType="solid">
        <fgColor theme="4" tint="0.39997558519241921"/>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bgColor indexed="64"/>
      </patternFill>
    </fill>
    <fill>
      <patternFill patternType="solid">
        <fgColor theme="6" tint="0.59999389629810485"/>
        <bgColor indexed="64"/>
      </patternFill>
    </fill>
    <fill>
      <patternFill patternType="solid">
        <fgColor theme="7" tint="0.59999389629810485"/>
        <bgColor indexed="64"/>
      </patternFill>
    </fill>
  </fills>
  <borders count="8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8"/>
      </top>
      <bottom style="medium">
        <color indexed="8"/>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8"/>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8"/>
      </top>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8">
    <xf numFmtId="0" fontId="0" fillId="0" borderId="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3" fillId="14" borderId="1" applyNumberFormat="0" applyAlignment="0" applyProtection="0"/>
    <xf numFmtId="0" fontId="14" fillId="14" borderId="2" applyNumberFormat="0" applyAlignment="0" applyProtection="0"/>
    <xf numFmtId="0" fontId="15" fillId="0" borderId="0" applyNumberFormat="0" applyFill="0" applyBorder="0" applyAlignment="0" applyProtection="0"/>
    <xf numFmtId="0" fontId="16" fillId="13" borderId="2" applyNumberFormat="0" applyAlignment="0" applyProtection="0"/>
    <xf numFmtId="0" fontId="17" fillId="0" borderId="3" applyNumberFormat="0" applyFill="0" applyAlignment="0" applyProtection="0"/>
    <xf numFmtId="0" fontId="18" fillId="9"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0" fillId="6" borderId="4" applyNumberFormat="0" applyFont="0" applyAlignment="0" applyProtection="0"/>
    <xf numFmtId="0" fontId="20" fillId="19"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8" borderId="9" applyNumberFormat="0" applyAlignment="0" applyProtection="0"/>
    <xf numFmtId="0" fontId="1" fillId="0" borderId="0"/>
    <xf numFmtId="0" fontId="33" fillId="0" borderId="0"/>
    <xf numFmtId="0" fontId="11"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1"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11" fillId="2"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11"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11" fillId="12" borderId="0" applyNumberFormat="0" applyBorder="0" applyAlignment="0" applyProtection="0"/>
    <xf numFmtId="0" fontId="3" fillId="6" borderId="0" applyNumberFormat="0" applyBorder="0" applyAlignment="0" applyProtection="0"/>
    <xf numFmtId="0" fontId="3" fillId="13" borderId="0" applyNumberFormat="0" applyBorder="0" applyAlignment="0" applyProtection="0"/>
    <xf numFmtId="0" fontId="13" fillId="14" borderId="1" applyNumberFormat="0" applyAlignment="0" applyProtection="0"/>
    <xf numFmtId="0" fontId="14" fillId="14" borderId="2" applyNumberFormat="0" applyAlignment="0" applyProtection="0"/>
    <xf numFmtId="0" fontId="16" fillId="13" borderId="2" applyNumberFormat="0" applyAlignment="0" applyProtection="0"/>
    <xf numFmtId="0" fontId="17" fillId="0" borderId="3" applyNumberFormat="0" applyFill="0" applyAlignment="0" applyProtection="0"/>
    <xf numFmtId="0" fontId="18" fillId="9" borderId="0" applyNumberFormat="0" applyBorder="0" applyAlignment="0" applyProtection="0"/>
    <xf numFmtId="0" fontId="19" fillId="18" borderId="0" applyNumberFormat="0" applyBorder="0" applyAlignment="0" applyProtection="0"/>
    <xf numFmtId="0" fontId="10" fillId="6" borderId="4" applyNumberFormat="0" applyFont="0" applyAlignment="0" applyProtection="0"/>
    <xf numFmtId="0" fontId="20" fillId="19"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cellStyleXfs>
  <cellXfs count="212">
    <xf numFmtId="0" fontId="0" fillId="0" borderId="0" xfId="0"/>
    <xf numFmtId="0" fontId="2" fillId="0" borderId="0" xfId="0" applyFont="1"/>
    <xf numFmtId="164" fontId="2" fillId="22" borderId="13" xfId="0" applyNumberFormat="1" applyFont="1" applyFill="1" applyBorder="1" applyAlignment="1">
      <alignment horizontal="center" wrapText="1"/>
    </xf>
    <xf numFmtId="0" fontId="5" fillId="24" borderId="14" xfId="0" applyFont="1" applyFill="1" applyBorder="1" applyAlignment="1">
      <alignment wrapText="1"/>
    </xf>
    <xf numFmtId="0" fontId="5" fillId="20" borderId="15" xfId="0" applyFont="1" applyFill="1" applyBorder="1" applyAlignment="1">
      <alignment wrapText="1"/>
    </xf>
    <xf numFmtId="0" fontId="5" fillId="20" borderId="14" xfId="0" applyFont="1" applyFill="1" applyBorder="1" applyAlignment="1">
      <alignment wrapText="1"/>
    </xf>
    <xf numFmtId="0" fontId="4" fillId="23" borderId="16" xfId="0" quotePrefix="1" applyFont="1" applyFill="1" applyBorder="1" applyAlignment="1">
      <alignment vertical="center" wrapText="1"/>
    </xf>
    <xf numFmtId="0" fontId="5" fillId="24" borderId="17" xfId="0" applyFont="1" applyFill="1" applyBorder="1" applyAlignment="1">
      <alignment horizontal="center" wrapText="1"/>
    </xf>
    <xf numFmtId="0" fontId="5" fillId="20" borderId="18" xfId="0" applyFont="1" applyFill="1" applyBorder="1" applyAlignment="1">
      <alignment horizontal="center" wrapText="1"/>
    </xf>
    <xf numFmtId="0" fontId="5" fillId="20" borderId="19" xfId="0" applyFont="1" applyFill="1" applyBorder="1" applyAlignment="1">
      <alignment horizontal="center" wrapText="1"/>
    </xf>
    <xf numFmtId="0" fontId="5" fillId="20" borderId="17" xfId="0" applyFont="1" applyFill="1" applyBorder="1" applyAlignment="1">
      <alignment horizontal="center" wrapText="1"/>
    </xf>
    <xf numFmtId="0" fontId="5" fillId="20" borderId="20" xfId="0" applyFont="1" applyFill="1" applyBorder="1" applyAlignment="1">
      <alignment wrapText="1"/>
    </xf>
    <xf numFmtId="14" fontId="2" fillId="21" borderId="21" xfId="0" applyNumberFormat="1" applyFont="1" applyFill="1" applyBorder="1" applyAlignment="1">
      <alignment horizontal="right"/>
    </xf>
    <xf numFmtId="14" fontId="4" fillId="0" borderId="22" xfId="0" applyNumberFormat="1" applyFont="1" applyFill="1" applyBorder="1" applyAlignment="1">
      <alignment horizontal="right" wrapText="1"/>
    </xf>
    <xf numFmtId="14" fontId="4" fillId="0" borderId="22" xfId="0" quotePrefix="1" applyNumberFormat="1" applyFont="1" applyFill="1" applyBorder="1" applyAlignment="1">
      <alignment horizontal="right" wrapText="1"/>
    </xf>
    <xf numFmtId="14" fontId="4" fillId="0" borderId="14" xfId="0" applyNumberFormat="1" applyFont="1" applyFill="1" applyBorder="1" applyAlignment="1">
      <alignment horizontal="right" wrapText="1"/>
    </xf>
    <xf numFmtId="0" fontId="5" fillId="20" borderId="23" xfId="0" applyFont="1" applyFill="1" applyBorder="1" applyAlignment="1">
      <alignment horizontal="center" wrapText="1"/>
    </xf>
    <xf numFmtId="14" fontId="2" fillId="0" borderId="21" xfId="0" applyNumberFormat="1" applyFont="1" applyBorder="1" applyAlignment="1">
      <alignment horizontal="right"/>
    </xf>
    <xf numFmtId="14" fontId="2" fillId="0" borderId="21" xfId="0" quotePrefix="1" applyNumberFormat="1" applyFont="1" applyBorder="1" applyAlignment="1">
      <alignment horizontal="right"/>
    </xf>
    <xf numFmtId="14" fontId="0" fillId="0" borderId="0" xfId="0" applyNumberFormat="1"/>
    <xf numFmtId="164" fontId="2" fillId="22" borderId="0" xfId="0" applyNumberFormat="1" applyFont="1" applyFill="1" applyBorder="1" applyAlignment="1">
      <alignment horizontal="center" wrapText="1"/>
    </xf>
    <xf numFmtId="0" fontId="2" fillId="0" borderId="0" xfId="0" applyFont="1" applyBorder="1"/>
    <xf numFmtId="0" fontId="0" fillId="0" borderId="29" xfId="0" applyBorder="1"/>
    <xf numFmtId="0" fontId="2" fillId="0" borderId="30" xfId="0" quotePrefix="1" applyFont="1" applyBorder="1"/>
    <xf numFmtId="0" fontId="9" fillId="0" borderId="37" xfId="0" applyFont="1" applyBorder="1"/>
    <xf numFmtId="0" fontId="2" fillId="0" borderId="38" xfId="0" applyFont="1" applyBorder="1"/>
    <xf numFmtId="14" fontId="5" fillId="20" borderId="17" xfId="0" applyNumberFormat="1" applyFont="1" applyFill="1" applyBorder="1" applyAlignment="1">
      <alignment horizontal="center" wrapText="1"/>
    </xf>
    <xf numFmtId="0" fontId="27" fillId="0" borderId="30" xfId="0" applyFont="1" applyBorder="1"/>
    <xf numFmtId="14" fontId="0" fillId="0" borderId="30" xfId="0" applyNumberFormat="1" applyBorder="1"/>
    <xf numFmtId="0" fontId="0" fillId="0" borderId="0" xfId="0" applyBorder="1"/>
    <xf numFmtId="14" fontId="0" fillId="0" borderId="28" xfId="0" applyNumberFormat="1" applyBorder="1"/>
    <xf numFmtId="0" fontId="0" fillId="0" borderId="30" xfId="0" applyBorder="1"/>
    <xf numFmtId="14" fontId="0" fillId="0" borderId="0" xfId="0" applyNumberFormat="1" applyBorder="1"/>
    <xf numFmtId="14" fontId="0" fillId="0" borderId="31" xfId="0" applyNumberFormat="1" applyBorder="1"/>
    <xf numFmtId="14" fontId="0" fillId="0" borderId="29" xfId="0" applyNumberFormat="1" applyBorder="1"/>
    <xf numFmtId="0" fontId="0" fillId="0" borderId="23" xfId="0" applyBorder="1"/>
    <xf numFmtId="14" fontId="0" fillId="0" borderId="23" xfId="0" applyNumberFormat="1" applyBorder="1"/>
    <xf numFmtId="0" fontId="28" fillId="0" borderId="49" xfId="0" applyFont="1" applyBorder="1"/>
    <xf numFmtId="0" fontId="28" fillId="0" borderId="50" xfId="0" applyFont="1" applyBorder="1"/>
    <xf numFmtId="0" fontId="28" fillId="0" borderId="51" xfId="0" applyFont="1" applyBorder="1"/>
    <xf numFmtId="17" fontId="0" fillId="0" borderId="0" xfId="0" applyNumberFormat="1"/>
    <xf numFmtId="0" fontId="28" fillId="0" borderId="0" xfId="0" quotePrefix="1" applyFont="1"/>
    <xf numFmtId="0" fontId="5" fillId="20" borderId="43" xfId="0" applyFont="1" applyFill="1" applyBorder="1" applyAlignment="1">
      <alignment wrapText="1"/>
    </xf>
    <xf numFmtId="14" fontId="2" fillId="21" borderId="53" xfId="0" applyNumberFormat="1" applyFont="1" applyFill="1" applyBorder="1" applyAlignment="1">
      <alignment horizontal="right"/>
    </xf>
    <xf numFmtId="14" fontId="2" fillId="0" borderId="53" xfId="0" applyNumberFormat="1" applyFont="1" applyBorder="1" applyAlignment="1">
      <alignment horizontal="right"/>
    </xf>
    <xf numFmtId="14" fontId="2" fillId="0" borderId="53" xfId="0" quotePrefix="1" applyNumberFormat="1" applyFont="1" applyBorder="1" applyAlignment="1">
      <alignment horizontal="right"/>
    </xf>
    <xf numFmtId="14" fontId="4" fillId="0" borderId="27" xfId="0" quotePrefix="1" applyNumberFormat="1" applyFont="1" applyFill="1" applyBorder="1" applyAlignment="1">
      <alignment horizontal="right" wrapText="1"/>
    </xf>
    <xf numFmtId="0" fontId="0" fillId="25" borderId="52" xfId="0" applyFill="1" applyBorder="1"/>
    <xf numFmtId="0" fontId="4" fillId="23" borderId="54" xfId="0" applyFont="1" applyFill="1" applyBorder="1" applyAlignment="1">
      <alignment vertical="center" wrapText="1"/>
    </xf>
    <xf numFmtId="0" fontId="5" fillId="24" borderId="55" xfId="0" applyFont="1" applyFill="1" applyBorder="1" applyAlignment="1">
      <alignment wrapText="1"/>
    </xf>
    <xf numFmtId="0" fontId="5" fillId="20" borderId="37" xfId="0" applyFont="1" applyFill="1" applyBorder="1" applyAlignment="1">
      <alignment wrapText="1"/>
    </xf>
    <xf numFmtId="0" fontId="5" fillId="20" borderId="55" xfId="0" applyFont="1" applyFill="1" applyBorder="1" applyAlignment="1">
      <alignment wrapText="1"/>
    </xf>
    <xf numFmtId="0" fontId="0" fillId="25" borderId="56" xfId="0" applyFill="1" applyBorder="1"/>
    <xf numFmtId="0" fontId="10" fillId="0" borderId="0" xfId="0" applyFont="1"/>
    <xf numFmtId="164" fontId="28" fillId="0" borderId="52" xfId="0" quotePrefix="1" applyNumberFormat="1" applyFont="1" applyFill="1" applyBorder="1" applyAlignment="1">
      <alignment horizontal="center" wrapText="1"/>
    </xf>
    <xf numFmtId="164" fontId="28" fillId="0" borderId="60" xfId="0" quotePrefix="1" applyNumberFormat="1" applyFont="1" applyFill="1" applyBorder="1" applyAlignment="1">
      <alignment horizontal="center" wrapText="1"/>
    </xf>
    <xf numFmtId="164" fontId="28" fillId="0" borderId="29" xfId="0" quotePrefix="1" applyNumberFormat="1" applyFont="1" applyFill="1" applyBorder="1" applyAlignment="1">
      <alignment horizontal="center" wrapText="1"/>
    </xf>
    <xf numFmtId="164" fontId="28" fillId="0" borderId="23" xfId="0" quotePrefix="1" applyNumberFormat="1" applyFont="1" applyFill="1" applyBorder="1" applyAlignment="1">
      <alignment horizontal="center" wrapText="1"/>
    </xf>
    <xf numFmtId="164" fontId="28" fillId="0" borderId="61" xfId="0" quotePrefix="1" applyNumberFormat="1" applyFont="1" applyFill="1" applyBorder="1" applyAlignment="1">
      <alignment horizontal="center" wrapText="1"/>
    </xf>
    <xf numFmtId="164" fontId="28" fillId="0" borderId="59" xfId="0" quotePrefix="1" applyNumberFormat="1" applyFont="1" applyFill="1" applyBorder="1" applyAlignment="1">
      <alignment horizontal="center" wrapText="1"/>
    </xf>
    <xf numFmtId="164" fontId="28" fillId="0" borderId="36" xfId="0" quotePrefix="1" applyNumberFormat="1" applyFont="1" applyFill="1" applyBorder="1" applyAlignment="1">
      <alignment horizontal="center" wrapText="1"/>
    </xf>
    <xf numFmtId="164" fontId="28" fillId="0" borderId="58" xfId="0" quotePrefix="1" applyNumberFormat="1" applyFont="1" applyFill="1" applyBorder="1" applyAlignment="1">
      <alignment horizontal="center" wrapText="1"/>
    </xf>
    <xf numFmtId="164" fontId="28" fillId="0" borderId="37" xfId="0" quotePrefix="1" applyNumberFormat="1" applyFont="1" applyFill="1" applyBorder="1" applyAlignment="1">
      <alignment horizontal="center" wrapText="1"/>
    </xf>
    <xf numFmtId="164" fontId="28" fillId="0" borderId="56" xfId="0" quotePrefix="1" applyNumberFormat="1" applyFont="1" applyFill="1" applyBorder="1" applyAlignment="1">
      <alignment horizontal="center" wrapText="1"/>
    </xf>
    <xf numFmtId="164" fontId="28" fillId="0" borderId="38" xfId="0" quotePrefix="1" applyNumberFormat="1" applyFont="1" applyFill="1" applyBorder="1" applyAlignment="1">
      <alignment horizontal="center" wrapText="1"/>
    </xf>
    <xf numFmtId="164" fontId="28" fillId="0" borderId="44" xfId="0" quotePrefix="1" applyNumberFormat="1" applyFont="1" applyFill="1" applyBorder="1" applyAlignment="1">
      <alignment horizontal="center" wrapText="1"/>
    </xf>
    <xf numFmtId="164" fontId="28" fillId="0" borderId="30" xfId="0" quotePrefix="1" applyNumberFormat="1" applyFont="1" applyFill="1" applyBorder="1" applyAlignment="1">
      <alignment horizontal="center" wrapText="1"/>
    </xf>
    <xf numFmtId="164" fontId="10" fillId="0" borderId="29" xfId="0" quotePrefix="1" applyNumberFormat="1" applyFont="1" applyFill="1" applyBorder="1" applyAlignment="1">
      <alignment horizontal="center" wrapText="1"/>
    </xf>
    <xf numFmtId="0" fontId="0" fillId="0" borderId="0" xfId="0" applyFill="1"/>
    <xf numFmtId="0" fontId="33" fillId="0" borderId="0" xfId="45"/>
    <xf numFmtId="14" fontId="33" fillId="0" borderId="0" xfId="45" applyNumberFormat="1" applyFill="1"/>
    <xf numFmtId="0" fontId="5" fillId="0" borderId="0" xfId="45" applyFont="1" applyFill="1" applyBorder="1" applyAlignment="1">
      <alignment vertical="center" wrapText="1"/>
    </xf>
    <xf numFmtId="14" fontId="31" fillId="28" borderId="53" xfId="45" applyNumberFormat="1" applyFont="1" applyFill="1" applyBorder="1" applyAlignment="1">
      <alignment horizontal="center"/>
    </xf>
    <xf numFmtId="14" fontId="31" fillId="27" borderId="39" xfId="45" applyNumberFormat="1" applyFont="1" applyFill="1" applyBorder="1" applyAlignment="1">
      <alignment horizontal="center"/>
    </xf>
    <xf numFmtId="14" fontId="31" fillId="28" borderId="39" xfId="45" applyNumberFormat="1" applyFont="1" applyFill="1" applyBorder="1" applyAlignment="1">
      <alignment horizontal="center"/>
    </xf>
    <xf numFmtId="14" fontId="31" fillId="27" borderId="25" xfId="45" applyNumberFormat="1" applyFont="1" applyFill="1" applyBorder="1" applyAlignment="1">
      <alignment horizontal="center"/>
    </xf>
    <xf numFmtId="0" fontId="10" fillId="31" borderId="10" xfId="0" applyFont="1" applyFill="1" applyBorder="1"/>
    <xf numFmtId="165" fontId="0" fillId="31" borderId="10" xfId="0" applyNumberFormat="1" applyFill="1" applyBorder="1"/>
    <xf numFmtId="165" fontId="0" fillId="31" borderId="34" xfId="0" applyNumberFormat="1" applyFill="1" applyBorder="1"/>
    <xf numFmtId="0" fontId="10" fillId="31" borderId="32" xfId="0" applyFont="1" applyFill="1" applyBorder="1"/>
    <xf numFmtId="165" fontId="0" fillId="31" borderId="32" xfId="0" applyNumberFormat="1" applyFill="1" applyBorder="1"/>
    <xf numFmtId="165" fontId="0" fillId="31" borderId="39" xfId="0" applyNumberFormat="1" applyFill="1" applyBorder="1"/>
    <xf numFmtId="0" fontId="10" fillId="32" borderId="10" xfId="0" applyFont="1" applyFill="1" applyBorder="1"/>
    <xf numFmtId="165" fontId="0" fillId="32" borderId="10" xfId="0" applyNumberFormat="1" applyFill="1" applyBorder="1"/>
    <xf numFmtId="165" fontId="0" fillId="32" borderId="34" xfId="0" applyNumberFormat="1" applyFill="1" applyBorder="1"/>
    <xf numFmtId="0" fontId="10" fillId="32" borderId="32" xfId="0" applyFont="1" applyFill="1" applyBorder="1"/>
    <xf numFmtId="165" fontId="0" fillId="32" borderId="32" xfId="0" applyNumberFormat="1" applyFill="1" applyBorder="1"/>
    <xf numFmtId="165" fontId="0" fillId="32" borderId="39" xfId="0" applyNumberFormat="1" applyFill="1" applyBorder="1"/>
    <xf numFmtId="0" fontId="10" fillId="32" borderId="35" xfId="0" applyFont="1" applyFill="1" applyBorder="1"/>
    <xf numFmtId="165" fontId="0" fillId="32" borderId="35" xfId="0" applyNumberFormat="1" applyFill="1" applyBorder="1"/>
    <xf numFmtId="165" fontId="0" fillId="32" borderId="25" xfId="0" applyNumberFormat="1" applyFill="1" applyBorder="1"/>
    <xf numFmtId="0" fontId="0" fillId="32" borderId="10" xfId="0" applyFill="1" applyBorder="1"/>
    <xf numFmtId="0" fontId="0" fillId="31" borderId="10" xfId="0" applyFill="1" applyBorder="1"/>
    <xf numFmtId="0" fontId="0" fillId="33" borderId="10" xfId="0" applyFill="1" applyBorder="1"/>
    <xf numFmtId="0" fontId="0" fillId="34" borderId="11" xfId="0" applyFill="1" applyBorder="1"/>
    <xf numFmtId="14" fontId="0" fillId="32" borderId="12" xfId="0" applyNumberFormat="1" applyFill="1" applyBorder="1" applyAlignment="1">
      <alignment horizontal="right"/>
    </xf>
    <xf numFmtId="14" fontId="0" fillId="31" borderId="12" xfId="0" applyNumberFormat="1" applyFill="1" applyBorder="1" applyAlignment="1">
      <alignment horizontal="right"/>
    </xf>
    <xf numFmtId="14" fontId="0" fillId="31" borderId="10" xfId="0" applyNumberFormat="1" applyFill="1" applyBorder="1" applyAlignment="1">
      <alignment horizontal="right"/>
    </xf>
    <xf numFmtId="14" fontId="0" fillId="32" borderId="10" xfId="0" applyNumberFormat="1" applyFill="1" applyBorder="1" applyAlignment="1">
      <alignment horizontal="right"/>
    </xf>
    <xf numFmtId="0" fontId="2" fillId="0" borderId="31" xfId="0" quotePrefix="1" applyFont="1" applyBorder="1"/>
    <xf numFmtId="0" fontId="2" fillId="0" borderId="29" xfId="0" applyFont="1" applyBorder="1"/>
    <xf numFmtId="0" fontId="0" fillId="0" borderId="70" xfId="0" applyBorder="1"/>
    <xf numFmtId="0" fontId="0" fillId="0" borderId="28" xfId="0" applyBorder="1"/>
    <xf numFmtId="0" fontId="10" fillId="31" borderId="63" xfId="0" applyFont="1" applyFill="1" applyBorder="1" applyAlignment="1">
      <alignment horizontal="center" vertical="center" wrapText="1"/>
    </xf>
    <xf numFmtId="0" fontId="10" fillId="31" borderId="64" xfId="0" applyFont="1" applyFill="1" applyBorder="1" applyAlignment="1">
      <alignment horizontal="center" vertical="center" wrapText="1"/>
    </xf>
    <xf numFmtId="0" fontId="10" fillId="31" borderId="65" xfId="0" applyFont="1" applyFill="1" applyBorder="1" applyAlignment="1">
      <alignment horizontal="center" vertical="center" wrapText="1"/>
    </xf>
    <xf numFmtId="0" fontId="10" fillId="36" borderId="6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65" xfId="0" applyFont="1" applyFill="1" applyBorder="1" applyAlignment="1">
      <alignment horizontal="center" vertical="center" wrapText="1"/>
    </xf>
    <xf numFmtId="164" fontId="0" fillId="35" borderId="33" xfId="0" applyNumberFormat="1" applyFill="1" applyBorder="1" applyAlignment="1">
      <alignment horizontal="center" wrapText="1"/>
    </xf>
    <xf numFmtId="164" fontId="0" fillId="35" borderId="12" xfId="0" applyNumberFormat="1" applyFill="1" applyBorder="1" applyAlignment="1">
      <alignment horizontal="center" wrapText="1"/>
    </xf>
    <xf numFmtId="164" fontId="0" fillId="35" borderId="38" xfId="0" applyNumberFormat="1" applyFill="1" applyBorder="1" applyAlignment="1">
      <alignment horizontal="center" wrapText="1"/>
    </xf>
    <xf numFmtId="164" fontId="0" fillId="35" borderId="40" xfId="0" applyNumberFormat="1" applyFill="1" applyBorder="1" applyAlignment="1">
      <alignment horizontal="center" wrapText="1"/>
    </xf>
    <xf numFmtId="164" fontId="0" fillId="35" borderId="41" xfId="0" applyNumberFormat="1" applyFill="1" applyBorder="1" applyAlignment="1">
      <alignment horizontal="center" wrapText="1"/>
    </xf>
    <xf numFmtId="164" fontId="0" fillId="35" borderId="10" xfId="0" applyNumberFormat="1" applyFill="1" applyBorder="1" applyAlignment="1">
      <alignment horizontal="center" wrapText="1"/>
    </xf>
    <xf numFmtId="164" fontId="0" fillId="35" borderId="34" xfId="0" applyNumberFormat="1" applyFill="1" applyBorder="1" applyAlignment="1">
      <alignment horizontal="center" wrapText="1"/>
    </xf>
    <xf numFmtId="164" fontId="0" fillId="35" borderId="18" xfId="0" applyNumberFormat="1" applyFill="1" applyBorder="1" applyAlignment="1">
      <alignment horizontal="center" wrapText="1"/>
    </xf>
    <xf numFmtId="164" fontId="0" fillId="35" borderId="62" xfId="0" applyNumberFormat="1" applyFill="1" applyBorder="1" applyAlignment="1">
      <alignment horizontal="center" wrapText="1"/>
    </xf>
    <xf numFmtId="164" fontId="0" fillId="35" borderId="57" xfId="0" applyNumberFormat="1" applyFill="1" applyBorder="1" applyAlignment="1">
      <alignment horizontal="center" wrapText="1"/>
    </xf>
    <xf numFmtId="164" fontId="0" fillId="35" borderId="66" xfId="0" applyNumberFormat="1" applyFill="1" applyBorder="1" applyAlignment="1">
      <alignment horizontal="center" wrapText="1"/>
    </xf>
    <xf numFmtId="164" fontId="0" fillId="35" borderId="21" xfId="0" applyNumberFormat="1" applyFill="1" applyBorder="1" applyAlignment="1">
      <alignment horizontal="center" wrapText="1"/>
    </xf>
    <xf numFmtId="0" fontId="0" fillId="0" borderId="69" xfId="0" applyBorder="1"/>
    <xf numFmtId="0" fontId="0" fillId="0" borderId="45" xfId="0" applyBorder="1"/>
    <xf numFmtId="14" fontId="0" fillId="0" borderId="45" xfId="0" applyNumberFormat="1" applyBorder="1"/>
    <xf numFmtId="14" fontId="0" fillId="0" borderId="70" xfId="0" applyNumberFormat="1" applyBorder="1"/>
    <xf numFmtId="14" fontId="0" fillId="0" borderId="69" xfId="0" applyNumberFormat="1" applyBorder="1"/>
    <xf numFmtId="164" fontId="0" fillId="35" borderId="11" xfId="0" applyNumberFormat="1" applyFill="1" applyBorder="1" applyAlignment="1">
      <alignment horizontal="center" wrapText="1"/>
    </xf>
    <xf numFmtId="164" fontId="0" fillId="35" borderId="71" xfId="0" applyNumberFormat="1" applyFill="1" applyBorder="1" applyAlignment="1">
      <alignment horizontal="center" wrapText="1"/>
    </xf>
    <xf numFmtId="164" fontId="28" fillId="0" borderId="15" xfId="0" quotePrefix="1" applyNumberFormat="1" applyFont="1" applyFill="1" applyBorder="1" applyAlignment="1">
      <alignment horizontal="center" wrapText="1"/>
    </xf>
    <xf numFmtId="164" fontId="28" fillId="0" borderId="72" xfId="0" quotePrefix="1" applyNumberFormat="1" applyFont="1" applyFill="1" applyBorder="1" applyAlignment="1">
      <alignment horizontal="center" wrapText="1"/>
    </xf>
    <xf numFmtId="164" fontId="28" fillId="0" borderId="73" xfId="0" quotePrefix="1" applyNumberFormat="1" applyFont="1" applyFill="1" applyBorder="1" applyAlignment="1">
      <alignment horizontal="center" wrapText="1"/>
    </xf>
    <xf numFmtId="0" fontId="10"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164" fontId="0" fillId="26" borderId="0" xfId="0" applyNumberFormat="1" applyFill="1" applyBorder="1" applyAlignment="1">
      <alignment horizontal="center" wrapText="1"/>
    </xf>
    <xf numFmtId="0" fontId="10" fillId="36" borderId="74" xfId="0" applyFont="1" applyFill="1" applyBorder="1" applyAlignment="1">
      <alignment horizontal="center" vertical="center" wrapText="1"/>
    </xf>
    <xf numFmtId="164" fontId="0" fillId="26" borderId="28" xfId="0" applyNumberFormat="1" applyFill="1" applyBorder="1" applyAlignment="1">
      <alignment horizontal="center" wrapText="1"/>
    </xf>
    <xf numFmtId="0" fontId="10" fillId="31" borderId="75" xfId="0" applyFont="1" applyFill="1" applyBorder="1" applyAlignment="1">
      <alignment horizontal="center" vertical="center" wrapText="1"/>
    </xf>
    <xf numFmtId="0" fontId="10" fillId="31" borderId="74" xfId="0" applyFont="1" applyFill="1" applyBorder="1" applyAlignment="1">
      <alignment horizontal="center" vertical="center" wrapText="1"/>
    </xf>
    <xf numFmtId="0" fontId="10" fillId="31" borderId="76" xfId="0" applyFont="1" applyFill="1" applyBorder="1" applyAlignment="1">
      <alignment horizontal="center" vertical="center" wrapText="1"/>
    </xf>
    <xf numFmtId="164" fontId="28" fillId="0" borderId="22" xfId="0" quotePrefix="1" applyNumberFormat="1" applyFont="1" applyFill="1" applyBorder="1" applyAlignment="1">
      <alignment horizontal="center" wrapText="1"/>
    </xf>
    <xf numFmtId="164" fontId="28" fillId="0" borderId="66" xfId="0" quotePrefix="1" applyNumberFormat="1" applyFont="1" applyFill="1" applyBorder="1" applyAlignment="1">
      <alignment horizontal="center" wrapText="1"/>
    </xf>
    <xf numFmtId="164" fontId="0" fillId="35" borderId="77" xfId="0" applyNumberFormat="1" applyFill="1" applyBorder="1" applyAlignment="1">
      <alignment horizontal="center" wrapText="1"/>
    </xf>
    <xf numFmtId="0" fontId="10" fillId="36" borderId="76" xfId="0" applyFont="1" applyFill="1" applyBorder="1" applyAlignment="1">
      <alignment horizontal="center" vertical="center" wrapText="1"/>
    </xf>
    <xf numFmtId="0" fontId="10" fillId="31" borderId="66" xfId="0" applyFont="1" applyFill="1" applyBorder="1"/>
    <xf numFmtId="165" fontId="0" fillId="31" borderId="66" xfId="0" applyNumberFormat="1" applyFill="1" applyBorder="1"/>
    <xf numFmtId="165" fontId="0" fillId="31" borderId="21" xfId="0" applyNumberFormat="1" applyFill="1" applyBorder="1"/>
    <xf numFmtId="164" fontId="0" fillId="35" borderId="35" xfId="0" applyNumberFormat="1" applyFill="1" applyBorder="1" applyAlignment="1">
      <alignment horizontal="center" wrapText="1"/>
    </xf>
    <xf numFmtId="0" fontId="10" fillId="36" borderId="75" xfId="0" applyFont="1" applyFill="1" applyBorder="1" applyAlignment="1">
      <alignment horizontal="center" vertical="center" wrapText="1"/>
    </xf>
    <xf numFmtId="164" fontId="28" fillId="0" borderId="45" xfId="0" quotePrefix="1" applyNumberFormat="1" applyFont="1" applyFill="1" applyBorder="1" applyAlignment="1">
      <alignment horizontal="center" wrapText="1"/>
    </xf>
    <xf numFmtId="164" fontId="28" fillId="0" borderId="69" xfId="0" quotePrefix="1" applyNumberFormat="1" applyFont="1" applyFill="1" applyBorder="1" applyAlignment="1">
      <alignment horizontal="center" wrapText="1"/>
    </xf>
    <xf numFmtId="164" fontId="0" fillId="26" borderId="45" xfId="0" applyNumberFormat="1" applyFill="1" applyBorder="1" applyAlignment="1">
      <alignment horizontal="center" wrapText="1"/>
    </xf>
    <xf numFmtId="164" fontId="0" fillId="35" borderId="73" xfId="0" applyNumberFormat="1" applyFill="1" applyBorder="1" applyAlignment="1">
      <alignment horizontal="center" wrapText="1"/>
    </xf>
    <xf numFmtId="14" fontId="31" fillId="28" borderId="69" xfId="45" applyNumberFormat="1" applyFont="1" applyFill="1" applyBorder="1" applyAlignment="1">
      <alignment horizontal="center"/>
    </xf>
    <xf numFmtId="14" fontId="31" fillId="27" borderId="68" xfId="45" applyNumberFormat="1" applyFont="1" applyFill="1" applyBorder="1" applyAlignment="1">
      <alignment horizontal="center"/>
    </xf>
    <xf numFmtId="14" fontId="31" fillId="28" borderId="68" xfId="45" applyNumberFormat="1" applyFont="1" applyFill="1" applyBorder="1" applyAlignment="1">
      <alignment horizontal="center"/>
    </xf>
    <xf numFmtId="14" fontId="31" fillId="27" borderId="61" xfId="45" applyNumberFormat="1" applyFont="1" applyFill="1" applyBorder="1" applyAlignment="1">
      <alignment horizontal="center"/>
    </xf>
    <xf numFmtId="0" fontId="5" fillId="28" borderId="78" xfId="45" applyFont="1" applyFill="1" applyBorder="1" applyAlignment="1">
      <alignment wrapText="1"/>
    </xf>
    <xf numFmtId="0" fontId="5" fillId="27" borderId="79" xfId="45" applyFont="1" applyFill="1" applyBorder="1" applyAlignment="1">
      <alignment wrapText="1"/>
    </xf>
    <xf numFmtId="0" fontId="5" fillId="28" borderId="79" xfId="45" applyFont="1" applyFill="1" applyBorder="1" applyAlignment="1">
      <alignment wrapText="1"/>
    </xf>
    <xf numFmtId="0" fontId="5" fillId="27" borderId="19" xfId="45" applyFont="1" applyFill="1" applyBorder="1" applyAlignment="1">
      <alignment wrapText="1"/>
    </xf>
    <xf numFmtId="0" fontId="5" fillId="29" borderId="81" xfId="45" applyFont="1" applyFill="1" applyBorder="1" applyAlignment="1">
      <alignment horizontal="center" wrapText="1"/>
    </xf>
    <xf numFmtId="0" fontId="5" fillId="29" borderId="82" xfId="45" applyFont="1" applyFill="1" applyBorder="1" applyAlignment="1">
      <alignment horizontal="center" wrapText="1"/>
    </xf>
    <xf numFmtId="0" fontId="5" fillId="29" borderId="83" xfId="45" applyFont="1" applyFill="1" applyBorder="1" applyAlignment="1">
      <alignment horizontal="center" wrapText="1"/>
    </xf>
    <xf numFmtId="0" fontId="5" fillId="29" borderId="84" xfId="45" applyFont="1" applyFill="1" applyBorder="1" applyAlignment="1">
      <alignment horizontal="center" wrapText="1"/>
    </xf>
    <xf numFmtId="14" fontId="4" fillId="0" borderId="15" xfId="0" applyNumberFormat="1" applyFont="1" applyFill="1" applyBorder="1" applyAlignment="1">
      <alignment horizontal="right" wrapText="1"/>
    </xf>
    <xf numFmtId="0" fontId="10" fillId="34" borderId="11" xfId="0" applyFont="1" applyFill="1" applyBorder="1"/>
    <xf numFmtId="0" fontId="2" fillId="0" borderId="52" xfId="0" applyFont="1" applyBorder="1" applyAlignment="1">
      <alignment horizontal="left" vertical="top" wrapText="1"/>
    </xf>
    <xf numFmtId="0" fontId="2" fillId="0" borderId="60" xfId="0" applyFont="1" applyBorder="1" applyAlignment="1">
      <alignment horizontal="left" vertical="top" wrapText="1"/>
    </xf>
    <xf numFmtId="0" fontId="2" fillId="0" borderId="0" xfId="0" applyFont="1" applyBorder="1" applyAlignment="1">
      <alignment horizontal="left" vertical="top" wrapText="1"/>
    </xf>
    <xf numFmtId="0" fontId="2" fillId="0" borderId="28" xfId="0" applyFont="1" applyBorder="1" applyAlignment="1">
      <alignment horizontal="left" vertical="top" wrapText="1"/>
    </xf>
    <xf numFmtId="0" fontId="2" fillId="0" borderId="56" xfId="0" applyFont="1" applyBorder="1" applyAlignment="1">
      <alignment horizontal="left" vertical="top" wrapText="1"/>
    </xf>
    <xf numFmtId="0" fontId="2" fillId="0" borderId="62" xfId="0" applyFont="1" applyBorder="1" applyAlignment="1">
      <alignment horizontal="left" vertical="top" wrapText="1"/>
    </xf>
    <xf numFmtId="17" fontId="34" fillId="36" borderId="46" xfId="0" applyNumberFormat="1" applyFont="1" applyFill="1" applyBorder="1" applyAlignment="1">
      <alignment horizontal="center" vertical="center" wrapText="1"/>
    </xf>
    <xf numFmtId="0" fontId="34" fillId="36" borderId="47" xfId="0" applyFont="1" applyFill="1" applyBorder="1" applyAlignment="1">
      <alignment horizontal="center" vertical="center" wrapText="1"/>
    </xf>
    <xf numFmtId="0" fontId="34" fillId="36" borderId="48" xfId="0" applyFont="1" applyFill="1" applyBorder="1" applyAlignment="1">
      <alignment horizontal="center" vertical="center" wrapText="1"/>
    </xf>
    <xf numFmtId="0" fontId="0" fillId="31" borderId="22" xfId="0" applyFill="1" applyBorder="1" applyAlignment="1">
      <alignment horizontal="center"/>
    </xf>
    <xf numFmtId="0" fontId="0" fillId="31" borderId="66" xfId="0" applyFill="1" applyBorder="1" applyAlignment="1">
      <alignment horizontal="center"/>
    </xf>
    <xf numFmtId="0" fontId="0" fillId="32" borderId="33" xfId="0" applyFill="1" applyBorder="1" applyAlignment="1">
      <alignment horizontal="center"/>
    </xf>
    <xf numFmtId="0" fontId="0" fillId="32" borderId="10" xfId="0" applyFill="1" applyBorder="1" applyAlignment="1">
      <alignment horizontal="center"/>
    </xf>
    <xf numFmtId="0" fontId="0" fillId="31" borderId="33" xfId="0" applyFill="1" applyBorder="1" applyAlignment="1">
      <alignment horizontal="center"/>
    </xf>
    <xf numFmtId="0" fontId="0" fillId="31" borderId="10" xfId="0" applyFill="1" applyBorder="1" applyAlignment="1">
      <alignment horizontal="center"/>
    </xf>
    <xf numFmtId="0" fontId="0" fillId="32" borderId="42" xfId="0" applyFill="1" applyBorder="1" applyAlignment="1">
      <alignment horizontal="center"/>
    </xf>
    <xf numFmtId="0" fontId="0" fillId="32" borderId="32" xfId="0" applyFill="1" applyBorder="1" applyAlignment="1">
      <alignment horizontal="center"/>
    </xf>
    <xf numFmtId="0" fontId="5" fillId="20" borderId="43" xfId="0" applyFont="1" applyFill="1" applyBorder="1" applyAlignment="1">
      <alignment horizontal="center" wrapText="1"/>
    </xf>
    <xf numFmtId="0" fontId="5" fillId="20" borderId="24" xfId="0" applyFont="1" applyFill="1" applyBorder="1" applyAlignment="1">
      <alignment horizontal="center" wrapText="1"/>
    </xf>
    <xf numFmtId="0" fontId="0" fillId="31" borderId="42" xfId="0" applyFill="1" applyBorder="1" applyAlignment="1">
      <alignment horizontal="center"/>
    </xf>
    <xf numFmtId="0" fontId="0" fillId="31" borderId="32" xfId="0" applyFill="1" applyBorder="1" applyAlignment="1">
      <alignment horizontal="center"/>
    </xf>
    <xf numFmtId="0" fontId="0" fillId="32" borderId="61" xfId="0" applyFill="1" applyBorder="1" applyAlignment="1">
      <alignment horizontal="center"/>
    </xf>
    <xf numFmtId="0" fontId="0" fillId="32" borderId="59" xfId="0" applyFill="1" applyBorder="1" applyAlignment="1">
      <alignment horizontal="center"/>
    </xf>
    <xf numFmtId="0" fontId="0" fillId="32" borderId="26" xfId="0" applyFill="1" applyBorder="1" applyAlignment="1">
      <alignment horizontal="center"/>
    </xf>
    <xf numFmtId="0" fontId="30" fillId="26" borderId="45" xfId="0" applyFont="1" applyFill="1" applyBorder="1" applyAlignment="1">
      <alignment horizontal="center" vertical="center"/>
    </xf>
    <xf numFmtId="0" fontId="30" fillId="26" borderId="29" xfId="0" applyFont="1" applyFill="1" applyBorder="1" applyAlignment="1">
      <alignment horizontal="center" vertical="center"/>
    </xf>
    <xf numFmtId="0" fontId="30" fillId="26" borderId="0" xfId="0" applyFont="1" applyFill="1" applyBorder="1" applyAlignment="1">
      <alignment horizontal="center" vertical="center"/>
    </xf>
    <xf numFmtId="17" fontId="34" fillId="31" borderId="46" xfId="0" applyNumberFormat="1" applyFont="1" applyFill="1" applyBorder="1" applyAlignment="1">
      <alignment horizontal="center" vertical="center" wrapText="1"/>
    </xf>
    <xf numFmtId="0" fontId="34" fillId="31" borderId="47" xfId="0" applyFont="1" applyFill="1" applyBorder="1" applyAlignment="1">
      <alignment horizontal="center" vertical="center" wrapText="1"/>
    </xf>
    <xf numFmtId="0" fontId="34" fillId="31" borderId="48" xfId="0" applyFont="1" applyFill="1" applyBorder="1" applyAlignment="1">
      <alignment horizontal="center" vertical="center" wrapText="1"/>
    </xf>
    <xf numFmtId="0" fontId="32" fillId="30" borderId="81" xfId="45" applyFont="1" applyFill="1" applyBorder="1" applyAlignment="1">
      <alignment horizontal="center"/>
    </xf>
    <xf numFmtId="0" fontId="32" fillId="30" borderId="82" xfId="45" applyFont="1" applyFill="1" applyBorder="1" applyAlignment="1">
      <alignment horizontal="center"/>
    </xf>
    <xf numFmtId="0" fontId="5" fillId="30" borderId="81" xfId="45" applyFont="1" applyFill="1" applyBorder="1" applyAlignment="1">
      <alignment horizontal="center" wrapText="1"/>
    </xf>
    <xf numFmtId="0" fontId="5" fillId="30" borderId="82" xfId="45" applyFont="1" applyFill="1" applyBorder="1" applyAlignment="1">
      <alignment horizontal="center" wrapText="1"/>
    </xf>
    <xf numFmtId="0" fontId="3" fillId="0" borderId="31" xfId="45" applyFont="1" applyFill="1" applyBorder="1" applyAlignment="1">
      <alignment horizontal="left"/>
    </xf>
    <xf numFmtId="0" fontId="3" fillId="0" borderId="29" xfId="45" applyFont="1" applyFill="1" applyBorder="1" applyAlignment="1">
      <alignment horizontal="left"/>
    </xf>
    <xf numFmtId="0" fontId="3" fillId="0" borderId="23" xfId="45" applyFont="1" applyFill="1" applyBorder="1" applyAlignment="1">
      <alignment horizontal="left"/>
    </xf>
    <xf numFmtId="0" fontId="3" fillId="0" borderId="30" xfId="45" applyFont="1" applyFill="1" applyBorder="1" applyAlignment="1">
      <alignment horizontal="left"/>
    </xf>
    <xf numFmtId="0" fontId="3" fillId="0" borderId="0" xfId="45" applyFont="1" applyFill="1" applyBorder="1" applyAlignment="1">
      <alignment horizontal="left"/>
    </xf>
    <xf numFmtId="0" fontId="3" fillId="0" borderId="28" xfId="45" applyFont="1" applyFill="1" applyBorder="1" applyAlignment="1">
      <alignment horizontal="left"/>
    </xf>
    <xf numFmtId="0" fontId="3" fillId="0" borderId="69" xfId="45" applyFont="1" applyFill="1" applyBorder="1" applyAlignment="1">
      <alignment horizontal="left"/>
    </xf>
    <xf numFmtId="0" fontId="3" fillId="0" borderId="45" xfId="45" applyFont="1" applyFill="1" applyBorder="1" applyAlignment="1">
      <alignment horizontal="left"/>
    </xf>
    <xf numFmtId="0" fontId="3" fillId="0" borderId="70" xfId="45" applyFont="1" applyFill="1" applyBorder="1" applyAlignment="1">
      <alignment horizontal="left"/>
    </xf>
    <xf numFmtId="0" fontId="5" fillId="30" borderId="80" xfId="45" applyFont="1" applyFill="1" applyBorder="1" applyAlignment="1">
      <alignment horizontal="center" wrapText="1"/>
    </xf>
    <xf numFmtId="0" fontId="5" fillId="30" borderId="67" xfId="45" applyFont="1" applyFill="1" applyBorder="1" applyAlignment="1">
      <alignment horizontal="center" wrapText="1"/>
    </xf>
  </cellXfs>
  <cellStyles count="78">
    <cellStyle name="Accent1" xfId="1" builtinId="29" customBuiltin="1"/>
    <cellStyle name="Accent1 2" xfId="46"/>
    <cellStyle name="Accent2" xfId="5" builtinId="33" customBuiltin="1"/>
    <cellStyle name="Accent2 2" xfId="49"/>
    <cellStyle name="Accent3" xfId="9" builtinId="37" customBuiltin="1"/>
    <cellStyle name="Accent3 2" xfId="52"/>
    <cellStyle name="Accent4" xfId="13" builtinId="41" customBuiltin="1"/>
    <cellStyle name="Accent4 2" xfId="55"/>
    <cellStyle name="Accent5" xfId="17" builtinId="45" customBuiltin="1"/>
    <cellStyle name="Accent5 2" xfId="58"/>
    <cellStyle name="Accent6" xfId="21" builtinId="49" customBuiltin="1"/>
    <cellStyle name="Accent6 2" xfId="61"/>
    <cellStyle name="Akzent1 - 20%" xfId="2"/>
    <cellStyle name="Akzent1 - 20% 2" xfId="47"/>
    <cellStyle name="Akzent1 - 40%" xfId="3"/>
    <cellStyle name="Akzent1 - 40% 2" xfId="48"/>
    <cellStyle name="Akzent1 - 60%" xfId="4"/>
    <cellStyle name="Akzent2 - 20%" xfId="6"/>
    <cellStyle name="Akzent2 - 20% 2" xfId="50"/>
    <cellStyle name="Akzent2 - 40%" xfId="7"/>
    <cellStyle name="Akzent2 - 40% 2" xfId="51"/>
    <cellStyle name="Akzent2 - 60%" xfId="8"/>
    <cellStyle name="Akzent3 - 20%" xfId="10"/>
    <cellStyle name="Akzent3 - 20% 2" xfId="53"/>
    <cellStyle name="Akzent3 - 40%" xfId="11"/>
    <cellStyle name="Akzent3 - 40% 2" xfId="54"/>
    <cellStyle name="Akzent3 - 60%" xfId="12"/>
    <cellStyle name="Akzent4 - 20%" xfId="14"/>
    <cellStyle name="Akzent4 - 20% 2" xfId="56"/>
    <cellStyle name="Akzent4 - 40%" xfId="15"/>
    <cellStyle name="Akzent4 - 40% 2" xfId="57"/>
    <cellStyle name="Akzent4 - 60%" xfId="16"/>
    <cellStyle name="Akzent5 - 20%" xfId="18"/>
    <cellStyle name="Akzent5 - 20% 2" xfId="59"/>
    <cellStyle name="Akzent5 - 40%" xfId="19"/>
    <cellStyle name="Akzent5 - 40% 2" xfId="60"/>
    <cellStyle name="Akzent5 - 60%" xfId="20"/>
    <cellStyle name="Akzent6 - 20%" xfId="22"/>
    <cellStyle name="Akzent6 - 20% 2" xfId="62"/>
    <cellStyle name="Akzent6 - 40%" xfId="23"/>
    <cellStyle name="Akzent6 - 40% 2" xfId="63"/>
    <cellStyle name="Akzent6 - 60%" xfId="24"/>
    <cellStyle name="Bad" xfId="36" builtinId="27" customBuiltin="1"/>
    <cellStyle name="Bad 2" xfId="71"/>
    <cellStyle name="Blattüberschrift" xfId="27"/>
    <cellStyle name="Calculation" xfId="26" builtinId="22" customBuiltin="1"/>
    <cellStyle name="Calculation 2" xfId="65"/>
    <cellStyle name="Good" xfId="30" builtinId="26" customBuiltin="1"/>
    <cellStyle name="Good 2" xfId="68"/>
    <cellStyle name="Heading 1" xfId="37" builtinId="16" customBuiltin="1"/>
    <cellStyle name="Heading 1 2" xfId="72"/>
    <cellStyle name="Heading 2" xfId="38" builtinId="17" customBuiltin="1"/>
    <cellStyle name="Heading 2 2" xfId="73"/>
    <cellStyle name="Heading 3" xfId="39" builtinId="18" customBuiltin="1"/>
    <cellStyle name="Heading 3 2" xfId="74"/>
    <cellStyle name="Heading 4" xfId="40" builtinId="19" customBuiltin="1"/>
    <cellStyle name="Heading 4 2" xfId="75"/>
    <cellStyle name="Hervorhebung 1" xfId="31"/>
    <cellStyle name="Hervorhebung 2" xfId="32"/>
    <cellStyle name="Hervorhebung 3" xfId="33"/>
    <cellStyle name="Input" xfId="28" builtinId="20" customBuiltin="1"/>
    <cellStyle name="Input 2" xfId="66"/>
    <cellStyle name="Linked Cell" xfId="41" builtinId="24" customBuiltin="1"/>
    <cellStyle name="Linked Cell 2" xfId="76"/>
    <cellStyle name="Neutral" xfId="34" builtinId="28" customBuiltin="1"/>
    <cellStyle name="Neutral 2" xfId="69"/>
    <cellStyle name="Normal" xfId="0" builtinId="0"/>
    <cellStyle name="Normal 2" xfId="45"/>
    <cellStyle name="Normal 3" xfId="44"/>
    <cellStyle name="Note" xfId="35" builtinId="10" customBuiltin="1"/>
    <cellStyle name="Note 2" xfId="70"/>
    <cellStyle name="Output" xfId="25" builtinId="21" customBuiltin="1"/>
    <cellStyle name="Output 2" xfId="64"/>
    <cellStyle name="Total" xfId="29" builtinId="25" customBuiltin="1"/>
    <cellStyle name="Total 2" xfId="67"/>
    <cellStyle name="Warning Text" xfId="42" builtinId="11" customBuiltin="1"/>
    <cellStyle name="Warning Text 2" xfId="77"/>
    <cellStyle name="Zelle prüfen" xfId="43"/>
  </cellStyles>
  <dxfs count="10">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indexed="41"/>
    <pageSetUpPr fitToPage="1"/>
  </sheetPr>
  <dimension ref="A1:GW87"/>
  <sheetViews>
    <sheetView showGridLines="0" tabSelected="1" zoomScale="71" zoomScaleNormal="71" workbookViewId="0">
      <pane xSplit="4" topLeftCell="E1" activePane="topRight" state="frozen"/>
      <selection pane="topRight"/>
    </sheetView>
  </sheetViews>
  <sheetFormatPr defaultColWidth="11.42578125" defaultRowHeight="12.75" x14ac:dyDescent="0.2"/>
  <cols>
    <col min="1" max="1" width="24.5703125" customWidth="1"/>
    <col min="2" max="2" width="24.85546875" bestFit="1" customWidth="1"/>
    <col min="3" max="3" width="11.5703125" bestFit="1" customWidth="1"/>
    <col min="4" max="4" width="11.85546875" customWidth="1"/>
    <col min="5" max="5" width="18.42578125" bestFit="1" customWidth="1"/>
    <col min="6" max="26" width="10.7109375" customWidth="1"/>
    <col min="27" max="27" width="11.42578125" customWidth="1"/>
  </cols>
  <sheetData>
    <row r="1" spans="1:59" ht="12.75" customHeight="1" x14ac:dyDescent="0.2">
      <c r="A1" s="93" t="s">
        <v>0</v>
      </c>
      <c r="B1" s="93" t="s">
        <v>1</v>
      </c>
      <c r="C1" s="93" t="s">
        <v>2</v>
      </c>
      <c r="D1" s="93" t="s">
        <v>3</v>
      </c>
      <c r="F1" s="191" t="str">
        <f>IF(A2="Saarland","Schulferienkalender 2011/12 fuer das "&amp;A2,"Schulferienkalender 2011/12 fuer "&amp;A2)</f>
        <v>Schulferienkalender 2011/12 fuer Bitte auswaehlen</v>
      </c>
      <c r="G1" s="191"/>
      <c r="H1" s="191"/>
      <c r="I1" s="191"/>
      <c r="J1" s="191"/>
      <c r="K1" s="191"/>
      <c r="L1" s="191"/>
      <c r="M1" s="191"/>
      <c r="N1" s="191"/>
      <c r="O1" s="191"/>
      <c r="P1" s="191"/>
      <c r="Q1" s="191"/>
      <c r="R1" s="191"/>
      <c r="S1" s="191"/>
      <c r="T1" s="191"/>
      <c r="U1" s="191"/>
      <c r="V1" s="191"/>
      <c r="W1" s="191"/>
      <c r="X1" s="191"/>
      <c r="Y1" s="191"/>
      <c r="Z1" s="191"/>
    </row>
    <row r="2" spans="1:59" ht="13.5" customHeight="1" thickBot="1" x14ac:dyDescent="0.25">
      <c r="A2" s="166" t="s">
        <v>40</v>
      </c>
      <c r="B2" s="92" t="str">
        <f>Rohdaten!B1</f>
        <v>Sommerferien 2011</v>
      </c>
      <c r="C2" s="96" t="str">
        <f>IF(ISERROR(VLOOKUP($A$2,$E$53:$N$68,2,FALSE)),"...",VLOOKUP($A$2,$E$53:$N$68,2,FALSE))</f>
        <v>...</v>
      </c>
      <c r="D2" s="96" t="str">
        <f>IF(ISERROR(VLOOKUP($A$2,$E$71:$N$86,2,FALSE)),"...",VLOOKUP($A$2,$E$71:$N$86,2,FALSE))</f>
        <v>...</v>
      </c>
      <c r="F2" s="192"/>
      <c r="G2" s="192"/>
      <c r="H2" s="192"/>
      <c r="I2" s="192"/>
      <c r="J2" s="192"/>
      <c r="K2" s="192"/>
      <c r="L2" s="192"/>
      <c r="M2" s="193"/>
      <c r="N2" s="193"/>
      <c r="O2" s="193"/>
      <c r="P2" s="193"/>
      <c r="Q2" s="193"/>
      <c r="R2" s="193"/>
      <c r="S2" s="193"/>
      <c r="T2" s="193"/>
      <c r="U2" s="193"/>
      <c r="V2" s="193"/>
      <c r="W2" s="193"/>
      <c r="X2" s="193"/>
      <c r="Y2" s="193"/>
      <c r="Z2" s="193"/>
    </row>
    <row r="3" spans="1:59" ht="12.75" customHeight="1" x14ac:dyDescent="0.2">
      <c r="B3" s="91" t="str">
        <f>Rohdaten!D1</f>
        <v>Herbstferien 2011</v>
      </c>
      <c r="C3" s="95" t="str">
        <f>IF(ISERROR(VLOOKUP($A$2,$E$53:$N$68,3,FALSE)),"...",VLOOKUP($A$2,$E$53:$N$68,3,FALSE))</f>
        <v>...</v>
      </c>
      <c r="D3" s="95" t="str">
        <f>IF(ISERROR(VLOOKUP($A$2,$E$71:$N$86,3,FALSE)),"...",VLOOKUP($A$2,$E$71:$N$86,3,FALSE))</f>
        <v>...</v>
      </c>
      <c r="F3" s="194" t="str">
        <f>IF(A2="Saarland","Kalender fuer das "&amp;A2&amp;" - August 2010","Kalender fuer "&amp;A2&amp;" - August 2011")</f>
        <v>Kalender fuer Bitte auswaehlen - August 2011</v>
      </c>
      <c r="G3" s="195"/>
      <c r="H3" s="195"/>
      <c r="I3" s="195"/>
      <c r="J3" s="195"/>
      <c r="K3" s="195"/>
      <c r="L3" s="196"/>
      <c r="M3" s="194" t="str">
        <f>IF(A2="Saarland","Kalender fuer das "&amp;A2&amp;" - September 2010","Kalender fuer "&amp;A2&amp;" - September 2011")</f>
        <v>Kalender fuer Bitte auswaehlen - September 2011</v>
      </c>
      <c r="N3" s="195"/>
      <c r="O3" s="195"/>
      <c r="P3" s="195"/>
      <c r="Q3" s="195"/>
      <c r="R3" s="195"/>
      <c r="S3" s="196"/>
      <c r="T3" s="194" t="str">
        <f>IF(A2="Saarland","Kalender fuer das "&amp;A2&amp;" - Oktober 2010","Kalender fuer "&amp;A2&amp;" - Oktober 2011")</f>
        <v>Kalender fuer Bitte auswaehlen - Oktober 2011</v>
      </c>
      <c r="U3" s="195"/>
      <c r="V3" s="195"/>
      <c r="W3" s="195"/>
      <c r="X3" s="195"/>
      <c r="Y3" s="195"/>
      <c r="Z3" s="196"/>
    </row>
    <row r="4" spans="1:59" ht="13.5" thickBot="1" x14ac:dyDescent="0.25">
      <c r="B4" s="92" t="str">
        <f>Rohdaten!F1</f>
        <v>Weihnachtsferien 2011-2012</v>
      </c>
      <c r="C4" s="96" t="str">
        <f>IF(ISERROR(VLOOKUP($A$2,$E$53:$N$68,4,FALSE)),"...",VLOOKUP($A$2,$E$53:$N$68,4,FALSE))</f>
        <v>...</v>
      </c>
      <c r="D4" s="96" t="str">
        <f>IF(ISERROR(VLOOKUP($A$2,$E$71:$N$86,4,FALSE)),"...",VLOOKUP($A$2,$E$71:$N$86,4,FALSE))</f>
        <v>...</v>
      </c>
      <c r="F4" s="137" t="s">
        <v>21</v>
      </c>
      <c r="G4" s="138" t="s">
        <v>22</v>
      </c>
      <c r="H4" s="138" t="s">
        <v>23</v>
      </c>
      <c r="I4" s="138" t="s">
        <v>24</v>
      </c>
      <c r="J4" s="138" t="s">
        <v>25</v>
      </c>
      <c r="K4" s="138" t="s">
        <v>26</v>
      </c>
      <c r="L4" s="139" t="s">
        <v>27</v>
      </c>
      <c r="M4" s="103" t="s">
        <v>21</v>
      </c>
      <c r="N4" s="104" t="s">
        <v>22</v>
      </c>
      <c r="O4" s="104" t="s">
        <v>23</v>
      </c>
      <c r="P4" s="104" t="s">
        <v>24</v>
      </c>
      <c r="Q4" s="104" t="s">
        <v>25</v>
      </c>
      <c r="R4" s="104" t="s">
        <v>26</v>
      </c>
      <c r="S4" s="105" t="s">
        <v>27</v>
      </c>
      <c r="T4" s="103" t="s">
        <v>21</v>
      </c>
      <c r="U4" s="104" t="s">
        <v>22</v>
      </c>
      <c r="V4" s="104" t="s">
        <v>23</v>
      </c>
      <c r="W4" s="104" t="s">
        <v>24</v>
      </c>
      <c r="X4" s="104" t="s">
        <v>25</v>
      </c>
      <c r="Y4" s="104" t="s">
        <v>26</v>
      </c>
      <c r="Z4" s="105" t="s">
        <v>27</v>
      </c>
    </row>
    <row r="5" spans="1:59" x14ac:dyDescent="0.2">
      <c r="B5" s="91" t="str">
        <f>Rohdaten!H1</f>
        <v>Winterferien 2012</v>
      </c>
      <c r="C5" s="95" t="str">
        <f>IF(ISERROR(VLOOKUP($A$2,$E$53:$N$68,5,FALSE)),"...",VLOOKUP($A$2,$E$53:$N$68,5,FALSE))</f>
        <v>...</v>
      </c>
      <c r="D5" s="95" t="str">
        <f>IF(ISERROR(VLOOKUP($A$2,$E$71:$N$86,5,FALSE)),"...",VLOOKUP($A$2,$E$71:$N$86,5,FALSE))</f>
        <v>...</v>
      </c>
      <c r="F5" s="140">
        <v>40756</v>
      </c>
      <c r="G5" s="141">
        <v>40757</v>
      </c>
      <c r="H5" s="141">
        <v>40758</v>
      </c>
      <c r="I5" s="141">
        <v>40759</v>
      </c>
      <c r="J5" s="141">
        <v>40760</v>
      </c>
      <c r="K5" s="130">
        <v>40761</v>
      </c>
      <c r="L5" s="142">
        <v>40762</v>
      </c>
      <c r="M5" s="62"/>
      <c r="N5" s="64"/>
      <c r="O5" s="129" t="s">
        <v>42</v>
      </c>
      <c r="P5" s="112">
        <v>40787</v>
      </c>
      <c r="Q5" s="112">
        <v>40788</v>
      </c>
      <c r="R5" s="112">
        <v>40789</v>
      </c>
      <c r="S5" s="127">
        <v>40790</v>
      </c>
      <c r="T5" s="128"/>
      <c r="U5" s="129"/>
      <c r="V5" s="129"/>
      <c r="W5" s="130"/>
      <c r="X5" s="129"/>
      <c r="Y5" s="119">
        <v>40817</v>
      </c>
      <c r="Z5" s="120">
        <v>40818</v>
      </c>
      <c r="AC5" s="19"/>
      <c r="AY5" s="19"/>
      <c r="AZ5" s="19"/>
      <c r="BA5" s="19"/>
      <c r="BB5" s="19"/>
      <c r="BC5" s="19"/>
      <c r="BD5" s="19"/>
      <c r="BE5" s="19"/>
      <c r="BF5" s="19"/>
      <c r="BG5" s="19"/>
    </row>
    <row r="6" spans="1:59" x14ac:dyDescent="0.2">
      <c r="B6" s="92" t="str">
        <f>Rohdaten!J1</f>
        <v>Ostern/Frühjahr 2012</v>
      </c>
      <c r="C6" s="96" t="str">
        <f>IF(ISERROR(VLOOKUP($A$2,$E$53:$N$68,6,FALSE)),"...",VLOOKUP($A$2,$E$53:$N$68,6,FALSE))</f>
        <v>...</v>
      </c>
      <c r="D6" s="96" t="str">
        <f>IF(ISERROR(VLOOKUP($A$2,$E$71:$N$86,6,FALSE)),"...",VLOOKUP($A$2,$E$71:$N$86,6,FALSE))</f>
        <v>...</v>
      </c>
      <c r="F6" s="109">
        <v>40763</v>
      </c>
      <c r="G6" s="110">
        <v>40764</v>
      </c>
      <c r="H6" s="110">
        <v>40765</v>
      </c>
      <c r="I6" s="110">
        <v>40766</v>
      </c>
      <c r="J6" s="110">
        <v>40767</v>
      </c>
      <c r="K6" s="110">
        <v>40768</v>
      </c>
      <c r="L6" s="118">
        <v>40769</v>
      </c>
      <c r="M6" s="109">
        <v>40791</v>
      </c>
      <c r="N6" s="114">
        <v>40792</v>
      </c>
      <c r="O6" s="114">
        <v>40793</v>
      </c>
      <c r="P6" s="114">
        <v>40794</v>
      </c>
      <c r="Q6" s="114">
        <v>40795</v>
      </c>
      <c r="R6" s="114">
        <v>40796</v>
      </c>
      <c r="S6" s="126">
        <v>40797</v>
      </c>
      <c r="T6" s="109">
        <v>40819</v>
      </c>
      <c r="U6" s="114">
        <v>40820</v>
      </c>
      <c r="V6" s="114">
        <v>40821</v>
      </c>
      <c r="W6" s="114">
        <v>40822</v>
      </c>
      <c r="X6" s="114">
        <v>40823</v>
      </c>
      <c r="Y6" s="114">
        <v>40824</v>
      </c>
      <c r="Z6" s="115">
        <v>40825</v>
      </c>
      <c r="AC6" s="19"/>
    </row>
    <row r="7" spans="1:59" x14ac:dyDescent="0.2">
      <c r="B7" s="91" t="str">
        <f>Rohdaten!L1</f>
        <v>Pfingstferien 2012 Teil 1</v>
      </c>
      <c r="C7" s="95" t="str">
        <f>IF(ISERROR(VLOOKUP($A$2,$E$53:$N$68,7,FALSE)),"...",VLOOKUP($A$2,$E$53:$N$68,7,FALSE))</f>
        <v>...</v>
      </c>
      <c r="D7" s="95" t="str">
        <f>IF(ISERROR(VLOOKUP($A$2,$E$71:$N$86,7,FALSE)),"...",VLOOKUP($A$2,$E$71:$N$86,7,FALSE))</f>
        <v>...</v>
      </c>
      <c r="F7" s="109">
        <v>40770</v>
      </c>
      <c r="G7" s="110">
        <v>40771</v>
      </c>
      <c r="H7" s="110">
        <v>40772</v>
      </c>
      <c r="I7" s="110">
        <v>40773</v>
      </c>
      <c r="J7" s="110">
        <v>40774</v>
      </c>
      <c r="K7" s="110">
        <v>40775</v>
      </c>
      <c r="L7" s="118">
        <v>40776</v>
      </c>
      <c r="M7" s="109">
        <v>40798</v>
      </c>
      <c r="N7" s="114">
        <v>40799</v>
      </c>
      <c r="O7" s="114">
        <v>40800</v>
      </c>
      <c r="P7" s="114">
        <v>40801</v>
      </c>
      <c r="Q7" s="114">
        <v>40802</v>
      </c>
      <c r="R7" s="114">
        <v>40803</v>
      </c>
      <c r="S7" s="126">
        <v>40804</v>
      </c>
      <c r="T7" s="109">
        <v>40826</v>
      </c>
      <c r="U7" s="114">
        <v>40834</v>
      </c>
      <c r="V7" s="114">
        <v>40835</v>
      </c>
      <c r="W7" s="114">
        <v>40836</v>
      </c>
      <c r="X7" s="114">
        <v>40837</v>
      </c>
      <c r="Y7" s="114">
        <v>40838</v>
      </c>
      <c r="Z7" s="115">
        <v>40839</v>
      </c>
    </row>
    <row r="8" spans="1:59" x14ac:dyDescent="0.2">
      <c r="B8" s="91" t="str">
        <f>Rohdaten!N1</f>
        <v>Pfingstferien 2012 Teil 2</v>
      </c>
      <c r="C8" s="95" t="str">
        <f>IF(ISERROR(VLOOKUP($A$2,$E$53:$N$68,8,FALSE)),"...",VLOOKUP($A$2,$E$53:$N$68,8,FALSE))</f>
        <v>...</v>
      </c>
      <c r="D8" s="95" t="str">
        <f>IF(ISERROR(VLOOKUP($A$2,$E$71:$N$86,8,FALSE)),"...",VLOOKUP($A$2,$E$71:$N$86,8,FALSE))</f>
        <v>...</v>
      </c>
      <c r="F8" s="109">
        <v>40777</v>
      </c>
      <c r="G8" s="110">
        <v>40778</v>
      </c>
      <c r="H8" s="110">
        <v>40779</v>
      </c>
      <c r="I8" s="110">
        <v>40780</v>
      </c>
      <c r="J8" s="110">
        <v>40781</v>
      </c>
      <c r="K8" s="110">
        <v>40782</v>
      </c>
      <c r="L8" s="118">
        <v>40783</v>
      </c>
      <c r="M8" s="109">
        <v>40805</v>
      </c>
      <c r="N8" s="114">
        <v>40806</v>
      </c>
      <c r="O8" s="114">
        <v>40807</v>
      </c>
      <c r="P8" s="114">
        <v>40808</v>
      </c>
      <c r="Q8" s="114">
        <v>40809</v>
      </c>
      <c r="R8" s="114">
        <v>40810</v>
      </c>
      <c r="S8" s="126">
        <v>40811</v>
      </c>
      <c r="T8" s="109">
        <v>40840</v>
      </c>
      <c r="U8" s="114">
        <v>40841</v>
      </c>
      <c r="V8" s="114">
        <v>40842</v>
      </c>
      <c r="W8" s="114">
        <v>40843</v>
      </c>
      <c r="X8" s="114">
        <v>40844</v>
      </c>
      <c r="Y8" s="114">
        <v>40845</v>
      </c>
      <c r="Z8" s="115">
        <v>40846</v>
      </c>
    </row>
    <row r="9" spans="1:59" x14ac:dyDescent="0.2">
      <c r="B9" s="91" t="str">
        <f>Rohdaten!P1</f>
        <v>Pfingstferien 2012 Teil 3</v>
      </c>
      <c r="C9" s="95" t="str">
        <f>IF(ISERROR(VLOOKUP($A$2,$E$53:$N$68,9,FALSE)),"...",VLOOKUP($A$2,$E$53:$N$68,9,FALSE))</f>
        <v>...</v>
      </c>
      <c r="D9" s="95" t="str">
        <f>IF(ISERROR(VLOOKUP($A$2,$E$71:$N$86,9,FALSE)),"...",VLOOKUP($A$2,$E$71:$N$86,9,FALSE))</f>
        <v>...</v>
      </c>
      <c r="F9" s="109">
        <v>40784</v>
      </c>
      <c r="G9" s="110">
        <v>40785</v>
      </c>
      <c r="H9" s="110">
        <v>40786</v>
      </c>
      <c r="I9" s="54" t="s">
        <v>42</v>
      </c>
      <c r="J9" s="54" t="s">
        <v>42</v>
      </c>
      <c r="K9" s="54" t="s">
        <v>42</v>
      </c>
      <c r="L9" s="55" t="s">
        <v>42</v>
      </c>
      <c r="M9" s="109">
        <v>40812</v>
      </c>
      <c r="N9" s="114">
        <v>40813</v>
      </c>
      <c r="O9" s="114">
        <v>40814</v>
      </c>
      <c r="P9" s="114">
        <v>40815</v>
      </c>
      <c r="Q9" s="114">
        <v>40816</v>
      </c>
      <c r="R9" s="54"/>
      <c r="S9" s="54"/>
      <c r="T9" s="109">
        <v>40847</v>
      </c>
      <c r="U9" s="134"/>
      <c r="V9" s="134"/>
      <c r="W9" s="134"/>
      <c r="X9" s="134"/>
      <c r="Y9" s="134"/>
      <c r="Z9" s="136"/>
    </row>
    <row r="10" spans="1:59" ht="13.5" thickBot="1" x14ac:dyDescent="0.25">
      <c r="B10" s="92" t="str">
        <f>Rohdaten!R1</f>
        <v>Sommerferien 2012</v>
      </c>
      <c r="C10" s="96" t="str">
        <f>IF(ISERROR(VLOOKUP($A$2,$E$53:$Q$68,10,FALSE)),"...",VLOOKUP($A$2,$E$53:$Q$68,10,FALSE))</f>
        <v>...</v>
      </c>
      <c r="D10" s="96" t="str">
        <f>IF(ISERROR(VLOOKUP($A$2,$E$71:$N$86,10,FALSE)),"...",VLOOKUP($A$2,$E$71:$N$86,10,FALSE))</f>
        <v>...</v>
      </c>
      <c r="F10" s="58" t="s">
        <v>42</v>
      </c>
      <c r="G10" s="59" t="s">
        <v>42</v>
      </c>
      <c r="H10" s="56" t="s">
        <v>42</v>
      </c>
      <c r="I10" s="56" t="s">
        <v>42</v>
      </c>
      <c r="J10" s="56" t="s">
        <v>42</v>
      </c>
      <c r="K10" s="56" t="s">
        <v>42</v>
      </c>
      <c r="L10" s="57" t="s">
        <v>42</v>
      </c>
      <c r="M10" s="58" t="s">
        <v>42</v>
      </c>
      <c r="N10" s="59" t="s">
        <v>42</v>
      </c>
      <c r="O10" s="59" t="s">
        <v>42</v>
      </c>
      <c r="P10" s="59" t="s">
        <v>42</v>
      </c>
      <c r="Q10" s="56" t="s">
        <v>42</v>
      </c>
      <c r="R10" s="56" t="s">
        <v>42</v>
      </c>
      <c r="S10" s="56" t="s">
        <v>42</v>
      </c>
      <c r="T10" s="58" t="s">
        <v>42</v>
      </c>
      <c r="U10" s="56" t="s">
        <v>42</v>
      </c>
      <c r="V10" s="56" t="s">
        <v>42</v>
      </c>
      <c r="W10" s="56" t="s">
        <v>42</v>
      </c>
      <c r="X10" s="56" t="s">
        <v>42</v>
      </c>
      <c r="Y10" s="56" t="s">
        <v>42</v>
      </c>
      <c r="Z10" s="57" t="s">
        <v>42</v>
      </c>
      <c r="AA10" s="41"/>
    </row>
    <row r="11" spans="1:59" ht="12.75" customHeight="1" x14ac:dyDescent="0.2">
      <c r="B11" s="91" t="str">
        <f>Rohdaten!T1</f>
        <v>Bewegl. Ferientag</v>
      </c>
      <c r="C11" s="98" t="str">
        <f>IF(ISERROR(VLOOKUP($A$2,$E$53:$Q$68,11,FALSE)),"...",VLOOKUP($A$2,$E$53:$Q$68,11,FALSE))</f>
        <v>...</v>
      </c>
      <c r="D11" s="98" t="str">
        <f>IF(ISERROR(VLOOKUP($A$2,$E$71:$Q$86,11,FALSE)),"...",VLOOKUP($A$2,$E$71:$Q$86,11,FALSE))</f>
        <v>...</v>
      </c>
      <c r="F11" s="194" t="str">
        <f>IF(A2="Saarland","Kalender fuer das "&amp;A2&amp;" - November 2010","Kalender fuer "&amp;A2&amp;" - November 2011")</f>
        <v>Kalender fuer Bitte auswaehlen - November 2011</v>
      </c>
      <c r="G11" s="195"/>
      <c r="H11" s="195"/>
      <c r="I11" s="195"/>
      <c r="J11" s="195"/>
      <c r="K11" s="195"/>
      <c r="L11" s="196"/>
      <c r="M11" s="194" t="str">
        <f>IF(A2="Saarland","Kalender fuer das "&amp;A2&amp;" - Dezember 2010","Kalender fuer "&amp;A2&amp;" - Dezember 2011")</f>
        <v>Kalender fuer Bitte auswaehlen - Dezember 2011</v>
      </c>
      <c r="N11" s="195"/>
      <c r="O11" s="195"/>
      <c r="P11" s="195"/>
      <c r="Q11" s="195"/>
      <c r="R11" s="195"/>
      <c r="S11" s="196"/>
      <c r="T11" s="173" t="str">
        <f>IF(A2="Saarland","Kalender fuer das "&amp;A2&amp;" - Januar 2011","Kalender fuer "&amp;A2&amp;" - Januar 2012")</f>
        <v>Kalender fuer Bitte auswaehlen - Januar 2012</v>
      </c>
      <c r="U11" s="174"/>
      <c r="V11" s="174"/>
      <c r="W11" s="174"/>
      <c r="X11" s="174"/>
      <c r="Y11" s="174"/>
      <c r="Z11" s="175"/>
      <c r="AA11" s="53"/>
    </row>
    <row r="12" spans="1:59" ht="13.5" thickBot="1" x14ac:dyDescent="0.25">
      <c r="B12" s="92" t="str">
        <f>Rohdaten!V1</f>
        <v>Bewegl. Ferientag</v>
      </c>
      <c r="C12" s="97" t="str">
        <f>IF(ISERROR(VLOOKUP($A$2,$E$53:$Q$68,12,FALSE)),"...",VLOOKUP($A$2,$E$53:$Q$68,12,FALSE))</f>
        <v>...</v>
      </c>
      <c r="D12" s="97" t="str">
        <f>IF(ISERROR(VLOOKUP($A$2,$E$71:$Q$86,12,FALSE)),"...",VLOOKUP($A$2,$E$71:$Q$86,12,FALSE))</f>
        <v>...</v>
      </c>
      <c r="F12" s="103" t="s">
        <v>21</v>
      </c>
      <c r="G12" s="104" t="s">
        <v>22</v>
      </c>
      <c r="H12" s="104" t="s">
        <v>23</v>
      </c>
      <c r="I12" s="104" t="s">
        <v>24</v>
      </c>
      <c r="J12" s="104" t="s">
        <v>25</v>
      </c>
      <c r="K12" s="104" t="s">
        <v>26</v>
      </c>
      <c r="L12" s="105" t="s">
        <v>27</v>
      </c>
      <c r="M12" s="103" t="s">
        <v>21</v>
      </c>
      <c r="N12" s="104" t="s">
        <v>22</v>
      </c>
      <c r="O12" s="104" t="s">
        <v>23</v>
      </c>
      <c r="P12" s="104" t="s">
        <v>24</v>
      </c>
      <c r="Q12" s="104" t="s">
        <v>25</v>
      </c>
      <c r="R12" s="104" t="s">
        <v>26</v>
      </c>
      <c r="S12" s="105" t="s">
        <v>27</v>
      </c>
      <c r="T12" s="106" t="s">
        <v>21</v>
      </c>
      <c r="U12" s="107" t="s">
        <v>22</v>
      </c>
      <c r="V12" s="107" t="s">
        <v>23</v>
      </c>
      <c r="W12" s="107" t="s">
        <v>24</v>
      </c>
      <c r="X12" s="107" t="s">
        <v>25</v>
      </c>
      <c r="Y12" s="107" t="s">
        <v>26</v>
      </c>
      <c r="Z12" s="143" t="s">
        <v>27</v>
      </c>
    </row>
    <row r="13" spans="1:59" x14ac:dyDescent="0.2">
      <c r="B13" s="91" t="str">
        <f>Rohdaten!X1</f>
        <v>Bewegl. Ferientag</v>
      </c>
      <c r="C13" s="98" t="str">
        <f>IF(ISERROR(VLOOKUP($A$2,$E$53:$Q$68,13,FALSE)),"...",VLOOKUP($A$2,$E$53:$Q$68,13,FALSE))</f>
        <v>...</v>
      </c>
      <c r="D13" s="98" t="str">
        <f>IF(ISERROR(VLOOKUP($A$2,$E$71:$Q$86,11,FALSE)),"...",VLOOKUP($A$2,$E$71:$Q$86,11,FALSE))</f>
        <v>...</v>
      </c>
      <c r="F13" s="62"/>
      <c r="G13" s="111">
        <v>40848</v>
      </c>
      <c r="H13" s="111">
        <v>40849</v>
      </c>
      <c r="I13" s="111">
        <v>40850</v>
      </c>
      <c r="J13" s="111">
        <v>40851</v>
      </c>
      <c r="K13" s="111">
        <v>40852</v>
      </c>
      <c r="L13" s="117">
        <v>40853</v>
      </c>
      <c r="M13" s="62"/>
      <c r="N13" s="64"/>
      <c r="O13" s="111"/>
      <c r="P13" s="111">
        <v>40878</v>
      </c>
      <c r="Q13" s="111">
        <v>40879</v>
      </c>
      <c r="R13" s="111">
        <v>40880</v>
      </c>
      <c r="S13" s="117">
        <v>40881</v>
      </c>
      <c r="T13" s="62"/>
      <c r="U13" s="63"/>
      <c r="V13" s="63"/>
      <c r="W13" s="63"/>
      <c r="X13" s="63"/>
      <c r="Y13" s="134"/>
      <c r="Z13" s="114">
        <v>40909</v>
      </c>
    </row>
    <row r="14" spans="1:59" x14ac:dyDescent="0.2">
      <c r="F14" s="109">
        <v>40854</v>
      </c>
      <c r="G14" s="110">
        <v>40855</v>
      </c>
      <c r="H14" s="110">
        <v>40856</v>
      </c>
      <c r="I14" s="110">
        <v>40857</v>
      </c>
      <c r="J14" s="110">
        <v>40858</v>
      </c>
      <c r="K14" s="110">
        <v>40859</v>
      </c>
      <c r="L14" s="118">
        <v>40860</v>
      </c>
      <c r="M14" s="109">
        <v>40882</v>
      </c>
      <c r="N14" s="110">
        <v>40883</v>
      </c>
      <c r="O14" s="110">
        <v>40884</v>
      </c>
      <c r="P14" s="110">
        <v>40885</v>
      </c>
      <c r="Q14" s="110">
        <v>40886</v>
      </c>
      <c r="R14" s="110">
        <v>40887</v>
      </c>
      <c r="S14" s="118">
        <v>40888</v>
      </c>
      <c r="T14" s="109">
        <v>40910</v>
      </c>
      <c r="U14" s="114">
        <v>40911</v>
      </c>
      <c r="V14" s="114">
        <v>40912</v>
      </c>
      <c r="W14" s="114">
        <v>40913</v>
      </c>
      <c r="X14" s="114">
        <v>40914</v>
      </c>
      <c r="Y14" s="114">
        <v>40915</v>
      </c>
      <c r="Z14" s="115">
        <v>40916</v>
      </c>
    </row>
    <row r="15" spans="1:59" x14ac:dyDescent="0.2">
      <c r="F15" s="109">
        <v>40861</v>
      </c>
      <c r="G15" s="110">
        <v>40862</v>
      </c>
      <c r="H15" s="110">
        <v>40863</v>
      </c>
      <c r="I15" s="110">
        <v>40864</v>
      </c>
      <c r="J15" s="110">
        <v>40865</v>
      </c>
      <c r="K15" s="110">
        <v>40866</v>
      </c>
      <c r="L15" s="118">
        <v>40867</v>
      </c>
      <c r="M15" s="109">
        <v>40889</v>
      </c>
      <c r="N15" s="110">
        <v>40890</v>
      </c>
      <c r="O15" s="110">
        <v>40891</v>
      </c>
      <c r="P15" s="110">
        <v>40892</v>
      </c>
      <c r="Q15" s="110">
        <v>40893</v>
      </c>
      <c r="R15" s="110">
        <v>40894</v>
      </c>
      <c r="S15" s="118">
        <v>40895</v>
      </c>
      <c r="T15" s="109">
        <v>40917</v>
      </c>
      <c r="U15" s="114">
        <v>40918</v>
      </c>
      <c r="V15" s="114">
        <v>40919</v>
      </c>
      <c r="W15" s="114">
        <v>40920</v>
      </c>
      <c r="X15" s="114">
        <v>40921</v>
      </c>
      <c r="Y15" s="114">
        <v>40922</v>
      </c>
      <c r="Z15" s="115">
        <v>40923</v>
      </c>
    </row>
    <row r="16" spans="1:59" x14ac:dyDescent="0.2">
      <c r="A16" s="93" t="s">
        <v>5</v>
      </c>
      <c r="B16" s="93" t="s">
        <v>1</v>
      </c>
      <c r="C16" s="93" t="s">
        <v>2</v>
      </c>
      <c r="D16" s="93" t="s">
        <v>3</v>
      </c>
      <c r="F16" s="109">
        <v>40868</v>
      </c>
      <c r="G16" s="110">
        <v>40869</v>
      </c>
      <c r="H16" s="110">
        <v>40870</v>
      </c>
      <c r="I16" s="110">
        <v>40871</v>
      </c>
      <c r="J16" s="110">
        <v>40872</v>
      </c>
      <c r="K16" s="110">
        <v>40873</v>
      </c>
      <c r="L16" s="118">
        <v>40874</v>
      </c>
      <c r="M16" s="109">
        <v>40896</v>
      </c>
      <c r="N16" s="110">
        <v>40897</v>
      </c>
      <c r="O16" s="110">
        <v>40898</v>
      </c>
      <c r="P16" s="110">
        <v>40899</v>
      </c>
      <c r="Q16" s="110">
        <v>40900</v>
      </c>
      <c r="R16" s="110">
        <v>40901</v>
      </c>
      <c r="S16" s="118">
        <v>40902</v>
      </c>
      <c r="T16" s="109">
        <v>40924</v>
      </c>
      <c r="U16" s="114">
        <v>40925</v>
      </c>
      <c r="V16" s="114">
        <v>40926</v>
      </c>
      <c r="W16" s="114">
        <v>40927</v>
      </c>
      <c r="X16" s="114">
        <v>40928</v>
      </c>
      <c r="Y16" s="114">
        <v>40929</v>
      </c>
      <c r="Z16" s="115">
        <v>40930</v>
      </c>
    </row>
    <row r="17" spans="1:26" x14ac:dyDescent="0.2">
      <c r="A17" s="94" t="s">
        <v>40</v>
      </c>
      <c r="B17" s="92" t="s">
        <v>6</v>
      </c>
      <c r="C17" s="96" t="str">
        <f>IF(ISERROR(HLOOKUP($A$17,$F$51:$Q$68,3,FALSE)),"",HLOOKUP($A$17,$F$51:$Q$68,3,FALSE))</f>
        <v/>
      </c>
      <c r="D17" s="96" t="str">
        <f>IF(ISERROR(HLOOKUP($A$17,$F$69:$Q$86,3,FALSE)),"",HLOOKUP($A$17,$F$69:$Q$86,3,FALSE))</f>
        <v/>
      </c>
      <c r="F17" s="109">
        <v>40875</v>
      </c>
      <c r="G17" s="110">
        <v>40876</v>
      </c>
      <c r="H17" s="110">
        <v>40877</v>
      </c>
      <c r="I17" s="54"/>
      <c r="J17" s="54"/>
      <c r="K17" s="54"/>
      <c r="L17" s="55"/>
      <c r="M17" s="109">
        <v>40903</v>
      </c>
      <c r="N17" s="110">
        <v>40904</v>
      </c>
      <c r="O17" s="110">
        <v>40905</v>
      </c>
      <c r="P17" s="110">
        <v>40906</v>
      </c>
      <c r="Q17" s="110">
        <v>40907</v>
      </c>
      <c r="R17" s="110">
        <v>40908</v>
      </c>
      <c r="S17" s="55"/>
      <c r="T17" s="109">
        <v>40931</v>
      </c>
      <c r="U17" s="114">
        <v>40932</v>
      </c>
      <c r="V17" s="114">
        <v>40933</v>
      </c>
      <c r="W17" s="114">
        <v>40934</v>
      </c>
      <c r="X17" s="114">
        <v>40935</v>
      </c>
      <c r="Y17" s="114">
        <v>40936</v>
      </c>
      <c r="Z17" s="115">
        <v>40937</v>
      </c>
    </row>
    <row r="18" spans="1:26" ht="13.5" thickBot="1" x14ac:dyDescent="0.25">
      <c r="B18" s="91" t="s">
        <v>7</v>
      </c>
      <c r="C18" s="95" t="str">
        <f>IF(ISERROR(HLOOKUP($A$17,$F$51:$Q$68,4,FALSE)),"",HLOOKUP($A$17,$F$51:$Q$68,4,FALSE))</f>
        <v/>
      </c>
      <c r="D18" s="95" t="str">
        <f>IF(ISERROR(HLOOKUP($A$17,$F$69:$Q$86,4,FALSE)),"",HLOOKUP($A$17,$F$69:$Q$86,4,FALSE))</f>
        <v/>
      </c>
      <c r="F18" s="58" t="s">
        <v>42</v>
      </c>
      <c r="G18" s="59" t="s">
        <v>42</v>
      </c>
      <c r="H18" s="56" t="s">
        <v>42</v>
      </c>
      <c r="I18" s="56" t="s">
        <v>42</v>
      </c>
      <c r="J18" s="56" t="s">
        <v>42</v>
      </c>
      <c r="K18" s="56" t="s">
        <v>42</v>
      </c>
      <c r="L18" s="57" t="s">
        <v>42</v>
      </c>
      <c r="M18" s="58" t="s">
        <v>42</v>
      </c>
      <c r="N18" s="59" t="s">
        <v>42</v>
      </c>
      <c r="O18" s="59" t="s">
        <v>42</v>
      </c>
      <c r="P18" s="59" t="s">
        <v>42</v>
      </c>
      <c r="Q18" s="59" t="s">
        <v>42</v>
      </c>
      <c r="R18" s="56" t="s">
        <v>42</v>
      </c>
      <c r="S18" s="57" t="s">
        <v>42</v>
      </c>
      <c r="T18" s="116">
        <v>40938</v>
      </c>
      <c r="U18" s="114">
        <v>40939</v>
      </c>
      <c r="V18" s="59"/>
      <c r="W18" s="59"/>
      <c r="X18" s="59"/>
      <c r="Y18" s="59"/>
      <c r="Z18" s="61"/>
    </row>
    <row r="19" spans="1:26" ht="12.75" customHeight="1" x14ac:dyDescent="0.2">
      <c r="B19" s="92" t="s">
        <v>8</v>
      </c>
      <c r="C19" s="96" t="str">
        <f>IF(ISERROR(HLOOKUP($A$17,$F$51:$Q$68,5,FALSE)),"",HLOOKUP($A$17,$F$51:$Q$68,5,FALSE))</f>
        <v/>
      </c>
      <c r="D19" s="96" t="str">
        <f>IF(ISERROR(HLOOKUP($A$17,$F$69:$Q$86,5,FALSE)),"",HLOOKUP($A$17,$F$69:$Q$86,5,FALSE))</f>
        <v/>
      </c>
      <c r="F19" s="173" t="str">
        <f>IF(A2="Saarland","Kalender fuer das "&amp;A2&amp;" - Februar 2010","Kalender fuer "&amp;A2&amp;" - Februar 2012")</f>
        <v>Kalender fuer Bitte auswaehlen - Februar 2012</v>
      </c>
      <c r="G19" s="174"/>
      <c r="H19" s="174"/>
      <c r="I19" s="174"/>
      <c r="J19" s="174"/>
      <c r="K19" s="174"/>
      <c r="L19" s="175"/>
      <c r="M19" s="173" t="str">
        <f>IF($A$2="Saarland","Kalender fuer das "&amp;$A$2,"Kalender fuer "&amp;$A$2)&amp;" - März 2012"</f>
        <v>Kalender fuer Bitte auswaehlen - März 2012</v>
      </c>
      <c r="N19" s="174"/>
      <c r="O19" s="174"/>
      <c r="P19" s="174"/>
      <c r="Q19" s="174"/>
      <c r="R19" s="174"/>
      <c r="S19" s="175"/>
      <c r="T19" s="173" t="str">
        <f>IF($A$2="Saarland","Kalender fuer das "&amp;$A$2,"Kalender fuer "&amp;$A$2)&amp;" - April 2012"</f>
        <v>Kalender fuer Bitte auswaehlen - April 2012</v>
      </c>
      <c r="U19" s="174"/>
      <c r="V19" s="174"/>
      <c r="W19" s="174"/>
      <c r="X19" s="174"/>
      <c r="Y19" s="174"/>
      <c r="Z19" s="175"/>
    </row>
    <row r="20" spans="1:26" ht="13.5" thickBot="1" x14ac:dyDescent="0.25">
      <c r="B20" s="91" t="s">
        <v>9</v>
      </c>
      <c r="C20" s="95" t="str">
        <f>IF(ISERROR(HLOOKUP($A$17,$F$51:$Q$68,6,FALSE)),"",HLOOKUP($A$17,$F$51:$Q$68,6,FALSE))</f>
        <v/>
      </c>
      <c r="D20" s="95" t="str">
        <f>IF(ISERROR(HLOOKUP($A$17,$F$69:$Q$86,6,FALSE)),"",HLOOKUP($A$17,$F$69:$Q$86,6,FALSE))</f>
        <v/>
      </c>
      <c r="F20" s="106" t="s">
        <v>21</v>
      </c>
      <c r="G20" s="107" t="s">
        <v>22</v>
      </c>
      <c r="H20" s="107" t="s">
        <v>23</v>
      </c>
      <c r="I20" s="107" t="s">
        <v>24</v>
      </c>
      <c r="J20" s="107" t="s">
        <v>25</v>
      </c>
      <c r="K20" s="107" t="s">
        <v>26</v>
      </c>
      <c r="L20" s="108" t="s">
        <v>27</v>
      </c>
      <c r="M20" s="106" t="s">
        <v>21</v>
      </c>
      <c r="N20" s="107" t="s">
        <v>22</v>
      </c>
      <c r="O20" s="107" t="s">
        <v>23</v>
      </c>
      <c r="P20" s="107" t="s">
        <v>24</v>
      </c>
      <c r="Q20" s="107" t="s">
        <v>25</v>
      </c>
      <c r="R20" s="107" t="s">
        <v>26</v>
      </c>
      <c r="S20" s="108" t="s">
        <v>27</v>
      </c>
      <c r="T20" s="106" t="s">
        <v>21</v>
      </c>
      <c r="U20" s="107" t="s">
        <v>22</v>
      </c>
      <c r="V20" s="107" t="s">
        <v>23</v>
      </c>
      <c r="W20" s="107" t="s">
        <v>24</v>
      </c>
      <c r="X20" s="107" t="s">
        <v>25</v>
      </c>
      <c r="Y20" s="107" t="s">
        <v>26</v>
      </c>
      <c r="Z20" s="108" t="s">
        <v>27</v>
      </c>
    </row>
    <row r="21" spans="1:26" x14ac:dyDescent="0.2">
      <c r="B21" s="92" t="s">
        <v>10</v>
      </c>
      <c r="C21" s="96" t="str">
        <f>IF(ISERROR(HLOOKUP($A$17,$F$51:$Q$68,7,FALSE)),"",HLOOKUP($A$17,$F$51:$Q$68,7,FALSE))</f>
        <v/>
      </c>
      <c r="D21" s="96" t="str">
        <f>IF(ISERROR(HLOOKUP($A$17,$F$69:$Q$86,7,FALSE)),"",HLOOKUP($A$17,$F$69:$Q$86,7,FALSE))</f>
        <v/>
      </c>
      <c r="F21" s="66"/>
      <c r="G21" s="134"/>
      <c r="H21" s="114">
        <v>40940</v>
      </c>
      <c r="I21" s="111">
        <v>40941</v>
      </c>
      <c r="J21" s="111">
        <v>40942</v>
      </c>
      <c r="K21" s="111">
        <v>40943</v>
      </c>
      <c r="L21" s="117">
        <v>40944</v>
      </c>
      <c r="M21" s="65"/>
      <c r="N21" s="129"/>
      <c r="O21" s="129"/>
      <c r="P21" s="114">
        <v>40969</v>
      </c>
      <c r="Q21" s="111">
        <v>40970</v>
      </c>
      <c r="R21" s="111">
        <v>40971</v>
      </c>
      <c r="S21" s="117">
        <v>40972</v>
      </c>
      <c r="T21" s="62"/>
      <c r="U21" s="63"/>
      <c r="V21" s="63"/>
      <c r="W21" s="64"/>
      <c r="X21" s="64"/>
      <c r="Y21" s="64"/>
      <c r="Z21" s="113">
        <v>41000</v>
      </c>
    </row>
    <row r="22" spans="1:26" x14ac:dyDescent="0.2">
      <c r="B22" s="91" t="s">
        <v>11</v>
      </c>
      <c r="C22" s="95" t="str">
        <f>IF(ISERROR(HLOOKUP($A$17,$F$51:$Q$68,8,FALSE)),"",HLOOKUP($A$17,$F$51:$Q$68,8,FALSE))</f>
        <v/>
      </c>
      <c r="D22" s="95" t="str">
        <f>IF(ISERROR(HLOOKUP($A$17,$F$69:$Q$86,8,FALSE)),"",HLOOKUP($A$17,$F$69:$Q$86,8,FALSE))</f>
        <v/>
      </c>
      <c r="F22" s="109">
        <v>40945</v>
      </c>
      <c r="G22" s="110">
        <v>40946</v>
      </c>
      <c r="H22" s="110">
        <v>40947</v>
      </c>
      <c r="I22" s="110">
        <v>40948</v>
      </c>
      <c r="J22" s="110">
        <v>40949</v>
      </c>
      <c r="K22" s="110">
        <v>40950</v>
      </c>
      <c r="L22" s="118">
        <v>40951</v>
      </c>
      <c r="M22" s="109">
        <v>40973</v>
      </c>
      <c r="N22" s="110">
        <v>40974</v>
      </c>
      <c r="O22" s="110">
        <v>40975</v>
      </c>
      <c r="P22" s="110">
        <v>40976</v>
      </c>
      <c r="Q22" s="110">
        <v>40977</v>
      </c>
      <c r="R22" s="110">
        <v>40978</v>
      </c>
      <c r="S22" s="118">
        <v>40979</v>
      </c>
      <c r="T22" s="109">
        <v>41001</v>
      </c>
      <c r="U22" s="114">
        <v>41002</v>
      </c>
      <c r="V22" s="114">
        <v>41003</v>
      </c>
      <c r="W22" s="114">
        <v>41004</v>
      </c>
      <c r="X22" s="114">
        <v>41005</v>
      </c>
      <c r="Y22" s="114">
        <v>41006</v>
      </c>
      <c r="Z22" s="115">
        <v>41007</v>
      </c>
    </row>
    <row r="23" spans="1:26" x14ac:dyDescent="0.2">
      <c r="B23" s="92" t="s">
        <v>12</v>
      </c>
      <c r="C23" s="96" t="str">
        <f>IF(ISERROR(HLOOKUP($A$17,$F$51:$Q$68,9,FALSE)),"",HLOOKUP($A$17,$F$51:$Q$68,9,FALSE))</f>
        <v/>
      </c>
      <c r="D23" s="96" t="str">
        <f>IF(ISERROR(HLOOKUP($A$17,$F$69:$Q$86,9,FALSE)),"",HLOOKUP($A$17,$F$69:$Q$86,9,FALSE))</f>
        <v/>
      </c>
      <c r="F23" s="109">
        <v>40952</v>
      </c>
      <c r="G23" s="110">
        <v>40953</v>
      </c>
      <c r="H23" s="110">
        <v>40954</v>
      </c>
      <c r="I23" s="110">
        <v>40955</v>
      </c>
      <c r="J23" s="110">
        <v>40956</v>
      </c>
      <c r="K23" s="110">
        <v>40957</v>
      </c>
      <c r="L23" s="118">
        <v>40958</v>
      </c>
      <c r="M23" s="109">
        <v>40980</v>
      </c>
      <c r="N23" s="110">
        <v>40981</v>
      </c>
      <c r="O23" s="110">
        <v>40982</v>
      </c>
      <c r="P23" s="110">
        <v>40983</v>
      </c>
      <c r="Q23" s="110">
        <v>40984</v>
      </c>
      <c r="R23" s="110">
        <v>40985</v>
      </c>
      <c r="S23" s="118">
        <v>40986</v>
      </c>
      <c r="T23" s="109">
        <v>41008</v>
      </c>
      <c r="U23" s="114">
        <v>41009</v>
      </c>
      <c r="V23" s="114">
        <v>41010</v>
      </c>
      <c r="W23" s="114">
        <v>41011</v>
      </c>
      <c r="X23" s="114">
        <v>41012</v>
      </c>
      <c r="Y23" s="114">
        <v>41013</v>
      </c>
      <c r="Z23" s="115">
        <v>41014</v>
      </c>
    </row>
    <row r="24" spans="1:26" x14ac:dyDescent="0.2">
      <c r="B24" s="91" t="s">
        <v>13</v>
      </c>
      <c r="C24" s="95" t="str">
        <f>IF(ISERROR(HLOOKUP($A$17,$F$51:$Q$68,10,FALSE)),"",HLOOKUP($A$17,$F$51:$Q$68,10,FALSE))</f>
        <v/>
      </c>
      <c r="D24" s="95" t="str">
        <f>IF(ISERROR(HLOOKUP($A$17,$F$69:$Q$86,10,FALSE)),"",HLOOKUP($A$17,$F$69:$Q$86,10,FALSE))</f>
        <v/>
      </c>
      <c r="F24" s="109">
        <v>40959</v>
      </c>
      <c r="G24" s="110">
        <v>40960</v>
      </c>
      <c r="H24" s="110">
        <v>40961</v>
      </c>
      <c r="I24" s="110">
        <v>40962</v>
      </c>
      <c r="J24" s="110">
        <v>40963</v>
      </c>
      <c r="K24" s="110">
        <v>40964</v>
      </c>
      <c r="L24" s="118">
        <v>40965</v>
      </c>
      <c r="M24" s="109">
        <v>40987</v>
      </c>
      <c r="N24" s="110">
        <v>40988</v>
      </c>
      <c r="O24" s="110">
        <v>40989</v>
      </c>
      <c r="P24" s="110">
        <v>40990</v>
      </c>
      <c r="Q24" s="110">
        <v>40991</v>
      </c>
      <c r="R24" s="110">
        <v>40992</v>
      </c>
      <c r="S24" s="118">
        <v>40993</v>
      </c>
      <c r="T24" s="109">
        <v>41015</v>
      </c>
      <c r="U24" s="114">
        <v>41016</v>
      </c>
      <c r="V24" s="114">
        <v>41017</v>
      </c>
      <c r="W24" s="114">
        <v>41018</v>
      </c>
      <c r="X24" s="114">
        <v>41019</v>
      </c>
      <c r="Y24" s="114">
        <v>41020</v>
      </c>
      <c r="Z24" s="115">
        <v>41021</v>
      </c>
    </row>
    <row r="25" spans="1:26" x14ac:dyDescent="0.2">
      <c r="B25" s="92" t="s">
        <v>14</v>
      </c>
      <c r="C25" s="96" t="str">
        <f>IF(ISERROR(HLOOKUP($A$17,$F$51:$Q$68,11,FALSE)),"",HLOOKUP($A$17,$F$51:$Q$68,11,FALSE))</f>
        <v/>
      </c>
      <c r="D25" s="96" t="str">
        <f>IF(ISERROR(HLOOKUP($A$17,$F$69:$Q$86,11,FALSE)),"",HLOOKUP($A$17,$F$69:$Q$86,11,FALSE))</f>
        <v/>
      </c>
      <c r="F25" s="109">
        <v>40966</v>
      </c>
      <c r="G25" s="110">
        <v>40967</v>
      </c>
      <c r="H25" s="110">
        <v>40968</v>
      </c>
      <c r="I25" s="54"/>
      <c r="J25" s="54"/>
      <c r="K25" s="54"/>
      <c r="L25" s="55"/>
      <c r="M25" s="109">
        <v>40994</v>
      </c>
      <c r="N25" s="110">
        <v>40995</v>
      </c>
      <c r="O25" s="110">
        <v>40996</v>
      </c>
      <c r="P25" s="110">
        <v>40997</v>
      </c>
      <c r="Q25" s="110">
        <v>40998</v>
      </c>
      <c r="R25" s="110">
        <v>40999</v>
      </c>
      <c r="S25" s="55"/>
      <c r="T25" s="109">
        <v>41022</v>
      </c>
      <c r="U25" s="114">
        <v>41023</v>
      </c>
      <c r="V25" s="114">
        <v>41024</v>
      </c>
      <c r="W25" s="114">
        <v>41025</v>
      </c>
      <c r="X25" s="114">
        <v>41026</v>
      </c>
      <c r="Y25" s="114">
        <v>41027</v>
      </c>
      <c r="Z25" s="115">
        <v>41028</v>
      </c>
    </row>
    <row r="26" spans="1:26" ht="13.5" thickBot="1" x14ac:dyDescent="0.25">
      <c r="B26" s="91" t="s">
        <v>15</v>
      </c>
      <c r="C26" s="95" t="str">
        <f>IF(ISERROR(HLOOKUP($A$17,$F$51:$Q$68,12,FALSE)),"",HLOOKUP($A$17,$F$51:$Q$68,12,FALSE))</f>
        <v/>
      </c>
      <c r="D26" s="95" t="str">
        <f>IF(ISERROR(HLOOKUP($A$17,$F$69:$Q$86,12,FALSE)),"",HLOOKUP($A$17,$F$69:$Q$86,12,FALSE))</f>
        <v/>
      </c>
      <c r="F26" s="58" t="s">
        <v>42</v>
      </c>
      <c r="G26" s="56" t="s">
        <v>42</v>
      </c>
      <c r="H26" s="56" t="s">
        <v>42</v>
      </c>
      <c r="I26" s="56" t="s">
        <v>42</v>
      </c>
      <c r="J26" s="56" t="s">
        <v>42</v>
      </c>
      <c r="K26" s="56" t="s">
        <v>42</v>
      </c>
      <c r="L26" s="57" t="s">
        <v>42</v>
      </c>
      <c r="M26" s="58" t="s">
        <v>42</v>
      </c>
      <c r="N26" s="59" t="s">
        <v>42</v>
      </c>
      <c r="O26" s="59" t="s">
        <v>42</v>
      </c>
      <c r="P26" s="59" t="s">
        <v>42</v>
      </c>
      <c r="Q26" s="56" t="s">
        <v>42</v>
      </c>
      <c r="R26" s="56" t="s">
        <v>42</v>
      </c>
      <c r="S26" s="57" t="s">
        <v>42</v>
      </c>
      <c r="T26" s="116">
        <v>41029</v>
      </c>
      <c r="U26" s="59"/>
      <c r="V26" s="59"/>
      <c r="W26" s="59"/>
      <c r="X26" s="59"/>
      <c r="Y26" s="59"/>
      <c r="Z26" s="57"/>
    </row>
    <row r="27" spans="1:26" ht="12.75" customHeight="1" x14ac:dyDescent="0.2">
      <c r="B27" s="92" t="s">
        <v>16</v>
      </c>
      <c r="C27" s="96" t="str">
        <f>IF(ISERROR(HLOOKUP($A$17,$F$51:$Q$68,13,FALSE)),"",HLOOKUP($A$17,$F$51:$Q$68,13,FALSE))</f>
        <v/>
      </c>
      <c r="D27" s="96" t="str">
        <f>IF(ISERROR(HLOOKUP($A$17,$F$69:$Q$86,13,FALSE)),"",HLOOKUP($A$17,$F$69:$Q$86,13,FALSE))</f>
        <v/>
      </c>
      <c r="F27" s="173" t="str">
        <f>IF($A$2="Saarland","Kalender fuer das "&amp;$A$2,"Kalender fuer "&amp;$A$2)&amp;" - Mai 2012"</f>
        <v>Kalender fuer Bitte auswaehlen - Mai 2012</v>
      </c>
      <c r="G27" s="174"/>
      <c r="H27" s="174"/>
      <c r="I27" s="174"/>
      <c r="J27" s="174"/>
      <c r="K27" s="174"/>
      <c r="L27" s="175"/>
      <c r="M27" s="173" t="str">
        <f>IF($A$2="Saarland","Kalender fuer das "&amp;$A$2,"Kalender fuer "&amp;$A$2)&amp;" - Juni 2012"</f>
        <v>Kalender fuer Bitte auswaehlen - Juni 2012</v>
      </c>
      <c r="N27" s="174"/>
      <c r="O27" s="174"/>
      <c r="P27" s="174"/>
      <c r="Q27" s="174"/>
      <c r="R27" s="174"/>
      <c r="S27" s="175"/>
      <c r="T27" s="173" t="str">
        <f>IF($A$2="Saarland","Kalender fuer das "&amp;$A$2,"Kalender fuer "&amp;$A$2)&amp;" - Juli 2012"</f>
        <v>Kalender fuer Bitte auswaehlen - Juli 2012</v>
      </c>
      <c r="U27" s="174"/>
      <c r="V27" s="174"/>
      <c r="W27" s="174"/>
      <c r="X27" s="174"/>
      <c r="Y27" s="174"/>
      <c r="Z27" s="175"/>
    </row>
    <row r="28" spans="1:26" ht="13.5" thickBot="1" x14ac:dyDescent="0.25">
      <c r="B28" s="91" t="s">
        <v>17</v>
      </c>
      <c r="C28" s="95" t="str">
        <f>IF(ISERROR(HLOOKUP($A$17,$F$51:$Q$68,14,FALSE)),"",HLOOKUP($A$17,$F$51:$Q$68,14,FALSE))</f>
        <v/>
      </c>
      <c r="D28" s="95" t="str">
        <f>IF(ISERROR(HLOOKUP($A$17,$F$69:$Q$86,14,FALSE)),"",HLOOKUP($A$17,$F$69:$Q$86,14,FALSE))</f>
        <v/>
      </c>
      <c r="F28" s="106" t="s">
        <v>21</v>
      </c>
      <c r="G28" s="107" t="s">
        <v>22</v>
      </c>
      <c r="H28" s="107" t="s">
        <v>23</v>
      </c>
      <c r="I28" s="107" t="s">
        <v>24</v>
      </c>
      <c r="J28" s="107" t="s">
        <v>25</v>
      </c>
      <c r="K28" s="107" t="s">
        <v>26</v>
      </c>
      <c r="L28" s="108" t="s">
        <v>27</v>
      </c>
      <c r="M28" s="106" t="s">
        <v>21</v>
      </c>
      <c r="N28" s="107" t="s">
        <v>22</v>
      </c>
      <c r="O28" s="107" t="s">
        <v>23</v>
      </c>
      <c r="P28" s="107" t="s">
        <v>24</v>
      </c>
      <c r="Q28" s="107" t="s">
        <v>25</v>
      </c>
      <c r="R28" s="107" t="s">
        <v>26</v>
      </c>
      <c r="S28" s="108" t="s">
        <v>27</v>
      </c>
      <c r="T28" s="148" t="s">
        <v>21</v>
      </c>
      <c r="U28" s="135" t="s">
        <v>22</v>
      </c>
      <c r="V28" s="135" t="s">
        <v>23</v>
      </c>
      <c r="W28" s="135" t="s">
        <v>24</v>
      </c>
      <c r="X28" s="135" t="s">
        <v>25</v>
      </c>
      <c r="Y28" s="135" t="s">
        <v>26</v>
      </c>
      <c r="Z28" s="143" t="s">
        <v>27</v>
      </c>
    </row>
    <row r="29" spans="1:26" x14ac:dyDescent="0.2">
      <c r="B29" s="92" t="s">
        <v>18</v>
      </c>
      <c r="C29" s="96" t="str">
        <f>IF(ISERROR(HLOOKUP($A$17,$F$51:$Q$68,15,FALSE)),"",HLOOKUP($A$17,$F$51:$Q$68,15,FALSE))</f>
        <v/>
      </c>
      <c r="D29" s="96" t="str">
        <f>IF(ISERROR(HLOOKUP($A$17,$F$69:$Q$86,15,FALSE)),"",HLOOKUP($A$17,$F$69:$Q$86,15,FALSE))</f>
        <v/>
      </c>
      <c r="F29" s="62"/>
      <c r="G29" s="114">
        <v>41030</v>
      </c>
      <c r="H29" s="111">
        <v>41031</v>
      </c>
      <c r="I29" s="111">
        <v>41032</v>
      </c>
      <c r="J29" s="111">
        <v>41033</v>
      </c>
      <c r="K29" s="111">
        <v>41034</v>
      </c>
      <c r="L29" s="120">
        <v>41035</v>
      </c>
      <c r="M29" s="62"/>
      <c r="N29" s="63"/>
      <c r="O29" s="63"/>
      <c r="P29" s="63"/>
      <c r="Q29" s="114">
        <v>41061</v>
      </c>
      <c r="R29" s="111">
        <v>41062</v>
      </c>
      <c r="S29" s="117">
        <v>41063</v>
      </c>
      <c r="T29" s="128"/>
      <c r="U29" s="129"/>
      <c r="V29" s="129"/>
      <c r="W29" s="149"/>
      <c r="X29" s="149"/>
      <c r="Y29" s="130"/>
      <c r="Z29" s="142">
        <v>41091</v>
      </c>
    </row>
    <row r="30" spans="1:26" x14ac:dyDescent="0.2">
      <c r="B30" s="91" t="s">
        <v>19</v>
      </c>
      <c r="C30" s="95" t="str">
        <f>IF(ISERROR(HLOOKUP($A$17,$F$51:$Q$68,16,FALSE)),"",HLOOKUP($A$17,$F$51:$Q$68,16,FALSE))</f>
        <v/>
      </c>
      <c r="D30" s="95" t="str">
        <f>IF(ISERROR(HLOOKUP($A$17,$F$69:$Q$86,16,FALSE)),"",HLOOKUP($A$17,$F$69:$Q$86,16,FALSE))</f>
        <v/>
      </c>
      <c r="F30" s="109">
        <v>41036</v>
      </c>
      <c r="G30" s="110">
        <v>41037</v>
      </c>
      <c r="H30" s="110">
        <v>41038</v>
      </c>
      <c r="I30" s="110">
        <v>41039</v>
      </c>
      <c r="J30" s="110">
        <v>41040</v>
      </c>
      <c r="K30" s="110">
        <v>41041</v>
      </c>
      <c r="L30" s="118">
        <v>41042</v>
      </c>
      <c r="M30" s="109">
        <v>41064</v>
      </c>
      <c r="N30" s="110">
        <v>41065</v>
      </c>
      <c r="O30" s="110">
        <v>41066</v>
      </c>
      <c r="P30" s="110">
        <v>41067</v>
      </c>
      <c r="Q30" s="110">
        <v>41068</v>
      </c>
      <c r="R30" s="110">
        <v>41069</v>
      </c>
      <c r="S30" s="118">
        <v>41070</v>
      </c>
      <c r="T30" s="109">
        <v>41092</v>
      </c>
      <c r="U30" s="110">
        <v>41093</v>
      </c>
      <c r="V30" s="110">
        <v>41094</v>
      </c>
      <c r="W30" s="114">
        <v>41095</v>
      </c>
      <c r="X30" s="114">
        <v>41096</v>
      </c>
      <c r="Y30" s="110">
        <v>41097</v>
      </c>
      <c r="Z30" s="118">
        <v>41098</v>
      </c>
    </row>
    <row r="31" spans="1:26" x14ac:dyDescent="0.2">
      <c r="B31" s="92" t="s">
        <v>20</v>
      </c>
      <c r="C31" s="96" t="str">
        <f>IF(ISERROR(HLOOKUP($A$17,$F$51:$Q$68,17,FALSE)),"",HLOOKUP($A$17,$F$51:$Q$68,17,FALSE))</f>
        <v/>
      </c>
      <c r="D31" s="96" t="str">
        <f>IF(ISERROR(HLOOKUP($A$17,$F$69:$Q$86,17,FALSE)),"",HLOOKUP($A$17,$F$69:$Q$86,17,FALSE))</f>
        <v/>
      </c>
      <c r="F31" s="109">
        <v>41043</v>
      </c>
      <c r="G31" s="110">
        <v>41044</v>
      </c>
      <c r="H31" s="110">
        <v>41045</v>
      </c>
      <c r="I31" s="110">
        <v>41046</v>
      </c>
      <c r="J31" s="110">
        <v>41047</v>
      </c>
      <c r="K31" s="110">
        <v>41048</v>
      </c>
      <c r="L31" s="118">
        <v>41049</v>
      </c>
      <c r="M31" s="109">
        <v>41071</v>
      </c>
      <c r="N31" s="110">
        <v>41072</v>
      </c>
      <c r="O31" s="110">
        <v>41073</v>
      </c>
      <c r="P31" s="110">
        <v>41074</v>
      </c>
      <c r="Q31" s="110">
        <v>41075</v>
      </c>
      <c r="R31" s="110">
        <v>41076</v>
      </c>
      <c r="S31" s="118">
        <v>41077</v>
      </c>
      <c r="T31" s="109">
        <v>41099</v>
      </c>
      <c r="U31" s="110">
        <v>41100</v>
      </c>
      <c r="V31" s="110">
        <v>41101</v>
      </c>
      <c r="W31" s="110">
        <v>41102</v>
      </c>
      <c r="X31" s="110">
        <v>41103</v>
      </c>
      <c r="Y31" s="110">
        <v>41104</v>
      </c>
      <c r="Z31" s="118">
        <v>41105</v>
      </c>
    </row>
    <row r="32" spans="1:26" x14ac:dyDescent="0.2">
      <c r="A32" s="131"/>
      <c r="B32" s="91" t="s">
        <v>4</v>
      </c>
      <c r="C32" s="95" t="str">
        <f>IF(ISERROR(HLOOKUP($A$17,$F$51:$Q$68,18,FALSE)),"",HLOOKUP($A$17,$F$51:$Q$68,18,FALSE))</f>
        <v/>
      </c>
      <c r="D32" s="95" t="str">
        <f>IF(ISERROR(HLOOKUP($A$17,$F$69:$Q$86,18,FALSE)),"",HLOOKUP($A$17,$F$69:$Q$86,18,FALSE))</f>
        <v/>
      </c>
      <c r="F32" s="109">
        <v>41050</v>
      </c>
      <c r="G32" s="110">
        <v>41051</v>
      </c>
      <c r="H32" s="110">
        <v>41052</v>
      </c>
      <c r="I32" s="110">
        <v>41053</v>
      </c>
      <c r="J32" s="110">
        <v>41054</v>
      </c>
      <c r="K32" s="110">
        <v>41055</v>
      </c>
      <c r="L32" s="118">
        <v>41056</v>
      </c>
      <c r="M32" s="109">
        <v>41078</v>
      </c>
      <c r="N32" s="110">
        <v>41079</v>
      </c>
      <c r="O32" s="110">
        <v>41080</v>
      </c>
      <c r="P32" s="110">
        <v>41081</v>
      </c>
      <c r="Q32" s="110">
        <v>41082</v>
      </c>
      <c r="R32" s="110">
        <v>41083</v>
      </c>
      <c r="S32" s="118">
        <v>41084</v>
      </c>
      <c r="T32" s="109">
        <v>41106</v>
      </c>
      <c r="U32" s="110">
        <v>41107</v>
      </c>
      <c r="V32" s="110">
        <v>41108</v>
      </c>
      <c r="W32" s="110">
        <v>41109</v>
      </c>
      <c r="X32" s="110">
        <v>41110</v>
      </c>
      <c r="Y32" s="110">
        <v>41111</v>
      </c>
      <c r="Z32" s="118">
        <v>41112</v>
      </c>
    </row>
    <row r="33" spans="1:205" s="1" customFormat="1" ht="12.75" customHeight="1" x14ac:dyDescent="0.2">
      <c r="A33" s="133"/>
      <c r="B33"/>
      <c r="C33"/>
      <c r="D33"/>
      <c r="F33" s="109">
        <v>41057</v>
      </c>
      <c r="G33" s="110">
        <v>41058</v>
      </c>
      <c r="H33" s="110">
        <v>41059</v>
      </c>
      <c r="I33" s="110">
        <v>41060</v>
      </c>
      <c r="J33" s="54"/>
      <c r="K33" s="54"/>
      <c r="L33" s="55"/>
      <c r="M33" s="109">
        <v>41085</v>
      </c>
      <c r="N33" s="110">
        <v>41086</v>
      </c>
      <c r="O33" s="110">
        <v>41087</v>
      </c>
      <c r="P33" s="110">
        <v>41088</v>
      </c>
      <c r="Q33" s="110">
        <v>41089</v>
      </c>
      <c r="R33" s="110">
        <v>41090</v>
      </c>
      <c r="S33" s="55"/>
      <c r="T33" s="109">
        <v>41113</v>
      </c>
      <c r="U33" s="110">
        <v>41114</v>
      </c>
      <c r="V33" s="110">
        <v>41115</v>
      </c>
      <c r="W33" s="110">
        <v>41116</v>
      </c>
      <c r="X33" s="110">
        <v>41117</v>
      </c>
      <c r="Y33" s="110">
        <v>41118</v>
      </c>
      <c r="Z33" s="118">
        <v>41119</v>
      </c>
    </row>
    <row r="34" spans="1:205" s="1" customFormat="1" ht="13.5" thickBot="1" x14ac:dyDescent="0.25">
      <c r="A34" s="133"/>
      <c r="B34" s="132"/>
      <c r="C34" s="132"/>
      <c r="D34" s="132"/>
      <c r="F34" s="58"/>
      <c r="G34" s="59"/>
      <c r="H34" s="60" t="s">
        <v>42</v>
      </c>
      <c r="I34" s="59" t="s">
        <v>42</v>
      </c>
      <c r="J34" s="56" t="s">
        <v>42</v>
      </c>
      <c r="K34" s="56" t="s">
        <v>42</v>
      </c>
      <c r="L34" s="57" t="s">
        <v>42</v>
      </c>
      <c r="M34" s="58" t="s">
        <v>42</v>
      </c>
      <c r="N34" s="59" t="s">
        <v>42</v>
      </c>
      <c r="O34" s="59" t="s">
        <v>42</v>
      </c>
      <c r="P34" s="59" t="s">
        <v>42</v>
      </c>
      <c r="Q34" s="56" t="s">
        <v>42</v>
      </c>
      <c r="R34" s="56" t="s">
        <v>42</v>
      </c>
      <c r="S34" s="57" t="s">
        <v>42</v>
      </c>
      <c r="T34" s="116">
        <v>41120</v>
      </c>
      <c r="U34" s="147">
        <v>41121</v>
      </c>
      <c r="V34" s="59"/>
      <c r="W34" s="59"/>
      <c r="X34" s="59"/>
      <c r="Y34" s="59"/>
      <c r="Z34" s="61"/>
    </row>
    <row r="35" spans="1:205" s="1" customFormat="1" ht="12.75" customHeight="1" x14ac:dyDescent="0.2">
      <c r="B35" s="133"/>
      <c r="C35" s="133"/>
      <c r="D35" s="133"/>
      <c r="F35" s="173" t="str">
        <f>IF($A$2="Saarland","Kalender fuer das "&amp;$A$2,"Kalender fuer "&amp;$A$2)&amp;" - August 2012"</f>
        <v>Kalender fuer Bitte auswaehlen - August 2012</v>
      </c>
      <c r="G35" s="174"/>
      <c r="H35" s="174"/>
      <c r="I35" s="174"/>
      <c r="J35" s="174"/>
      <c r="K35" s="174"/>
      <c r="L35" s="175"/>
      <c r="M35" s="173" t="str">
        <f>IF($A$2="Saarland","Kalender fuer das "&amp;$A$2,"Kalender fuer "&amp;$A$2)&amp;" - September 2012"</f>
        <v>Kalender fuer Bitte auswaehlen - September 2012</v>
      </c>
      <c r="N35" s="174"/>
      <c r="O35" s="174"/>
      <c r="P35" s="174"/>
      <c r="Q35" s="174"/>
      <c r="R35" s="174"/>
      <c r="S35" s="175"/>
      <c r="T35" s="176" t="str">
        <f t="shared" ref="T35:T40" si="0">B2</f>
        <v>Sommerferien 2011</v>
      </c>
      <c r="U35" s="177"/>
      <c r="V35" s="177"/>
      <c r="W35" s="144" t="s">
        <v>2</v>
      </c>
      <c r="X35" s="145" t="str">
        <f t="shared" ref="X35:X42" si="1">C2</f>
        <v>...</v>
      </c>
      <c r="Y35" s="144" t="s">
        <v>3</v>
      </c>
      <c r="Z35" s="146" t="str">
        <f t="shared" ref="Z35:Z42" si="2">D2</f>
        <v>...</v>
      </c>
    </row>
    <row r="36" spans="1:205" s="1" customFormat="1" ht="13.5" thickBot="1" x14ac:dyDescent="0.25">
      <c r="B36" s="133"/>
      <c r="C36" s="133"/>
      <c r="D36" s="133"/>
      <c r="F36" s="148" t="s">
        <v>21</v>
      </c>
      <c r="G36" s="135" t="s">
        <v>22</v>
      </c>
      <c r="H36" s="135" t="s">
        <v>23</v>
      </c>
      <c r="I36" s="135" t="s">
        <v>24</v>
      </c>
      <c r="J36" s="135" t="s">
        <v>25</v>
      </c>
      <c r="K36" s="135" t="s">
        <v>26</v>
      </c>
      <c r="L36" s="143" t="s">
        <v>27</v>
      </c>
      <c r="M36" s="148" t="s">
        <v>21</v>
      </c>
      <c r="N36" s="135" t="s">
        <v>22</v>
      </c>
      <c r="O36" s="135" t="s">
        <v>23</v>
      </c>
      <c r="P36" s="135" t="s">
        <v>24</v>
      </c>
      <c r="Q36" s="135" t="s">
        <v>25</v>
      </c>
      <c r="R36" s="135" t="s">
        <v>26</v>
      </c>
      <c r="S36" s="143" t="s">
        <v>27</v>
      </c>
      <c r="T36" s="178" t="str">
        <f t="shared" si="0"/>
        <v>Herbstferien 2011</v>
      </c>
      <c r="U36" s="179"/>
      <c r="V36" s="179"/>
      <c r="W36" s="82" t="s">
        <v>2</v>
      </c>
      <c r="X36" s="83" t="str">
        <f t="shared" si="1"/>
        <v>...</v>
      </c>
      <c r="Y36" s="82" t="s">
        <v>3</v>
      </c>
      <c r="Z36" s="84" t="str">
        <f t="shared" si="2"/>
        <v>...</v>
      </c>
    </row>
    <row r="37" spans="1:205" s="2" customFormat="1" x14ac:dyDescent="0.2">
      <c r="A37" s="1"/>
      <c r="B37" s="1"/>
      <c r="C37" s="1"/>
      <c r="D37" s="1"/>
      <c r="E37" s="1"/>
      <c r="F37" s="150"/>
      <c r="G37" s="151"/>
      <c r="H37" s="119">
        <v>41122</v>
      </c>
      <c r="I37" s="152">
        <v>41123</v>
      </c>
      <c r="J37" s="152">
        <v>41124</v>
      </c>
      <c r="K37" s="152">
        <v>41125</v>
      </c>
      <c r="L37" s="142">
        <v>41126</v>
      </c>
      <c r="M37" s="128"/>
      <c r="N37" s="129"/>
      <c r="O37" s="130"/>
      <c r="P37" s="129"/>
      <c r="Q37" s="129"/>
      <c r="R37" s="119">
        <v>41153</v>
      </c>
      <c r="S37" s="142">
        <v>41154</v>
      </c>
      <c r="T37" s="180" t="str">
        <f t="shared" si="0"/>
        <v>Weihnachtsferien 2011-2012</v>
      </c>
      <c r="U37" s="181"/>
      <c r="V37" s="181"/>
      <c r="W37" s="76" t="s">
        <v>2</v>
      </c>
      <c r="X37" s="77" t="str">
        <f t="shared" si="1"/>
        <v>...</v>
      </c>
      <c r="Y37" s="76" t="s">
        <v>3</v>
      </c>
      <c r="Z37" s="78" t="str">
        <f t="shared" si="2"/>
        <v>...</v>
      </c>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row>
    <row r="38" spans="1:205" s="2" customFormat="1" x14ac:dyDescent="0.2">
      <c r="A38" s="1"/>
      <c r="B38" s="1"/>
      <c r="C38" s="1"/>
      <c r="D38" s="1"/>
      <c r="E38" s="1"/>
      <c r="F38" s="109">
        <v>41127</v>
      </c>
      <c r="G38" s="110">
        <v>41128</v>
      </c>
      <c r="H38" s="110">
        <v>41129</v>
      </c>
      <c r="I38" s="110">
        <v>41130</v>
      </c>
      <c r="J38" s="110">
        <v>41131</v>
      </c>
      <c r="K38" s="110">
        <v>41132</v>
      </c>
      <c r="L38" s="118">
        <v>41133</v>
      </c>
      <c r="M38" s="109">
        <v>41155</v>
      </c>
      <c r="N38" s="110">
        <v>41156</v>
      </c>
      <c r="O38" s="110">
        <v>41157</v>
      </c>
      <c r="P38" s="110">
        <v>41158</v>
      </c>
      <c r="Q38" s="110">
        <v>41159</v>
      </c>
      <c r="R38" s="110">
        <v>41160</v>
      </c>
      <c r="S38" s="118">
        <v>41161</v>
      </c>
      <c r="T38" s="178" t="str">
        <f t="shared" si="0"/>
        <v>Winterferien 2012</v>
      </c>
      <c r="U38" s="179"/>
      <c r="V38" s="179"/>
      <c r="W38" s="82" t="s">
        <v>2</v>
      </c>
      <c r="X38" s="83" t="str">
        <f t="shared" si="1"/>
        <v>...</v>
      </c>
      <c r="Y38" s="82" t="s">
        <v>3</v>
      </c>
      <c r="Z38" s="84" t="str">
        <f t="shared" si="2"/>
        <v>...</v>
      </c>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row>
    <row r="39" spans="1:205" s="2" customFormat="1" x14ac:dyDescent="0.2">
      <c r="A39" s="1"/>
      <c r="B39" s="1"/>
      <c r="C39" s="1"/>
      <c r="D39" s="1"/>
      <c r="E39" s="1"/>
      <c r="F39" s="109">
        <v>41134</v>
      </c>
      <c r="G39" s="110">
        <v>41135</v>
      </c>
      <c r="H39" s="110">
        <v>41136</v>
      </c>
      <c r="I39" s="110">
        <v>41137</v>
      </c>
      <c r="J39" s="110">
        <v>41138</v>
      </c>
      <c r="K39" s="110">
        <v>41139</v>
      </c>
      <c r="L39" s="118">
        <v>41140</v>
      </c>
      <c r="M39" s="109">
        <v>41162</v>
      </c>
      <c r="N39" s="110">
        <v>41163</v>
      </c>
      <c r="O39" s="110">
        <v>41164</v>
      </c>
      <c r="P39" s="110">
        <v>41165</v>
      </c>
      <c r="Q39" s="110">
        <v>41166</v>
      </c>
      <c r="R39" s="110">
        <v>41167</v>
      </c>
      <c r="S39" s="118">
        <v>41168</v>
      </c>
      <c r="T39" s="180" t="str">
        <f t="shared" si="0"/>
        <v>Ostern/Frühjahr 2012</v>
      </c>
      <c r="U39" s="181"/>
      <c r="V39" s="181"/>
      <c r="W39" s="76" t="s">
        <v>2</v>
      </c>
      <c r="X39" s="77" t="str">
        <f t="shared" si="1"/>
        <v>...</v>
      </c>
      <c r="Y39" s="76" t="s">
        <v>3</v>
      </c>
      <c r="Z39" s="78" t="str">
        <f t="shared" si="2"/>
        <v>...</v>
      </c>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row>
    <row r="40" spans="1:205" s="2" customFormat="1" x14ac:dyDescent="0.2">
      <c r="A40" s="1"/>
      <c r="B40" s="1"/>
      <c r="C40" s="1"/>
      <c r="D40" s="1"/>
      <c r="E40" s="1"/>
      <c r="F40" s="109">
        <v>41141</v>
      </c>
      <c r="G40" s="110">
        <v>41142</v>
      </c>
      <c r="H40" s="110">
        <v>41143</v>
      </c>
      <c r="I40" s="110">
        <v>41144</v>
      </c>
      <c r="J40" s="110">
        <v>41145</v>
      </c>
      <c r="K40" s="110">
        <v>41146</v>
      </c>
      <c r="L40" s="118">
        <v>41147</v>
      </c>
      <c r="M40" s="109">
        <v>41169</v>
      </c>
      <c r="N40" s="110">
        <v>41170</v>
      </c>
      <c r="O40" s="110">
        <v>41171</v>
      </c>
      <c r="P40" s="110">
        <v>41172</v>
      </c>
      <c r="Q40" s="110">
        <v>41173</v>
      </c>
      <c r="R40" s="110">
        <v>41174</v>
      </c>
      <c r="S40" s="118">
        <v>41175</v>
      </c>
      <c r="T40" s="178" t="str">
        <f t="shared" si="0"/>
        <v>Pfingstferien 2012 Teil 1</v>
      </c>
      <c r="U40" s="179"/>
      <c r="V40" s="179"/>
      <c r="W40" s="82" t="s">
        <v>2</v>
      </c>
      <c r="X40" s="83" t="str">
        <f t="shared" si="1"/>
        <v>...</v>
      </c>
      <c r="Y40" s="82" t="s">
        <v>3</v>
      </c>
      <c r="Z40" s="84" t="str">
        <f t="shared" si="2"/>
        <v>...</v>
      </c>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row>
    <row r="41" spans="1:205" s="2" customFormat="1" x14ac:dyDescent="0.2">
      <c r="A41" s="1"/>
      <c r="B41" s="1"/>
      <c r="C41" s="1"/>
      <c r="D41" s="1"/>
      <c r="E41" s="1"/>
      <c r="F41" s="109">
        <v>41148</v>
      </c>
      <c r="G41" s="110">
        <v>41149</v>
      </c>
      <c r="H41" s="110">
        <v>41150</v>
      </c>
      <c r="I41" s="110">
        <v>41151</v>
      </c>
      <c r="J41" s="110">
        <v>41152</v>
      </c>
      <c r="K41" s="54"/>
      <c r="L41" s="55"/>
      <c r="M41" s="109">
        <v>41176</v>
      </c>
      <c r="N41" s="110">
        <v>41177</v>
      </c>
      <c r="O41" s="110">
        <v>41178</v>
      </c>
      <c r="P41" s="110">
        <v>41179</v>
      </c>
      <c r="Q41" s="110">
        <v>41180</v>
      </c>
      <c r="R41" s="110">
        <v>41181</v>
      </c>
      <c r="S41" s="118">
        <v>41182</v>
      </c>
      <c r="T41" s="178" t="str">
        <f t="shared" ref="T41:T42" si="3">B8</f>
        <v>Pfingstferien 2012 Teil 2</v>
      </c>
      <c r="U41" s="179"/>
      <c r="V41" s="179"/>
      <c r="W41" s="82" t="s">
        <v>2</v>
      </c>
      <c r="X41" s="83" t="str">
        <f t="shared" si="1"/>
        <v>...</v>
      </c>
      <c r="Y41" s="82" t="s">
        <v>3</v>
      </c>
      <c r="Z41" s="84" t="str">
        <f t="shared" si="2"/>
        <v>...</v>
      </c>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row>
    <row r="42" spans="1:205" s="2" customFormat="1" ht="13.5" thickBot="1" x14ac:dyDescent="0.25">
      <c r="A42" s="1"/>
      <c r="B42" s="1"/>
      <c r="C42" s="1"/>
      <c r="D42" s="1"/>
      <c r="E42" s="1"/>
      <c r="F42" s="58" t="s">
        <v>42</v>
      </c>
      <c r="G42" s="59" t="s">
        <v>42</v>
      </c>
      <c r="H42" s="59" t="s">
        <v>42</v>
      </c>
      <c r="I42" s="56" t="s">
        <v>42</v>
      </c>
      <c r="J42" s="56" t="s">
        <v>42</v>
      </c>
      <c r="K42" s="56" t="s">
        <v>42</v>
      </c>
      <c r="L42" s="57" t="s">
        <v>42</v>
      </c>
      <c r="M42" s="58" t="s">
        <v>42</v>
      </c>
      <c r="N42" s="59" t="s">
        <v>42</v>
      </c>
      <c r="O42" s="59" t="s">
        <v>42</v>
      </c>
      <c r="P42" s="59" t="s">
        <v>42</v>
      </c>
      <c r="Q42" s="59" t="s">
        <v>42</v>
      </c>
      <c r="R42" s="67"/>
      <c r="S42" s="57" t="s">
        <v>42</v>
      </c>
      <c r="T42" s="178" t="str">
        <f t="shared" si="3"/>
        <v>Pfingstferien 2012 Teil 3</v>
      </c>
      <c r="U42" s="179"/>
      <c r="V42" s="179"/>
      <c r="W42" s="82" t="s">
        <v>2</v>
      </c>
      <c r="X42" s="83" t="str">
        <f t="shared" si="1"/>
        <v>...</v>
      </c>
      <c r="Y42" s="82" t="s">
        <v>3</v>
      </c>
      <c r="Z42" s="84" t="str">
        <f t="shared" si="2"/>
        <v>...</v>
      </c>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row>
    <row r="43" spans="1:205" s="20" customFormat="1" x14ac:dyDescent="0.2">
      <c r="A43" s="1"/>
      <c r="B43" s="1"/>
      <c r="C43" s="1"/>
      <c r="D43" s="1"/>
      <c r="E43" s="1"/>
      <c r="F43" s="24" t="s">
        <v>34</v>
      </c>
      <c r="G43" s="25"/>
      <c r="H43" s="21"/>
      <c r="I43" s="21"/>
      <c r="J43" s="21"/>
      <c r="K43" s="21"/>
      <c r="L43" s="21"/>
      <c r="M43" s="29"/>
      <c r="N43" s="29"/>
      <c r="O43" s="29"/>
      <c r="P43" s="29"/>
      <c r="Q43" s="29"/>
      <c r="R43" s="29"/>
      <c r="S43" s="29"/>
      <c r="T43" s="180" t="str">
        <f>B10</f>
        <v>Sommerferien 2012</v>
      </c>
      <c r="U43" s="181"/>
      <c r="V43" s="181"/>
      <c r="W43" s="76" t="s">
        <v>2</v>
      </c>
      <c r="X43" s="77" t="str">
        <f>C10</f>
        <v>...</v>
      </c>
      <c r="Y43" s="76" t="s">
        <v>3</v>
      </c>
      <c r="Z43" s="78" t="str">
        <f>D10</f>
        <v>...</v>
      </c>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row>
    <row r="44" spans="1:205" s="20" customFormat="1" x14ac:dyDescent="0.2">
      <c r="A44" s="1"/>
      <c r="B44" s="1"/>
      <c r="C44" s="1"/>
      <c r="D44" s="1"/>
      <c r="E44" s="1"/>
      <c r="F44" s="27" t="s">
        <v>41</v>
      </c>
      <c r="G44" s="21"/>
      <c r="H44" s="21"/>
      <c r="I44" s="21"/>
      <c r="J44" s="21"/>
      <c r="K44" s="21"/>
      <c r="L44" s="21"/>
      <c r="M44" s="29"/>
      <c r="N44" s="29"/>
      <c r="O44" s="29"/>
      <c r="P44" s="29"/>
      <c r="Q44" s="29"/>
      <c r="R44" s="29"/>
      <c r="S44" s="29"/>
      <c r="T44" s="182" t="str">
        <f>B11</f>
        <v>Bewegl. Ferientag</v>
      </c>
      <c r="U44" s="183"/>
      <c r="V44" s="183"/>
      <c r="W44" s="85" t="s">
        <v>2</v>
      </c>
      <c r="X44" s="86" t="str">
        <f>C11</f>
        <v>...</v>
      </c>
      <c r="Y44" s="85" t="s">
        <v>3</v>
      </c>
      <c r="Z44" s="87" t="str">
        <f>D11</f>
        <v>...</v>
      </c>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row>
    <row r="45" spans="1:205" s="20" customFormat="1" x14ac:dyDescent="0.2">
      <c r="A45" s="1"/>
      <c r="B45" s="1"/>
      <c r="C45" s="1"/>
      <c r="D45" s="1"/>
      <c r="E45" s="1"/>
      <c r="F45" s="23" t="s">
        <v>55</v>
      </c>
      <c r="G45" s="21"/>
      <c r="H45" s="21"/>
      <c r="I45" s="21"/>
      <c r="J45" s="21"/>
      <c r="K45" s="21"/>
      <c r="L45" s="21"/>
      <c r="M45" s="29"/>
      <c r="N45" s="29"/>
      <c r="O45" s="29"/>
      <c r="P45" s="29"/>
      <c r="Q45" s="29"/>
      <c r="R45" s="29"/>
      <c r="S45" s="29"/>
      <c r="T45" s="186" t="str">
        <f>B12</f>
        <v>Bewegl. Ferientag</v>
      </c>
      <c r="U45" s="187"/>
      <c r="V45" s="187"/>
      <c r="W45" s="79" t="s">
        <v>2</v>
      </c>
      <c r="X45" s="80" t="str">
        <f>C12</f>
        <v>...</v>
      </c>
      <c r="Y45" s="79" t="s">
        <v>3</v>
      </c>
      <c r="Z45" s="81" t="str">
        <f>D12</f>
        <v>...</v>
      </c>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row>
    <row r="46" spans="1:205" s="20" customFormat="1" ht="13.5" thickBot="1" x14ac:dyDescent="0.25">
      <c r="A46" s="1"/>
      <c r="B46" s="1"/>
      <c r="C46" s="1"/>
      <c r="D46" s="1"/>
      <c r="E46" s="1"/>
      <c r="F46" s="23" t="s">
        <v>39</v>
      </c>
      <c r="G46" s="21"/>
      <c r="H46" s="21"/>
      <c r="I46" s="21"/>
      <c r="J46" s="21"/>
      <c r="K46" s="21"/>
      <c r="L46" s="21"/>
      <c r="M46" s="29"/>
      <c r="N46" s="29"/>
      <c r="O46" s="29"/>
      <c r="P46" s="29"/>
      <c r="Q46" s="29"/>
      <c r="R46" s="29"/>
      <c r="S46" s="29"/>
      <c r="T46" s="188" t="str">
        <f>B13</f>
        <v>Bewegl. Ferientag</v>
      </c>
      <c r="U46" s="189"/>
      <c r="V46" s="190"/>
      <c r="W46" s="88" t="s">
        <v>2</v>
      </c>
      <c r="X46" s="89" t="str">
        <f>C13</f>
        <v>...</v>
      </c>
      <c r="Y46" s="88" t="s">
        <v>3</v>
      </c>
      <c r="Z46" s="90" t="str">
        <f>D13</f>
        <v>...</v>
      </c>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row>
    <row r="47" spans="1:205" s="20" customFormat="1" x14ac:dyDescent="0.2">
      <c r="A47" s="1"/>
      <c r="B47" s="1"/>
      <c r="C47" s="1"/>
      <c r="D47" s="1"/>
      <c r="E47" s="1"/>
      <c r="F47" s="23" t="s">
        <v>36</v>
      </c>
      <c r="G47" s="21"/>
      <c r="H47" s="21"/>
      <c r="I47" s="21"/>
      <c r="J47" s="21"/>
      <c r="K47" s="21"/>
      <c r="L47" s="21"/>
      <c r="M47" s="29"/>
      <c r="N47" s="29"/>
      <c r="O47" s="29"/>
      <c r="P47" s="29"/>
      <c r="Q47" s="29"/>
      <c r="R47" s="29"/>
      <c r="S47" s="29"/>
      <c r="T47" s="29"/>
      <c r="U47" s="29"/>
      <c r="V47" s="29"/>
      <c r="W47" s="29"/>
      <c r="X47" s="29"/>
      <c r="Y47" s="29"/>
      <c r="Z47" s="10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row>
    <row r="48" spans="1:205" s="20" customFormat="1" x14ac:dyDescent="0.2">
      <c r="A48" s="1"/>
      <c r="B48" s="1"/>
      <c r="C48" s="1"/>
      <c r="D48" s="1"/>
      <c r="E48" s="1"/>
      <c r="F48" s="23" t="s">
        <v>35</v>
      </c>
      <c r="G48" s="21"/>
      <c r="H48" s="21"/>
      <c r="I48" s="21"/>
      <c r="J48" s="21"/>
      <c r="K48" s="21"/>
      <c r="L48" s="21"/>
      <c r="M48" s="29"/>
      <c r="N48" s="29"/>
      <c r="O48" s="29"/>
      <c r="P48" s="29"/>
      <c r="Q48" s="29"/>
      <c r="R48" s="29"/>
      <c r="S48" s="29"/>
      <c r="T48" s="29"/>
      <c r="U48" s="29"/>
      <c r="V48" s="29"/>
      <c r="W48" s="29"/>
      <c r="X48" s="29"/>
      <c r="Y48" s="29"/>
      <c r="Z48" s="10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row>
    <row r="49" spans="1:26" s="1" customFormat="1" ht="12.75" customHeight="1" thickBot="1" x14ac:dyDescent="0.25">
      <c r="F49" s="99"/>
      <c r="G49" s="100"/>
      <c r="H49" s="100"/>
      <c r="I49" s="100"/>
      <c r="J49" s="100"/>
      <c r="K49" s="100"/>
      <c r="L49" s="100"/>
      <c r="M49" s="22"/>
      <c r="N49" s="22"/>
      <c r="O49" s="22"/>
      <c r="P49" s="22"/>
      <c r="Q49" s="22"/>
      <c r="R49" s="22"/>
      <c r="S49" s="22"/>
      <c r="T49" s="22"/>
      <c r="U49" s="22"/>
      <c r="V49" s="22"/>
      <c r="W49" s="22"/>
      <c r="X49" s="22"/>
      <c r="Y49" s="22"/>
      <c r="Z49" s="35"/>
    </row>
    <row r="50" spans="1:26" s="52" customFormat="1" x14ac:dyDescent="0.2"/>
    <row r="51" spans="1:26" ht="33.75" customHeight="1" x14ac:dyDescent="0.2">
      <c r="A51" s="167" t="s">
        <v>56</v>
      </c>
      <c r="B51" s="167"/>
      <c r="C51" s="167"/>
      <c r="D51" s="168"/>
      <c r="E51" s="48" t="s">
        <v>40</v>
      </c>
      <c r="F51" s="49" t="str">
        <f>Rohdaten!B1</f>
        <v>Sommerferien 2011</v>
      </c>
      <c r="G51" s="50" t="str">
        <f>Rohdaten!D1</f>
        <v>Herbstferien 2011</v>
      </c>
      <c r="H51" s="50" t="str">
        <f>Rohdaten!F1</f>
        <v>Weihnachtsferien 2011-2012</v>
      </c>
      <c r="I51" s="50" t="str">
        <f>Rohdaten!H1</f>
        <v>Winterferien 2012</v>
      </c>
      <c r="J51" s="50" t="str">
        <f>Rohdaten!J1</f>
        <v>Ostern/Frühjahr 2012</v>
      </c>
      <c r="K51" s="51" t="str">
        <f>Rohdaten!L1</f>
        <v>Pfingstferien 2012 Teil 1</v>
      </c>
      <c r="L51" s="51" t="str">
        <f>Rohdaten!N1</f>
        <v>Pfingstferien 2012 Teil 2</v>
      </c>
      <c r="M51" s="51" t="str">
        <f>Rohdaten!P1</f>
        <v>Pfingstferien 2012 Teil 3</v>
      </c>
      <c r="N51" s="51" t="str">
        <f>Rohdaten!R1</f>
        <v>Sommerferien 2012</v>
      </c>
      <c r="O51" s="51" t="str">
        <f>Rohdaten!T1</f>
        <v>Bewegl. Ferientag</v>
      </c>
      <c r="P51" s="51" t="str">
        <f>Rohdaten!V1</f>
        <v>Bewegl. Ferientag</v>
      </c>
      <c r="Q51" s="51" t="str">
        <f>Rohdaten!X1</f>
        <v>Bewegl. Ferientag</v>
      </c>
    </row>
    <row r="52" spans="1:26" ht="13.5" thickBot="1" x14ac:dyDescent="0.25">
      <c r="A52" s="169"/>
      <c r="B52" s="169"/>
      <c r="C52" s="169"/>
      <c r="D52" s="170"/>
      <c r="E52" s="6" t="s">
        <v>54</v>
      </c>
      <c r="F52" s="7" t="s">
        <v>28</v>
      </c>
      <c r="G52" s="8" t="s">
        <v>28</v>
      </c>
      <c r="H52" s="8" t="s">
        <v>28</v>
      </c>
      <c r="I52" s="8" t="s">
        <v>28</v>
      </c>
      <c r="J52" s="8" t="s">
        <v>28</v>
      </c>
      <c r="K52" s="9" t="s">
        <v>28</v>
      </c>
      <c r="L52" s="9" t="s">
        <v>28</v>
      </c>
      <c r="M52" s="9" t="s">
        <v>28</v>
      </c>
      <c r="N52" s="10" t="s">
        <v>28</v>
      </c>
      <c r="O52" s="10" t="str">
        <f>Rohdaten!T2</f>
        <v>Von</v>
      </c>
      <c r="P52" s="10" t="str">
        <f>Rohdaten!V2</f>
        <v>Von</v>
      </c>
      <c r="Q52" s="10" t="str">
        <f>Rohdaten!X2</f>
        <v>Von</v>
      </c>
    </row>
    <row r="53" spans="1:26" ht="13.5" thickBot="1" x14ac:dyDescent="0.25">
      <c r="A53" s="169"/>
      <c r="B53" s="169"/>
      <c r="C53" s="169"/>
      <c r="D53" s="170"/>
      <c r="E53" s="11" t="s">
        <v>37</v>
      </c>
      <c r="F53" s="12">
        <f>Rohdaten!B3</f>
        <v>40752</v>
      </c>
      <c r="G53" s="13">
        <f>Rohdaten!D3</f>
        <v>40849</v>
      </c>
      <c r="H53" s="13">
        <f>Rohdaten!F3</f>
        <v>40900</v>
      </c>
      <c r="I53" s="14" t="str">
        <f>Rohdaten!H3</f>
        <v>-</v>
      </c>
      <c r="J53" s="13">
        <f>Rohdaten!J3</f>
        <v>41001</v>
      </c>
      <c r="K53" s="15">
        <f>Rohdaten!L3</f>
        <v>41058</v>
      </c>
      <c r="L53" s="15" t="str">
        <f>Rohdaten!N3</f>
        <v>-</v>
      </c>
      <c r="M53" s="165" t="str">
        <f>Rohdaten!P3</f>
        <v>-</v>
      </c>
      <c r="N53" s="14">
        <f>Rohdaten!R3</f>
        <v>41116</v>
      </c>
      <c r="O53" s="14" t="str">
        <f>Rohdaten!T3</f>
        <v>-</v>
      </c>
      <c r="P53" s="14" t="str">
        <f>Rohdaten!V3</f>
        <v>-</v>
      </c>
      <c r="Q53" s="14" t="str">
        <f>Rohdaten!X3</f>
        <v>-</v>
      </c>
    </row>
    <row r="54" spans="1:26" ht="13.5" thickBot="1" x14ac:dyDescent="0.25">
      <c r="A54" s="169"/>
      <c r="B54" s="169"/>
      <c r="C54" s="169"/>
      <c r="D54" s="170"/>
      <c r="E54" s="11" t="s">
        <v>7</v>
      </c>
      <c r="F54" s="12">
        <f>Rohdaten!B4</f>
        <v>40754</v>
      </c>
      <c r="G54" s="13">
        <f>Rohdaten!D4</f>
        <v>40847</v>
      </c>
      <c r="H54" s="13">
        <f>Rohdaten!F4</f>
        <v>40904</v>
      </c>
      <c r="I54" s="14">
        <f>Rohdaten!H4</f>
        <v>40959</v>
      </c>
      <c r="J54" s="13">
        <f>Rohdaten!J4</f>
        <v>41001</v>
      </c>
      <c r="K54" s="15">
        <f>Rohdaten!L4</f>
        <v>41058</v>
      </c>
      <c r="L54" s="15" t="str">
        <f>Rohdaten!N4</f>
        <v>-</v>
      </c>
      <c r="M54" s="165" t="str">
        <f>Rohdaten!P4</f>
        <v>-</v>
      </c>
      <c r="N54" s="14">
        <f>Rohdaten!R4</f>
        <v>41122</v>
      </c>
      <c r="O54" s="14" t="str">
        <f>Rohdaten!T4</f>
        <v>-</v>
      </c>
      <c r="P54" s="14" t="str">
        <f>Rohdaten!V4</f>
        <v>-</v>
      </c>
      <c r="Q54" s="14" t="str">
        <f>Rohdaten!X4</f>
        <v>-</v>
      </c>
    </row>
    <row r="55" spans="1:26" ht="13.5" thickBot="1" x14ac:dyDescent="0.25">
      <c r="A55" s="169"/>
      <c r="B55" s="169"/>
      <c r="C55" s="169"/>
      <c r="D55" s="170"/>
      <c r="E55" s="11" t="s">
        <v>8</v>
      </c>
      <c r="F55" s="12">
        <f>Rohdaten!B5</f>
        <v>40724</v>
      </c>
      <c r="G55" s="13">
        <f>Rohdaten!D5</f>
        <v>40820</v>
      </c>
      <c r="H55" s="13">
        <f>Rohdaten!F5</f>
        <v>40900</v>
      </c>
      <c r="I55" s="14">
        <f>Rohdaten!H5</f>
        <v>40938</v>
      </c>
      <c r="J55" s="13">
        <f>Rohdaten!J5</f>
        <v>41001</v>
      </c>
      <c r="K55" s="15">
        <f>Rohdaten!L5</f>
        <v>41047</v>
      </c>
      <c r="L55" s="15">
        <f>Rohdaten!N5</f>
        <v>41029</v>
      </c>
      <c r="M55" s="165" t="str">
        <f>Rohdaten!P5</f>
        <v>-</v>
      </c>
      <c r="N55" s="14">
        <f>Rohdaten!R5</f>
        <v>41081</v>
      </c>
      <c r="O55" s="14" t="str">
        <f>Rohdaten!T5</f>
        <v>-</v>
      </c>
      <c r="P55" s="14" t="str">
        <f>Rohdaten!V5</f>
        <v>-</v>
      </c>
      <c r="Q55" s="14" t="str">
        <f>Rohdaten!X5</f>
        <v>-</v>
      </c>
    </row>
    <row r="56" spans="1:26" ht="13.5" thickBot="1" x14ac:dyDescent="0.25">
      <c r="A56" s="169"/>
      <c r="B56" s="169"/>
      <c r="C56" s="169"/>
      <c r="D56" s="170"/>
      <c r="E56" s="11" t="s">
        <v>9</v>
      </c>
      <c r="F56" s="12">
        <f>Rohdaten!B6</f>
        <v>40724</v>
      </c>
      <c r="G56" s="13">
        <f>Rohdaten!D6</f>
        <v>40820</v>
      </c>
      <c r="H56" s="13">
        <f>Rohdaten!F6</f>
        <v>40900</v>
      </c>
      <c r="I56" s="14">
        <f>Rohdaten!H6</f>
        <v>40938</v>
      </c>
      <c r="J56" s="13">
        <f>Rohdaten!J6</f>
        <v>41003</v>
      </c>
      <c r="K56" s="15">
        <f>Rohdaten!L6</f>
        <v>41047</v>
      </c>
      <c r="L56" s="15">
        <f>Rohdaten!N6</f>
        <v>41029</v>
      </c>
      <c r="M56" s="165" t="str">
        <f>Rohdaten!P6</f>
        <v>-</v>
      </c>
      <c r="N56" s="14">
        <f>Rohdaten!R6</f>
        <v>41081</v>
      </c>
      <c r="O56" s="14" t="str">
        <f>Rohdaten!T6</f>
        <v>-</v>
      </c>
      <c r="P56" s="14" t="str">
        <f>Rohdaten!V6</f>
        <v>-</v>
      </c>
      <c r="Q56" s="14" t="str">
        <f>Rohdaten!X6</f>
        <v>-</v>
      </c>
    </row>
    <row r="57" spans="1:26" ht="13.5" thickBot="1" x14ac:dyDescent="0.25">
      <c r="A57" s="169"/>
      <c r="B57" s="169"/>
      <c r="C57" s="169"/>
      <c r="D57" s="170"/>
      <c r="E57" s="11" t="s">
        <v>10</v>
      </c>
      <c r="F57" s="12">
        <f>Rohdaten!B7</f>
        <v>40731</v>
      </c>
      <c r="G57" s="13">
        <f>Rohdaten!D7</f>
        <v>40833</v>
      </c>
      <c r="H57" s="13">
        <f>Rohdaten!F7</f>
        <v>40900</v>
      </c>
      <c r="I57" s="14">
        <f>Rohdaten!H7</f>
        <v>40938</v>
      </c>
      <c r="J57" s="13">
        <f>Rohdaten!J7</f>
        <v>40994</v>
      </c>
      <c r="K57" s="15">
        <f>Rohdaten!L7</f>
        <v>41058</v>
      </c>
      <c r="L57" s="15" t="str">
        <f>Rohdaten!N7</f>
        <v>-</v>
      </c>
      <c r="M57" s="165" t="str">
        <f>Rohdaten!P7</f>
        <v>-</v>
      </c>
      <c r="N57" s="14">
        <f>Rohdaten!R7</f>
        <v>41113</v>
      </c>
      <c r="O57" s="14" t="str">
        <f>Rohdaten!T7</f>
        <v>-</v>
      </c>
      <c r="P57" s="14" t="str">
        <f>Rohdaten!V7</f>
        <v>-</v>
      </c>
      <c r="Q57" s="14" t="str">
        <f>Rohdaten!X7</f>
        <v>-</v>
      </c>
    </row>
    <row r="58" spans="1:26" ht="13.5" thickBot="1" x14ac:dyDescent="0.25">
      <c r="A58" s="169"/>
      <c r="B58" s="169"/>
      <c r="C58" s="169"/>
      <c r="D58" s="170"/>
      <c r="E58" s="11" t="s">
        <v>11</v>
      </c>
      <c r="F58" s="12">
        <f>Rohdaten!B8</f>
        <v>40724</v>
      </c>
      <c r="G58" s="13">
        <f>Rohdaten!D8</f>
        <v>40820</v>
      </c>
      <c r="H58" s="13">
        <f>Rohdaten!F8</f>
        <v>40904</v>
      </c>
      <c r="I58" s="14">
        <f>Rohdaten!H8</f>
        <v>40938</v>
      </c>
      <c r="J58" s="13">
        <f>Rohdaten!J8</f>
        <v>40973</v>
      </c>
      <c r="K58" s="15">
        <f>Rohdaten!L8</f>
        <v>41029</v>
      </c>
      <c r="L58" s="15">
        <f>Rohdaten!N8</f>
        <v>41047</v>
      </c>
      <c r="M58" s="165" t="str">
        <f>Rohdaten!P8</f>
        <v>-</v>
      </c>
      <c r="N58" s="14">
        <f>Rohdaten!R8</f>
        <v>41081</v>
      </c>
      <c r="O58" s="14" t="str">
        <f>Rohdaten!T8</f>
        <v>-</v>
      </c>
      <c r="P58" s="14" t="str">
        <f>Rohdaten!V8</f>
        <v>-</v>
      </c>
      <c r="Q58" s="14" t="str">
        <f>Rohdaten!X8</f>
        <v>-</v>
      </c>
    </row>
    <row r="59" spans="1:26" ht="13.5" thickBot="1" x14ac:dyDescent="0.25">
      <c r="A59" s="169"/>
      <c r="B59" s="169"/>
      <c r="C59" s="169"/>
      <c r="D59" s="170"/>
      <c r="E59" s="11" t="s">
        <v>12</v>
      </c>
      <c r="F59" s="12">
        <f>Rohdaten!B9</f>
        <v>40721</v>
      </c>
      <c r="G59" s="13">
        <f>Rohdaten!D9</f>
        <v>40826</v>
      </c>
      <c r="H59" s="13">
        <f>Rohdaten!F9</f>
        <v>40898</v>
      </c>
      <c r="I59" s="14" t="str">
        <f>Rohdaten!H9</f>
        <v>-</v>
      </c>
      <c r="J59" s="13">
        <f>Rohdaten!J9</f>
        <v>41001</v>
      </c>
      <c r="K59" s="15" t="str">
        <f>Rohdaten!L9</f>
        <v>-</v>
      </c>
      <c r="L59" s="15" t="str">
        <f>Rohdaten!N9</f>
        <v>-</v>
      </c>
      <c r="M59" s="165" t="str">
        <f>Rohdaten!P9</f>
        <v>-</v>
      </c>
      <c r="N59" s="14">
        <f>Rohdaten!R9</f>
        <v>41092</v>
      </c>
      <c r="O59" s="14" t="str">
        <f>Rohdaten!T9</f>
        <v>-</v>
      </c>
      <c r="P59" s="14" t="str">
        <f>Rohdaten!V9</f>
        <v>-</v>
      </c>
      <c r="Q59" s="14" t="str">
        <f>Rohdaten!X9</f>
        <v>-</v>
      </c>
    </row>
    <row r="60" spans="1:26" ht="23.25" thickBot="1" x14ac:dyDescent="0.25">
      <c r="A60" s="169"/>
      <c r="B60" s="169"/>
      <c r="C60" s="169"/>
      <c r="D60" s="170"/>
      <c r="E60" s="11" t="s">
        <v>13</v>
      </c>
      <c r="F60" s="12">
        <f>Rohdaten!B10</f>
        <v>40728</v>
      </c>
      <c r="G60" s="13">
        <f>Rohdaten!D10</f>
        <v>40833</v>
      </c>
      <c r="H60" s="13">
        <f>Rohdaten!F10</f>
        <v>40900</v>
      </c>
      <c r="I60" s="14">
        <f>Rohdaten!H10</f>
        <v>40945</v>
      </c>
      <c r="J60" s="13">
        <f>Rohdaten!J10</f>
        <v>41001</v>
      </c>
      <c r="K60" s="15">
        <f>Rohdaten!L10</f>
        <v>41054</v>
      </c>
      <c r="L60" s="15" t="str">
        <f>Rohdaten!N10</f>
        <v>-</v>
      </c>
      <c r="M60" s="165" t="str">
        <f>Rohdaten!P10</f>
        <v>-</v>
      </c>
      <c r="N60" s="14">
        <f>Rohdaten!R10</f>
        <v>41083</v>
      </c>
      <c r="O60" s="14" t="str">
        <f>Rohdaten!T10</f>
        <v>-</v>
      </c>
      <c r="P60" s="14" t="str">
        <f>Rohdaten!V10</f>
        <v>-</v>
      </c>
      <c r="Q60" s="14" t="str">
        <f>Rohdaten!X10</f>
        <v>-</v>
      </c>
    </row>
    <row r="61" spans="1:26" ht="13.5" thickBot="1" x14ac:dyDescent="0.25">
      <c r="A61" s="169"/>
      <c r="B61" s="169"/>
      <c r="C61" s="169"/>
      <c r="D61" s="170"/>
      <c r="E61" s="11" t="s">
        <v>14</v>
      </c>
      <c r="F61" s="12">
        <f>Rohdaten!B11</f>
        <v>40731</v>
      </c>
      <c r="G61" s="13">
        <f>Rohdaten!D11</f>
        <v>40833</v>
      </c>
      <c r="H61" s="13">
        <f>Rohdaten!F11</f>
        <v>40900</v>
      </c>
      <c r="I61" s="14">
        <f>Rohdaten!H11</f>
        <v>40938</v>
      </c>
      <c r="J61" s="13">
        <f>Rohdaten!J11</f>
        <v>40994</v>
      </c>
      <c r="K61" s="15">
        <f>Rohdaten!L11</f>
        <v>41029</v>
      </c>
      <c r="L61" s="15">
        <f>Rohdaten!N11</f>
        <v>41047</v>
      </c>
      <c r="M61" s="165">
        <f>Rohdaten!P11</f>
        <v>41058</v>
      </c>
      <c r="N61" s="14">
        <f>Rohdaten!R11</f>
        <v>41113</v>
      </c>
      <c r="O61" s="14" t="str">
        <f>Rohdaten!T11</f>
        <v>-</v>
      </c>
      <c r="P61" s="14" t="str">
        <f>Rohdaten!V11</f>
        <v>-</v>
      </c>
      <c r="Q61" s="14" t="str">
        <f>Rohdaten!X11</f>
        <v>-</v>
      </c>
    </row>
    <row r="62" spans="1:26" ht="13.5" thickBot="1" x14ac:dyDescent="0.25">
      <c r="A62" s="169"/>
      <c r="B62" s="169"/>
      <c r="C62" s="169"/>
      <c r="D62" s="170"/>
      <c r="E62" s="11" t="s">
        <v>15</v>
      </c>
      <c r="F62" s="12">
        <f>Rohdaten!B12</f>
        <v>40749</v>
      </c>
      <c r="G62" s="13">
        <f>Rohdaten!D12</f>
        <v>40840</v>
      </c>
      <c r="H62" s="13">
        <f>Rohdaten!F12</f>
        <v>40900</v>
      </c>
      <c r="I62" s="14" t="str">
        <f>Rohdaten!H12</f>
        <v>-</v>
      </c>
      <c r="J62" s="13">
        <f>Rohdaten!J12</f>
        <v>41001</v>
      </c>
      <c r="K62" s="15">
        <f>Rohdaten!L12</f>
        <v>41058</v>
      </c>
      <c r="L62" s="15" t="str">
        <f>Rohdaten!N12</f>
        <v>-</v>
      </c>
      <c r="M62" s="165" t="str">
        <f>Rohdaten!P12</f>
        <v>-</v>
      </c>
      <c r="N62" s="14">
        <f>Rohdaten!R12</f>
        <v>41099</v>
      </c>
      <c r="O62" s="14" t="str">
        <f>Rohdaten!T12</f>
        <v>-</v>
      </c>
      <c r="P62" s="14" t="str">
        <f>Rohdaten!V12</f>
        <v>-</v>
      </c>
      <c r="Q62" s="14" t="str">
        <f>Rohdaten!X12</f>
        <v>-</v>
      </c>
    </row>
    <row r="63" spans="1:26" ht="13.5" thickBot="1" x14ac:dyDescent="0.25">
      <c r="A63" s="169"/>
      <c r="B63" s="169"/>
      <c r="C63" s="169"/>
      <c r="D63" s="170"/>
      <c r="E63" s="11" t="s">
        <v>16</v>
      </c>
      <c r="F63" s="12">
        <f>Rohdaten!B13</f>
        <v>40721</v>
      </c>
      <c r="G63" s="13">
        <f>Rohdaten!D13</f>
        <v>40820</v>
      </c>
      <c r="H63" s="13">
        <f>Rohdaten!F13</f>
        <v>40899</v>
      </c>
      <c r="I63" s="14" t="str">
        <f>Rohdaten!H13</f>
        <v>-</v>
      </c>
      <c r="J63" s="13">
        <f>Rohdaten!J13</f>
        <v>40997</v>
      </c>
      <c r="K63" s="15">
        <f>Rohdaten!L13</f>
        <v>41047</v>
      </c>
      <c r="L63" s="15">
        <f>Rohdaten!N13</f>
        <v>41068</v>
      </c>
      <c r="M63" s="165" t="str">
        <f>Rohdaten!P13</f>
        <v>-</v>
      </c>
      <c r="N63" s="14">
        <f>Rohdaten!R13</f>
        <v>41092</v>
      </c>
      <c r="O63" s="14" t="str">
        <f>Rohdaten!T13</f>
        <v>-</v>
      </c>
      <c r="P63" s="14" t="str">
        <f>Rohdaten!V13</f>
        <v>-</v>
      </c>
      <c r="Q63" s="14" t="str">
        <f>Rohdaten!X13</f>
        <v>-</v>
      </c>
    </row>
    <row r="64" spans="1:26" ht="13.5" thickBot="1" x14ac:dyDescent="0.25">
      <c r="A64" s="169"/>
      <c r="B64" s="169"/>
      <c r="C64" s="169"/>
      <c r="D64" s="170"/>
      <c r="E64" s="11" t="s">
        <v>17</v>
      </c>
      <c r="F64" s="12">
        <f>Rohdaten!B14</f>
        <v>40718</v>
      </c>
      <c r="G64" s="13">
        <f>Rohdaten!D14</f>
        <v>40820</v>
      </c>
      <c r="H64" s="13">
        <f>Rohdaten!F14</f>
        <v>40900</v>
      </c>
      <c r="I64" s="14">
        <f>Rohdaten!H14</f>
        <v>40959</v>
      </c>
      <c r="J64" s="13">
        <f>Rohdaten!J14</f>
        <v>41001</v>
      </c>
      <c r="K64" s="15" t="str">
        <f>Rohdaten!L14</f>
        <v>-</v>
      </c>
      <c r="L64" s="15" t="str">
        <f>Rohdaten!N14</f>
        <v>-</v>
      </c>
      <c r="M64" s="165" t="str">
        <f>Rohdaten!P14</f>
        <v>-</v>
      </c>
      <c r="N64" s="14">
        <f>Rohdaten!R14</f>
        <v>41092</v>
      </c>
      <c r="O64" s="14" t="str">
        <f>Rohdaten!T14</f>
        <v>-</v>
      </c>
      <c r="P64" s="14" t="str">
        <f>Rohdaten!V14</f>
        <v>-</v>
      </c>
      <c r="Q64" s="14" t="str">
        <f>Rohdaten!X14</f>
        <v>-</v>
      </c>
    </row>
    <row r="65" spans="1:17" ht="13.5" thickBot="1" x14ac:dyDescent="0.25">
      <c r="A65" s="169"/>
      <c r="B65" s="169"/>
      <c r="C65" s="169"/>
      <c r="D65" s="170"/>
      <c r="E65" s="11" t="s">
        <v>18</v>
      </c>
      <c r="F65" s="12">
        <f>Rohdaten!B15</f>
        <v>40735</v>
      </c>
      <c r="G65" s="13">
        <f>Rohdaten!D15</f>
        <v>40833</v>
      </c>
      <c r="H65" s="13">
        <f>Rohdaten!F15</f>
        <v>40900</v>
      </c>
      <c r="I65" s="19">
        <f>Rohdaten!H15</f>
        <v>40952</v>
      </c>
      <c r="J65" s="13">
        <f>Rohdaten!J15</f>
        <v>41005</v>
      </c>
      <c r="K65" s="15">
        <f>Rohdaten!L15</f>
        <v>41047</v>
      </c>
      <c r="L65" s="15" t="str">
        <f>Rohdaten!N15</f>
        <v>-</v>
      </c>
      <c r="M65" s="165" t="str">
        <f>Rohdaten!P15</f>
        <v>-</v>
      </c>
      <c r="N65" s="14">
        <f>Rohdaten!R15</f>
        <v>41113</v>
      </c>
      <c r="O65" s="14" t="str">
        <f>Rohdaten!T15</f>
        <v>-</v>
      </c>
      <c r="P65" s="14" t="str">
        <f>Rohdaten!V15</f>
        <v>-</v>
      </c>
      <c r="Q65" s="14" t="str">
        <f>Rohdaten!X15</f>
        <v>-</v>
      </c>
    </row>
    <row r="66" spans="1:17" ht="13.5" thickBot="1" x14ac:dyDescent="0.25">
      <c r="A66" s="169"/>
      <c r="B66" s="169"/>
      <c r="C66" s="169"/>
      <c r="D66" s="170"/>
      <c r="E66" s="11" t="s">
        <v>19</v>
      </c>
      <c r="F66" s="12">
        <f>Rohdaten!B16</f>
        <v>40735</v>
      </c>
      <c r="G66" s="13">
        <f>Rohdaten!D16</f>
        <v>40833</v>
      </c>
      <c r="H66" s="13">
        <f>Rohdaten!F16</f>
        <v>40899</v>
      </c>
      <c r="I66" s="14">
        <f>Rohdaten!H16</f>
        <v>40943</v>
      </c>
      <c r="J66" s="13">
        <f>Rohdaten!J16</f>
        <v>41001</v>
      </c>
      <c r="K66" s="15">
        <f>Rohdaten!L16</f>
        <v>41050</v>
      </c>
      <c r="L66" s="15" t="str">
        <f>Rohdaten!N16</f>
        <v>-</v>
      </c>
      <c r="M66" s="165" t="str">
        <f>Rohdaten!P16</f>
        <v>-</v>
      </c>
      <c r="N66" s="14">
        <f>Rohdaten!R16</f>
        <v>41113</v>
      </c>
      <c r="O66" s="14" t="str">
        <f>Rohdaten!T16</f>
        <v>-</v>
      </c>
      <c r="P66" s="14" t="str">
        <f>Rohdaten!V16</f>
        <v>-</v>
      </c>
      <c r="Q66" s="14" t="str">
        <f>Rohdaten!X16</f>
        <v>-</v>
      </c>
    </row>
    <row r="67" spans="1:17" ht="13.5" thickBot="1" x14ac:dyDescent="0.25">
      <c r="A67" s="169"/>
      <c r="B67" s="169"/>
      <c r="C67" s="169"/>
      <c r="D67" s="170"/>
      <c r="E67" s="11" t="s">
        <v>20</v>
      </c>
      <c r="F67" s="12">
        <f>Rohdaten!B17</f>
        <v>40728</v>
      </c>
      <c r="G67" s="13">
        <f>Rohdaten!D17</f>
        <v>40826</v>
      </c>
      <c r="H67" s="13">
        <f>Rohdaten!F17</f>
        <v>40900</v>
      </c>
      <c r="I67" s="14" t="str">
        <f>Rohdaten!H17</f>
        <v>-</v>
      </c>
      <c r="J67" s="13">
        <f>Rohdaten!J17</f>
        <v>40998</v>
      </c>
      <c r="K67" s="15">
        <f>Rohdaten!L17</f>
        <v>41047</v>
      </c>
      <c r="L67" s="15" t="str">
        <f>Rohdaten!N17</f>
        <v>-</v>
      </c>
      <c r="M67" s="165" t="str">
        <f>Rohdaten!P17</f>
        <v>-</v>
      </c>
      <c r="N67" s="14">
        <f>Rohdaten!R17</f>
        <v>41085</v>
      </c>
      <c r="O67" s="14" t="str">
        <f>Rohdaten!T17</f>
        <v>-</v>
      </c>
      <c r="P67" s="14" t="str">
        <f>Rohdaten!V17</f>
        <v>-</v>
      </c>
      <c r="Q67" s="14" t="str">
        <f>Rohdaten!X17</f>
        <v>-</v>
      </c>
    </row>
    <row r="68" spans="1:17" ht="13.5" thickBot="1" x14ac:dyDescent="0.25">
      <c r="A68" s="169"/>
      <c r="B68" s="169"/>
      <c r="C68" s="169"/>
      <c r="D68" s="170"/>
      <c r="E68" s="11" t="s">
        <v>38</v>
      </c>
      <c r="F68" s="12">
        <f>Rohdaten!B18</f>
        <v>40735</v>
      </c>
      <c r="G68" s="13">
        <f>Rohdaten!D18</f>
        <v>40833</v>
      </c>
      <c r="H68" s="13">
        <f>Rohdaten!F18</f>
        <v>40900</v>
      </c>
      <c r="I68" s="14">
        <f>Rohdaten!H18</f>
        <v>40945</v>
      </c>
      <c r="J68" s="13">
        <f>Rohdaten!J18</f>
        <v>41001</v>
      </c>
      <c r="K68" s="15">
        <f>Rohdaten!L18</f>
        <v>41054</v>
      </c>
      <c r="L68" s="15" t="str">
        <f>Rohdaten!N18</f>
        <v>-</v>
      </c>
      <c r="M68" s="165" t="str">
        <f>Rohdaten!P18</f>
        <v>-</v>
      </c>
      <c r="N68" s="14">
        <f>Rohdaten!R18</f>
        <v>41113</v>
      </c>
      <c r="O68" s="14" t="str">
        <f>Rohdaten!T18</f>
        <v>-</v>
      </c>
      <c r="P68" s="14" t="str">
        <f>Rohdaten!V18</f>
        <v>-</v>
      </c>
      <c r="Q68" s="14" t="str">
        <f>Rohdaten!X18</f>
        <v>-</v>
      </c>
    </row>
    <row r="69" spans="1:17" ht="33.75" x14ac:dyDescent="0.2">
      <c r="A69" s="169"/>
      <c r="B69" s="169"/>
      <c r="C69" s="169"/>
      <c r="D69" s="170"/>
      <c r="E69" s="184"/>
      <c r="F69" s="3" t="str">
        <f t="shared" ref="F69:Q69" si="4">F51</f>
        <v>Sommerferien 2011</v>
      </c>
      <c r="G69" s="4" t="str">
        <f t="shared" si="4"/>
        <v>Herbstferien 2011</v>
      </c>
      <c r="H69" s="4" t="str">
        <f t="shared" si="4"/>
        <v>Weihnachtsferien 2011-2012</v>
      </c>
      <c r="I69" s="4" t="str">
        <f t="shared" si="4"/>
        <v>Winterferien 2012</v>
      </c>
      <c r="J69" s="4" t="str">
        <f t="shared" si="4"/>
        <v>Ostern/Frühjahr 2012</v>
      </c>
      <c r="K69" s="5" t="str">
        <f t="shared" si="4"/>
        <v>Pfingstferien 2012 Teil 1</v>
      </c>
      <c r="L69" s="5" t="str">
        <f t="shared" si="4"/>
        <v>Pfingstferien 2012 Teil 2</v>
      </c>
      <c r="M69" s="5" t="str">
        <f t="shared" si="4"/>
        <v>Pfingstferien 2012 Teil 3</v>
      </c>
      <c r="N69" s="5" t="str">
        <f t="shared" si="4"/>
        <v>Sommerferien 2012</v>
      </c>
      <c r="O69" s="5" t="str">
        <f t="shared" si="4"/>
        <v>Bewegl. Ferientag</v>
      </c>
      <c r="P69" s="5" t="str">
        <f t="shared" si="4"/>
        <v>Bewegl. Ferientag</v>
      </c>
      <c r="Q69" s="5" t="str">
        <f t="shared" si="4"/>
        <v>Bewegl. Ferientag</v>
      </c>
    </row>
    <row r="70" spans="1:17" ht="13.5" thickBot="1" x14ac:dyDescent="0.25">
      <c r="A70" s="169"/>
      <c r="B70" s="169"/>
      <c r="C70" s="169"/>
      <c r="D70" s="170"/>
      <c r="E70" s="185"/>
      <c r="F70" s="7" t="s">
        <v>29</v>
      </c>
      <c r="G70" s="16" t="s">
        <v>29</v>
      </c>
      <c r="H70" s="16" t="s">
        <v>29</v>
      </c>
      <c r="I70" s="16" t="s">
        <v>29</v>
      </c>
      <c r="J70" s="16" t="s">
        <v>29</v>
      </c>
      <c r="K70" s="16" t="s">
        <v>29</v>
      </c>
      <c r="L70" s="16" t="s">
        <v>29</v>
      </c>
      <c r="M70" s="16" t="s">
        <v>29</v>
      </c>
      <c r="N70" s="10" t="s">
        <v>29</v>
      </c>
      <c r="O70" s="26" t="str">
        <f>Rohdaten!U2</f>
        <v>Bis</v>
      </c>
      <c r="P70" s="10" t="str">
        <f>Rohdaten!W2</f>
        <v>Bis</v>
      </c>
      <c r="Q70" s="10" t="str">
        <f>Rohdaten!Y2</f>
        <v>Bis</v>
      </c>
    </row>
    <row r="71" spans="1:17" ht="13.5" thickBot="1" x14ac:dyDescent="0.25">
      <c r="A71" s="169"/>
      <c r="B71" s="169"/>
      <c r="C71" s="169"/>
      <c r="D71" s="170"/>
      <c r="E71" s="11" t="s">
        <v>37</v>
      </c>
      <c r="F71" s="12">
        <f>Rohdaten!C3</f>
        <v>40796</v>
      </c>
      <c r="G71" s="17">
        <f>Rohdaten!E3</f>
        <v>40851</v>
      </c>
      <c r="H71" s="17">
        <f>Rohdaten!G3</f>
        <v>40913</v>
      </c>
      <c r="I71" s="18" t="str">
        <f>Rohdaten!I3</f>
        <v>-</v>
      </c>
      <c r="J71" s="17">
        <f>Rohdaten!K3</f>
        <v>41012</v>
      </c>
      <c r="K71" s="17">
        <f>Rohdaten!M3</f>
        <v>41069</v>
      </c>
      <c r="L71" s="17" t="str">
        <f>Rohdaten!O3</f>
        <v>-</v>
      </c>
      <c r="M71" s="17" t="str">
        <f>Rohdaten!Q3</f>
        <v>-</v>
      </c>
      <c r="N71" s="18">
        <f>Rohdaten!S3</f>
        <v>41160</v>
      </c>
      <c r="O71" s="14" t="str">
        <f>Rohdaten!U3</f>
        <v>-</v>
      </c>
      <c r="P71" s="14" t="str">
        <f>Rohdaten!W3</f>
        <v>-</v>
      </c>
      <c r="Q71" s="14" t="str">
        <f>Rohdaten!Y3</f>
        <v>-</v>
      </c>
    </row>
    <row r="72" spans="1:17" ht="13.5" thickBot="1" x14ac:dyDescent="0.25">
      <c r="A72" s="169"/>
      <c r="B72" s="169"/>
      <c r="C72" s="169"/>
      <c r="D72" s="170"/>
      <c r="E72" s="11" t="s">
        <v>7</v>
      </c>
      <c r="F72" s="12">
        <f>Rohdaten!C4</f>
        <v>40798</v>
      </c>
      <c r="G72" s="17">
        <f>Rohdaten!E4</f>
        <v>40852</v>
      </c>
      <c r="H72" s="17">
        <f>Rohdaten!G4</f>
        <v>40913</v>
      </c>
      <c r="I72" s="18">
        <f>Rohdaten!I4</f>
        <v>40963</v>
      </c>
      <c r="J72" s="17">
        <f>Rohdaten!K4</f>
        <v>41013</v>
      </c>
      <c r="K72" s="17">
        <f>Rohdaten!M4</f>
        <v>41069</v>
      </c>
      <c r="L72" s="17" t="str">
        <f>Rohdaten!O4</f>
        <v>-</v>
      </c>
      <c r="M72" s="17" t="str">
        <f>Rohdaten!Q4</f>
        <v>-</v>
      </c>
      <c r="N72" s="18">
        <f>Rohdaten!S4</f>
        <v>41164</v>
      </c>
      <c r="O72" s="14" t="str">
        <f>Rohdaten!U4</f>
        <v>-</v>
      </c>
      <c r="P72" s="14" t="str">
        <f>Rohdaten!W4</f>
        <v>-</v>
      </c>
      <c r="Q72" s="14" t="str">
        <f>Rohdaten!Y4</f>
        <v>-</v>
      </c>
    </row>
    <row r="73" spans="1:17" ht="13.5" thickBot="1" x14ac:dyDescent="0.25">
      <c r="A73" s="169"/>
      <c r="B73" s="169"/>
      <c r="C73" s="169"/>
      <c r="D73" s="170"/>
      <c r="E73" s="11" t="s">
        <v>8</v>
      </c>
      <c r="F73" s="12">
        <f>Rohdaten!C5</f>
        <v>40767</v>
      </c>
      <c r="G73" s="17">
        <f>Rohdaten!E5</f>
        <v>40830</v>
      </c>
      <c r="H73" s="17">
        <f>Rohdaten!G5</f>
        <v>40911</v>
      </c>
      <c r="I73" s="18">
        <f>Rohdaten!I5</f>
        <v>40943</v>
      </c>
      <c r="J73" s="17">
        <f>Rohdaten!K5</f>
        <v>41013</v>
      </c>
      <c r="K73" s="17">
        <f>Rohdaten!M5</f>
        <v>41047</v>
      </c>
      <c r="L73" s="17">
        <f>Rohdaten!O5</f>
        <v>41029</v>
      </c>
      <c r="M73" s="17" t="str">
        <f>Rohdaten!Q5</f>
        <v>-</v>
      </c>
      <c r="N73" s="18">
        <f>Rohdaten!S5</f>
        <v>41124</v>
      </c>
      <c r="O73" s="14" t="str">
        <f>Rohdaten!U5</f>
        <v>-</v>
      </c>
      <c r="P73" s="14" t="str">
        <f>Rohdaten!W5</f>
        <v>-</v>
      </c>
      <c r="Q73" s="14" t="str">
        <f>Rohdaten!Y5</f>
        <v>-</v>
      </c>
    </row>
    <row r="74" spans="1:17" ht="13.5" thickBot="1" x14ac:dyDescent="0.25">
      <c r="A74" s="169"/>
      <c r="B74" s="169"/>
      <c r="C74" s="169"/>
      <c r="D74" s="170"/>
      <c r="E74" s="11" t="s">
        <v>9</v>
      </c>
      <c r="F74" s="12">
        <f>Rohdaten!C6</f>
        <v>40768</v>
      </c>
      <c r="G74" s="17">
        <f>Rohdaten!E6</f>
        <v>40830</v>
      </c>
      <c r="H74" s="17">
        <f>Rohdaten!G6</f>
        <v>40911</v>
      </c>
      <c r="I74" s="18">
        <f>Rohdaten!I6</f>
        <v>40943</v>
      </c>
      <c r="J74" s="17">
        <f>Rohdaten!K6</f>
        <v>41013</v>
      </c>
      <c r="K74" s="17">
        <f>Rohdaten!M6</f>
        <v>41047</v>
      </c>
      <c r="L74" s="17">
        <f>Rohdaten!O6</f>
        <v>41029</v>
      </c>
      <c r="M74" s="17" t="str">
        <f>Rohdaten!Q6</f>
        <v>-</v>
      </c>
      <c r="N74" s="18">
        <f>Rohdaten!S6</f>
        <v>41124</v>
      </c>
      <c r="O74" s="14" t="str">
        <f>Rohdaten!U6</f>
        <v>-</v>
      </c>
      <c r="P74" s="14" t="str">
        <f>Rohdaten!W6</f>
        <v>-</v>
      </c>
      <c r="Q74" s="14" t="str">
        <f>Rohdaten!Y6</f>
        <v>-</v>
      </c>
    </row>
    <row r="75" spans="1:17" ht="13.5" thickBot="1" x14ac:dyDescent="0.25">
      <c r="A75" s="169"/>
      <c r="B75" s="169"/>
      <c r="C75" s="169"/>
      <c r="D75" s="170"/>
      <c r="E75" s="11" t="s">
        <v>10</v>
      </c>
      <c r="F75" s="12">
        <f>Rohdaten!C7</f>
        <v>40772</v>
      </c>
      <c r="G75" s="17">
        <f>Rohdaten!E7</f>
        <v>40845</v>
      </c>
      <c r="H75" s="17">
        <f>Rohdaten!G7</f>
        <v>40912</v>
      </c>
      <c r="I75" s="18">
        <f>Rohdaten!I7</f>
        <v>40939</v>
      </c>
      <c r="J75" s="17">
        <f>Rohdaten!K7</f>
        <v>41010</v>
      </c>
      <c r="K75" s="17">
        <f>Rohdaten!M7</f>
        <v>41058</v>
      </c>
      <c r="L75" s="17" t="str">
        <f>Rohdaten!O7</f>
        <v>-</v>
      </c>
      <c r="M75" s="17" t="str">
        <f>Rohdaten!Q7</f>
        <v>-</v>
      </c>
      <c r="N75" s="18">
        <f>Rohdaten!S7</f>
        <v>41152</v>
      </c>
      <c r="O75" s="14" t="str">
        <f>Rohdaten!U7</f>
        <v>-</v>
      </c>
      <c r="P75" s="14" t="str">
        <f>Rohdaten!W7</f>
        <v>-</v>
      </c>
      <c r="Q75" s="14" t="str">
        <f>Rohdaten!Y7</f>
        <v>-</v>
      </c>
    </row>
    <row r="76" spans="1:17" ht="13.5" thickBot="1" x14ac:dyDescent="0.25">
      <c r="A76" s="169"/>
      <c r="B76" s="169"/>
      <c r="C76" s="169"/>
      <c r="D76" s="170"/>
      <c r="E76" s="11" t="s">
        <v>11</v>
      </c>
      <c r="F76" s="12">
        <f>Rohdaten!C8</f>
        <v>40765</v>
      </c>
      <c r="G76" s="17">
        <f>Rohdaten!E8</f>
        <v>40830</v>
      </c>
      <c r="H76" s="17">
        <f>Rohdaten!G8</f>
        <v>40914</v>
      </c>
      <c r="I76" s="18">
        <f>Rohdaten!I8</f>
        <v>40938</v>
      </c>
      <c r="J76" s="17">
        <f>Rohdaten!K8</f>
        <v>40984</v>
      </c>
      <c r="K76" s="17">
        <f>Rohdaten!M8</f>
        <v>41033</v>
      </c>
      <c r="L76" s="17">
        <f>Rohdaten!O8</f>
        <v>41047</v>
      </c>
      <c r="M76" s="17" t="str">
        <f>Rohdaten!Q8</f>
        <v>-</v>
      </c>
      <c r="N76" s="18">
        <f>Rohdaten!S8</f>
        <v>41122</v>
      </c>
      <c r="O76" s="14" t="str">
        <f>Rohdaten!U8</f>
        <v>-</v>
      </c>
      <c r="P76" s="14" t="str">
        <f>Rohdaten!W8</f>
        <v>-</v>
      </c>
      <c r="Q76" s="14" t="str">
        <f>Rohdaten!Y8</f>
        <v>-</v>
      </c>
    </row>
    <row r="77" spans="1:17" ht="13.5" thickBot="1" x14ac:dyDescent="0.25">
      <c r="A77" s="169"/>
      <c r="B77" s="169"/>
      <c r="C77" s="169"/>
      <c r="D77" s="170"/>
      <c r="E77" s="11" t="s">
        <v>12</v>
      </c>
      <c r="F77" s="12">
        <f>Rohdaten!C9</f>
        <v>40760</v>
      </c>
      <c r="G77" s="17">
        <f>Rohdaten!E9</f>
        <v>40838</v>
      </c>
      <c r="H77" s="17">
        <f>Rohdaten!G9</f>
        <v>40914</v>
      </c>
      <c r="I77" s="18" t="str">
        <f>Rohdaten!I9</f>
        <v>-</v>
      </c>
      <c r="J77" s="17">
        <f>Rohdaten!K9</f>
        <v>41013</v>
      </c>
      <c r="K77" s="17" t="str">
        <f>Rohdaten!M9</f>
        <v>-</v>
      </c>
      <c r="L77" s="17" t="str">
        <f>Rohdaten!O9</f>
        <v>-</v>
      </c>
      <c r="M77" s="17" t="str">
        <f>Rohdaten!Q9</f>
        <v>-</v>
      </c>
      <c r="N77" s="18">
        <f>Rohdaten!S9</f>
        <v>41131</v>
      </c>
      <c r="O77" s="14" t="str">
        <f>Rohdaten!U9</f>
        <v>-</v>
      </c>
      <c r="P77" s="14" t="str">
        <f>Rohdaten!W9</f>
        <v>-</v>
      </c>
      <c r="Q77" s="14" t="str">
        <f>Rohdaten!Y9</f>
        <v>-</v>
      </c>
    </row>
    <row r="78" spans="1:17" ht="23.25" thickBot="1" x14ac:dyDescent="0.25">
      <c r="A78" s="169"/>
      <c r="B78" s="169"/>
      <c r="C78" s="169"/>
      <c r="D78" s="170"/>
      <c r="E78" s="11" t="s">
        <v>13</v>
      </c>
      <c r="F78" s="12">
        <f>Rohdaten!C10</f>
        <v>40768</v>
      </c>
      <c r="G78" s="17">
        <f>Rohdaten!E10</f>
        <v>40837</v>
      </c>
      <c r="H78" s="17">
        <f>Rohdaten!G10</f>
        <v>40911</v>
      </c>
      <c r="I78" s="18">
        <f>Rohdaten!I10</f>
        <v>40956</v>
      </c>
      <c r="J78" s="17">
        <f>Rohdaten!K10</f>
        <v>41010</v>
      </c>
      <c r="K78" s="17">
        <f>Rohdaten!M10</f>
        <v>41058</v>
      </c>
      <c r="L78" s="17" t="str">
        <f>Rohdaten!O10</f>
        <v>-</v>
      </c>
      <c r="M78" s="17" t="str">
        <f>Rohdaten!Q10</f>
        <v>-</v>
      </c>
      <c r="N78" s="18">
        <f>Rohdaten!S10</f>
        <v>41125</v>
      </c>
      <c r="O78" s="14" t="str">
        <f>Rohdaten!U10</f>
        <v>-</v>
      </c>
      <c r="P78" s="14" t="str">
        <f>Rohdaten!W10</f>
        <v>-</v>
      </c>
      <c r="Q78" s="14" t="str">
        <f>Rohdaten!Y10</f>
        <v>-</v>
      </c>
    </row>
    <row r="79" spans="1:17" ht="13.5" thickBot="1" x14ac:dyDescent="0.25">
      <c r="A79" s="169"/>
      <c r="B79" s="169"/>
      <c r="C79" s="169"/>
      <c r="D79" s="170"/>
      <c r="E79" s="11" t="s">
        <v>14</v>
      </c>
      <c r="F79" s="12">
        <f>Rohdaten!C11</f>
        <v>40772</v>
      </c>
      <c r="G79" s="17">
        <f>Rohdaten!E11</f>
        <v>40845</v>
      </c>
      <c r="H79" s="17">
        <f>Rohdaten!G11</f>
        <v>40912</v>
      </c>
      <c r="I79" s="18">
        <f>Rohdaten!I11</f>
        <v>40939</v>
      </c>
      <c r="J79" s="17">
        <f>Rohdaten!K11</f>
        <v>41010</v>
      </c>
      <c r="K79" s="17">
        <f>Rohdaten!M11</f>
        <v>41029</v>
      </c>
      <c r="L79" s="17">
        <f>Rohdaten!O11</f>
        <v>41047</v>
      </c>
      <c r="M79" s="17">
        <f>Rohdaten!Q11</f>
        <v>41058</v>
      </c>
      <c r="N79" s="18">
        <f>Rohdaten!S11</f>
        <v>41152</v>
      </c>
      <c r="O79" s="14" t="str">
        <f>Rohdaten!U11</f>
        <v>-</v>
      </c>
      <c r="P79" s="14" t="str">
        <f>Rohdaten!W11</f>
        <v>-</v>
      </c>
      <c r="Q79" s="14" t="str">
        <f>Rohdaten!Y11</f>
        <v>-</v>
      </c>
    </row>
    <row r="80" spans="1:17" ht="13.5" thickBot="1" x14ac:dyDescent="0.25">
      <c r="A80" s="169"/>
      <c r="B80" s="169"/>
      <c r="C80" s="169"/>
      <c r="D80" s="170"/>
      <c r="E80" s="11" t="s">
        <v>15</v>
      </c>
      <c r="F80" s="12">
        <f>Rohdaten!C12</f>
        <v>40792</v>
      </c>
      <c r="G80" s="17">
        <f>Rohdaten!E12</f>
        <v>40852</v>
      </c>
      <c r="H80" s="17">
        <f>Rohdaten!G12</f>
        <v>40914</v>
      </c>
      <c r="I80" s="18" t="str">
        <f>Rohdaten!I12</f>
        <v>-</v>
      </c>
      <c r="J80" s="17">
        <f>Rohdaten!K12</f>
        <v>41013</v>
      </c>
      <c r="K80" s="17">
        <f>Rohdaten!M12</f>
        <v>41058</v>
      </c>
      <c r="L80" s="17" t="str">
        <f>Rohdaten!O12</f>
        <v>-</v>
      </c>
      <c r="M80" s="17" t="str">
        <f>Rohdaten!Q12</f>
        <v>-</v>
      </c>
      <c r="N80" s="18">
        <f>Rohdaten!S12</f>
        <v>41142</v>
      </c>
      <c r="O80" s="14" t="str">
        <f>Rohdaten!U12</f>
        <v>-</v>
      </c>
      <c r="P80" s="14" t="str">
        <f>Rohdaten!W12</f>
        <v>-</v>
      </c>
      <c r="Q80" s="14" t="str">
        <f>Rohdaten!Y12</f>
        <v>-</v>
      </c>
    </row>
    <row r="81" spans="1:17" ht="13.5" thickBot="1" x14ac:dyDescent="0.25">
      <c r="A81" s="169"/>
      <c r="B81" s="169"/>
      <c r="C81" s="169"/>
      <c r="D81" s="170"/>
      <c r="E81" s="11" t="s">
        <v>16</v>
      </c>
      <c r="F81" s="12">
        <f>Rohdaten!C13</f>
        <v>40760</v>
      </c>
      <c r="G81" s="17">
        <f>Rohdaten!E13</f>
        <v>40830</v>
      </c>
      <c r="H81" s="17">
        <f>Rohdaten!G13</f>
        <v>40914</v>
      </c>
      <c r="I81" s="18" t="str">
        <f>Rohdaten!I13</f>
        <v>-</v>
      </c>
      <c r="J81" s="17">
        <f>Rohdaten!K13</f>
        <v>41012</v>
      </c>
      <c r="K81" s="17">
        <f>Rohdaten!M13</f>
        <v>41047</v>
      </c>
      <c r="L81" s="17">
        <f>Rohdaten!O13</f>
        <v>41068</v>
      </c>
      <c r="M81" s="17" t="str">
        <f>Rohdaten!Q13</f>
        <v>-</v>
      </c>
      <c r="N81" s="18">
        <f>Rohdaten!S13</f>
        <v>41131</v>
      </c>
      <c r="O81" s="14" t="str">
        <f>Rohdaten!U13</f>
        <v>-</v>
      </c>
      <c r="P81" s="14" t="str">
        <f>Rohdaten!W13</f>
        <v>-</v>
      </c>
      <c r="Q81" s="14" t="str">
        <f>Rohdaten!Y13</f>
        <v>-</v>
      </c>
    </row>
    <row r="82" spans="1:17" ht="13.5" thickBot="1" x14ac:dyDescent="0.25">
      <c r="A82" s="169"/>
      <c r="B82" s="169"/>
      <c r="C82" s="169"/>
      <c r="D82" s="170"/>
      <c r="E82" s="11" t="s">
        <v>17</v>
      </c>
      <c r="F82" s="12">
        <f>Rohdaten!C14</f>
        <v>40761</v>
      </c>
      <c r="G82" s="17">
        <f>Rohdaten!E14</f>
        <v>40831</v>
      </c>
      <c r="H82" s="17">
        <f>Rohdaten!G14</f>
        <v>40912</v>
      </c>
      <c r="I82" s="18">
        <f>Rohdaten!I14</f>
        <v>40964</v>
      </c>
      <c r="J82" s="17">
        <f>Rohdaten!K14</f>
        <v>41013</v>
      </c>
      <c r="K82" s="17" t="str">
        <f>Rohdaten!M14</f>
        <v>-</v>
      </c>
      <c r="L82" s="17" t="str">
        <f>Rohdaten!O14</f>
        <v>-</v>
      </c>
      <c r="M82" s="17" t="str">
        <f>Rohdaten!Q14</f>
        <v>-</v>
      </c>
      <c r="N82" s="18">
        <f>Rohdaten!S14</f>
        <v>41135</v>
      </c>
      <c r="O82" s="14" t="str">
        <f>Rohdaten!U14</f>
        <v>-</v>
      </c>
      <c r="P82" s="14" t="str">
        <f>Rohdaten!W14</f>
        <v>-</v>
      </c>
      <c r="Q82" s="14" t="str">
        <f>Rohdaten!Y14</f>
        <v>-</v>
      </c>
    </row>
    <row r="83" spans="1:17" ht="13.5" thickBot="1" x14ac:dyDescent="0.25">
      <c r="A83" s="169"/>
      <c r="B83" s="169"/>
      <c r="C83" s="169"/>
      <c r="D83" s="170"/>
      <c r="E83" s="11" t="s">
        <v>18</v>
      </c>
      <c r="F83" s="12">
        <f>Rohdaten!C15</f>
        <v>40774</v>
      </c>
      <c r="G83" s="17">
        <f>Rohdaten!E15</f>
        <v>40844</v>
      </c>
      <c r="H83" s="17">
        <f>Rohdaten!G15</f>
        <v>40910</v>
      </c>
      <c r="I83" s="18">
        <f>Rohdaten!I15</f>
        <v>40964</v>
      </c>
      <c r="J83" s="17">
        <f>Rohdaten!K15</f>
        <v>41013</v>
      </c>
      <c r="K83" s="17">
        <f>Rohdaten!M15</f>
        <v>41047</v>
      </c>
      <c r="L83" s="17" t="str">
        <f>Rohdaten!O15</f>
        <v>-</v>
      </c>
      <c r="M83" s="17" t="str">
        <f>Rohdaten!Q15</f>
        <v>-</v>
      </c>
      <c r="N83" s="18">
        <f>Rohdaten!S15</f>
        <v>41152</v>
      </c>
      <c r="O83" s="14" t="str">
        <f>Rohdaten!U15</f>
        <v>-</v>
      </c>
      <c r="P83" s="14" t="str">
        <f>Rohdaten!W15</f>
        <v>-</v>
      </c>
      <c r="Q83" s="14" t="str">
        <f>Rohdaten!Y15</f>
        <v>-</v>
      </c>
    </row>
    <row r="84" spans="1:17" ht="13.5" thickBot="1" x14ac:dyDescent="0.25">
      <c r="A84" s="169"/>
      <c r="B84" s="169"/>
      <c r="C84" s="169"/>
      <c r="D84" s="170"/>
      <c r="E84" s="11" t="s">
        <v>19</v>
      </c>
      <c r="F84" s="12">
        <f>Rohdaten!C16</f>
        <v>40779</v>
      </c>
      <c r="G84" s="17">
        <f>Rohdaten!E16</f>
        <v>40838</v>
      </c>
      <c r="H84" s="17">
        <f>Rohdaten!G16</f>
        <v>40915</v>
      </c>
      <c r="I84" s="18">
        <f>Rohdaten!I16</f>
        <v>40950</v>
      </c>
      <c r="J84" s="17">
        <f>Rohdaten!K16</f>
        <v>41006</v>
      </c>
      <c r="K84" s="17">
        <f>Rohdaten!M16</f>
        <v>41055</v>
      </c>
      <c r="L84" s="17" t="str">
        <f>Rohdaten!O16</f>
        <v>-</v>
      </c>
      <c r="M84" s="17" t="str">
        <f>Rohdaten!Q16</f>
        <v>-</v>
      </c>
      <c r="N84" s="18">
        <f>Rohdaten!S16</f>
        <v>41157</v>
      </c>
      <c r="O84" s="14" t="str">
        <f>Rohdaten!U16</f>
        <v>-</v>
      </c>
      <c r="P84" s="14" t="str">
        <f>Rohdaten!W16</f>
        <v>-</v>
      </c>
      <c r="Q84" s="14" t="str">
        <f>Rohdaten!Y16</f>
        <v>-</v>
      </c>
    </row>
    <row r="85" spans="1:17" ht="13.5" thickBot="1" x14ac:dyDescent="0.25">
      <c r="A85" s="169"/>
      <c r="B85" s="169"/>
      <c r="C85" s="169"/>
      <c r="D85" s="170"/>
      <c r="E85" s="11" t="s">
        <v>20</v>
      </c>
      <c r="F85" s="12">
        <f>Rohdaten!C17</f>
        <v>40768</v>
      </c>
      <c r="G85" s="17">
        <f>Rohdaten!E17</f>
        <v>40838</v>
      </c>
      <c r="H85" s="17">
        <f>Rohdaten!G17</f>
        <v>40914</v>
      </c>
      <c r="I85" s="18" t="str">
        <f>Rohdaten!I17</f>
        <v>-</v>
      </c>
      <c r="J85" s="17">
        <f>Rohdaten!K17</f>
        <v>41012</v>
      </c>
      <c r="K85" s="17">
        <f>Rohdaten!M17</f>
        <v>41047</v>
      </c>
      <c r="L85" s="17" t="str">
        <f>Rohdaten!O17</f>
        <v>-</v>
      </c>
      <c r="M85" s="17" t="str">
        <f>Rohdaten!Q17</f>
        <v>-</v>
      </c>
      <c r="N85" s="18">
        <f>Rohdaten!S17</f>
        <v>41125</v>
      </c>
      <c r="O85" s="14" t="str">
        <f>Rohdaten!U17</f>
        <v>-</v>
      </c>
      <c r="P85" s="14" t="str">
        <f>Rohdaten!W17</f>
        <v>-</v>
      </c>
      <c r="Q85" s="14" t="str">
        <f>Rohdaten!Y17</f>
        <v>-</v>
      </c>
    </row>
    <row r="86" spans="1:17" x14ac:dyDescent="0.2">
      <c r="A86" s="171"/>
      <c r="B86" s="171"/>
      <c r="C86" s="171"/>
      <c r="D86" s="172"/>
      <c r="E86" s="42" t="s">
        <v>38</v>
      </c>
      <c r="F86" s="43">
        <f>Rohdaten!C18</f>
        <v>40774</v>
      </c>
      <c r="G86" s="44">
        <f>Rohdaten!E18</f>
        <v>40844</v>
      </c>
      <c r="H86" s="44">
        <f>Rohdaten!G18</f>
        <v>40908</v>
      </c>
      <c r="I86" s="45">
        <f>Rohdaten!I18</f>
        <v>40950</v>
      </c>
      <c r="J86" s="44">
        <f>Rohdaten!K18</f>
        <v>41012</v>
      </c>
      <c r="K86" s="44">
        <f>Rohdaten!M18</f>
        <v>41058</v>
      </c>
      <c r="L86" s="17" t="str">
        <f>Rohdaten!O18</f>
        <v>-</v>
      </c>
      <c r="M86" s="17" t="str">
        <f>Rohdaten!Q18</f>
        <v>-</v>
      </c>
      <c r="N86" s="45">
        <f>Rohdaten!S18</f>
        <v>41152</v>
      </c>
      <c r="O86" s="46" t="str">
        <f>Rohdaten!U18</f>
        <v>-</v>
      </c>
      <c r="P86" s="46" t="str">
        <f>Rohdaten!W18</f>
        <v>-</v>
      </c>
      <c r="Q86" s="46" t="str">
        <f>Rohdaten!Y18</f>
        <v>-</v>
      </c>
    </row>
    <row r="87" spans="1:17" s="47" customFormat="1" ht="12" customHeight="1" x14ac:dyDescent="0.2"/>
  </sheetData>
  <mergeCells count="29">
    <mergeCell ref="F1:Z2"/>
    <mergeCell ref="F3:L3"/>
    <mergeCell ref="M3:S3"/>
    <mergeCell ref="T3:Z3"/>
    <mergeCell ref="F11:L11"/>
    <mergeCell ref="M11:S11"/>
    <mergeCell ref="T11:Z11"/>
    <mergeCell ref="F19:L19"/>
    <mergeCell ref="M19:S19"/>
    <mergeCell ref="T19:Z19"/>
    <mergeCell ref="F27:L27"/>
    <mergeCell ref="M27:S27"/>
    <mergeCell ref="T27:Z27"/>
    <mergeCell ref="A51:D86"/>
    <mergeCell ref="F35:L35"/>
    <mergeCell ref="M35:S35"/>
    <mergeCell ref="T35:V35"/>
    <mergeCell ref="T36:V36"/>
    <mergeCell ref="T37:V37"/>
    <mergeCell ref="T38:V38"/>
    <mergeCell ref="T44:V44"/>
    <mergeCell ref="E69:E70"/>
    <mergeCell ref="T45:V45"/>
    <mergeCell ref="T46:V46"/>
    <mergeCell ref="T42:V42"/>
    <mergeCell ref="T41:V41"/>
    <mergeCell ref="T39:V39"/>
    <mergeCell ref="T40:V40"/>
    <mergeCell ref="T43:V43"/>
  </mergeCells>
  <phoneticPr fontId="2" type="noConversion"/>
  <conditionalFormatting sqref="F21:Z26 F13:Z18 F5:Z10 F29:Z34 F37:S42">
    <cfRule type="cellIs" dxfId="9" priority="21" operator="between">
      <formula>$C$13</formula>
      <formula>$D$13</formula>
    </cfRule>
    <cfRule type="cellIs" dxfId="8" priority="22" operator="between">
      <formula>$C$12</formula>
      <formula>$D$12</formula>
    </cfRule>
    <cfRule type="cellIs" dxfId="7" priority="23" operator="between">
      <formula>$C$11</formula>
      <formula>$D$11</formula>
    </cfRule>
    <cfRule type="cellIs" dxfId="6" priority="24" operator="between">
      <formula>$C$10</formula>
      <formula>$D$10</formula>
    </cfRule>
    <cfRule type="cellIs" dxfId="5" priority="25" operator="between">
      <formula>$C$7</formula>
      <formula>$D$7</formula>
    </cfRule>
    <cfRule type="cellIs" dxfId="4" priority="26" operator="between">
      <formula>$C$6</formula>
      <formula>$D$6</formula>
    </cfRule>
    <cfRule type="cellIs" dxfId="3" priority="27" operator="between">
      <formula>$C$5</formula>
      <formula>$D$5</formula>
    </cfRule>
    <cfRule type="cellIs" dxfId="2" priority="28" operator="between">
      <formula>$C$4</formula>
      <formula>$D$4</formula>
    </cfRule>
    <cfRule type="cellIs" dxfId="1" priority="29" operator="between">
      <formula>$C$3</formula>
      <formula>$D$3</formula>
    </cfRule>
    <cfRule type="cellIs" dxfId="0" priority="30" operator="between">
      <formula>$C$2</formula>
      <formula>$D$2</formula>
    </cfRule>
  </conditionalFormatting>
  <dataValidations count="2">
    <dataValidation type="list" allowBlank="1" showInputMessage="1" showErrorMessage="1" sqref="A2">
      <formula1>$E$51:$E$68</formula1>
    </dataValidation>
    <dataValidation type="list" allowBlank="1" showInputMessage="1" showErrorMessage="1" sqref="A17">
      <formula1>$E$51:$N$51</formula1>
    </dataValidation>
  </dataValidations>
  <pageMargins left="0.25" right="0.25" top="0.75" bottom="0.75" header="0.3" footer="0.3"/>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enableFormatConditionsCalculation="0">
    <tabColor indexed="41"/>
  </sheetPr>
  <dimension ref="A1:Y23"/>
  <sheetViews>
    <sheetView showGridLines="0" zoomScaleNormal="100" workbookViewId="0">
      <pane xSplit="1" ySplit="2" topLeftCell="E3" activePane="bottomRight" state="frozen"/>
      <selection pane="topRight" activeCell="B1" sqref="B1"/>
      <selection pane="bottomLeft" activeCell="A3" sqref="A3"/>
      <selection pane="bottomRight" activeCell="R3" sqref="R3"/>
    </sheetView>
  </sheetViews>
  <sheetFormatPr defaultColWidth="9.140625" defaultRowHeight="12.75" x14ac:dyDescent="0.2"/>
  <cols>
    <col min="1" max="1" width="23.140625" style="68" bestFit="1" customWidth="1"/>
    <col min="2" max="4" width="10.28515625" style="68" bestFit="1" customWidth="1"/>
    <col min="5" max="5" width="10.85546875" style="68" customWidth="1"/>
    <col min="6" max="6" width="19.28515625" style="68" customWidth="1"/>
    <col min="7" max="7" width="17.42578125" style="68" customWidth="1"/>
    <col min="8" max="13" width="10.28515625" style="68" bestFit="1" customWidth="1"/>
    <col min="14" max="17" width="10.28515625" style="68" customWidth="1"/>
    <col min="18" max="20" width="10.28515625" style="68" bestFit="1" customWidth="1"/>
    <col min="21" max="25" width="10.28515625" style="68" customWidth="1"/>
    <col min="26" max="16384" width="9.140625" style="68"/>
  </cols>
  <sheetData>
    <row r="1" spans="1:25" ht="12.75" customHeight="1" thickBot="1" x14ac:dyDescent="0.25">
      <c r="A1" s="71"/>
      <c r="B1" s="199" t="s">
        <v>43</v>
      </c>
      <c r="C1" s="200"/>
      <c r="D1" s="199" t="s">
        <v>46</v>
      </c>
      <c r="E1" s="200"/>
      <c r="F1" s="199" t="s">
        <v>47</v>
      </c>
      <c r="G1" s="200"/>
      <c r="H1" s="210" t="s">
        <v>48</v>
      </c>
      <c r="I1" s="211"/>
      <c r="J1" s="199" t="s">
        <v>49</v>
      </c>
      <c r="K1" s="200"/>
      <c r="L1" s="199" t="s">
        <v>51</v>
      </c>
      <c r="M1" s="200"/>
      <c r="N1" s="199" t="s">
        <v>52</v>
      </c>
      <c r="O1" s="200"/>
      <c r="P1" s="199" t="s">
        <v>53</v>
      </c>
      <c r="Q1" s="200"/>
      <c r="R1" s="199" t="s">
        <v>50</v>
      </c>
      <c r="S1" s="200"/>
      <c r="T1" s="197" t="s">
        <v>45</v>
      </c>
      <c r="U1" s="198"/>
      <c r="V1" s="197" t="s">
        <v>45</v>
      </c>
      <c r="W1" s="198"/>
      <c r="X1" s="197" t="s">
        <v>45</v>
      </c>
      <c r="Y1" s="198"/>
    </row>
    <row r="2" spans="1:25" ht="13.5" thickBot="1" x14ac:dyDescent="0.25">
      <c r="A2" s="71"/>
      <c r="B2" s="163" t="s">
        <v>28</v>
      </c>
      <c r="C2" s="164" t="s">
        <v>29</v>
      </c>
      <c r="D2" s="163" t="s">
        <v>28</v>
      </c>
      <c r="E2" s="164" t="s">
        <v>29</v>
      </c>
      <c r="F2" s="161" t="s">
        <v>28</v>
      </c>
      <c r="G2" s="162" t="s">
        <v>29</v>
      </c>
      <c r="H2" s="161" t="s">
        <v>28</v>
      </c>
      <c r="I2" s="162" t="s">
        <v>29</v>
      </c>
      <c r="J2" s="161" t="s">
        <v>28</v>
      </c>
      <c r="K2" s="162" t="s">
        <v>29</v>
      </c>
      <c r="L2" s="161" t="s">
        <v>28</v>
      </c>
      <c r="M2" s="162" t="s">
        <v>29</v>
      </c>
      <c r="N2" s="161" t="s">
        <v>28</v>
      </c>
      <c r="O2" s="162" t="s">
        <v>29</v>
      </c>
      <c r="P2" s="161" t="s">
        <v>28</v>
      </c>
      <c r="Q2" s="162" t="s">
        <v>29</v>
      </c>
      <c r="R2" s="161" t="s">
        <v>28</v>
      </c>
      <c r="S2" s="162" t="s">
        <v>29</v>
      </c>
      <c r="T2" s="161" t="s">
        <v>28</v>
      </c>
      <c r="U2" s="162" t="s">
        <v>29</v>
      </c>
      <c r="V2" s="161" t="s">
        <v>28</v>
      </c>
      <c r="W2" s="162" t="s">
        <v>29</v>
      </c>
      <c r="X2" s="161" t="s">
        <v>28</v>
      </c>
      <c r="Y2" s="162" t="s">
        <v>29</v>
      </c>
    </row>
    <row r="3" spans="1:25" x14ac:dyDescent="0.2">
      <c r="A3" s="157" t="s">
        <v>6</v>
      </c>
      <c r="B3" s="153">
        <v>40752</v>
      </c>
      <c r="C3" s="72">
        <v>40796</v>
      </c>
      <c r="D3" s="153">
        <v>40849</v>
      </c>
      <c r="E3" s="72">
        <v>40851</v>
      </c>
      <c r="F3" s="153">
        <v>40900</v>
      </c>
      <c r="G3" s="72">
        <v>40913</v>
      </c>
      <c r="H3" s="153" t="s">
        <v>44</v>
      </c>
      <c r="I3" s="72" t="s">
        <v>44</v>
      </c>
      <c r="J3" s="153">
        <v>41001</v>
      </c>
      <c r="K3" s="72">
        <v>41012</v>
      </c>
      <c r="L3" s="153">
        <v>41058</v>
      </c>
      <c r="M3" s="72">
        <v>41069</v>
      </c>
      <c r="N3" s="153" t="s">
        <v>44</v>
      </c>
      <c r="O3" s="72" t="s">
        <v>44</v>
      </c>
      <c r="P3" s="153" t="s">
        <v>44</v>
      </c>
      <c r="Q3" s="72" t="s">
        <v>44</v>
      </c>
      <c r="R3" s="153">
        <v>41116</v>
      </c>
      <c r="S3" s="72">
        <v>41160</v>
      </c>
      <c r="T3" s="153" t="s">
        <v>44</v>
      </c>
      <c r="U3" s="72" t="s">
        <v>44</v>
      </c>
      <c r="V3" s="153" t="s">
        <v>44</v>
      </c>
      <c r="W3" s="72" t="s">
        <v>44</v>
      </c>
      <c r="X3" s="153" t="s">
        <v>44</v>
      </c>
      <c r="Y3" s="72" t="s">
        <v>44</v>
      </c>
    </row>
    <row r="4" spans="1:25" x14ac:dyDescent="0.2">
      <c r="A4" s="158" t="s">
        <v>7</v>
      </c>
      <c r="B4" s="154">
        <v>40754</v>
      </c>
      <c r="C4" s="73">
        <v>40798</v>
      </c>
      <c r="D4" s="154">
        <v>40847</v>
      </c>
      <c r="E4" s="73">
        <v>40852</v>
      </c>
      <c r="F4" s="154">
        <v>40904</v>
      </c>
      <c r="G4" s="73">
        <v>40913</v>
      </c>
      <c r="H4" s="154">
        <v>40959</v>
      </c>
      <c r="I4" s="73">
        <v>40963</v>
      </c>
      <c r="J4" s="154">
        <v>41001</v>
      </c>
      <c r="K4" s="73">
        <v>41013</v>
      </c>
      <c r="L4" s="154">
        <v>41058</v>
      </c>
      <c r="M4" s="73">
        <v>41069</v>
      </c>
      <c r="N4" s="154" t="s">
        <v>44</v>
      </c>
      <c r="O4" s="73" t="s">
        <v>44</v>
      </c>
      <c r="P4" s="154" t="s">
        <v>44</v>
      </c>
      <c r="Q4" s="73" t="s">
        <v>44</v>
      </c>
      <c r="R4" s="154">
        <v>41122</v>
      </c>
      <c r="S4" s="73">
        <v>41164</v>
      </c>
      <c r="T4" s="154" t="s">
        <v>44</v>
      </c>
      <c r="U4" s="73" t="s">
        <v>44</v>
      </c>
      <c r="V4" s="154" t="s">
        <v>44</v>
      </c>
      <c r="W4" s="73" t="s">
        <v>44</v>
      </c>
      <c r="X4" s="154" t="s">
        <v>44</v>
      </c>
      <c r="Y4" s="73" t="s">
        <v>44</v>
      </c>
    </row>
    <row r="5" spans="1:25" x14ac:dyDescent="0.2">
      <c r="A5" s="159" t="s">
        <v>8</v>
      </c>
      <c r="B5" s="155">
        <v>40724</v>
      </c>
      <c r="C5" s="74">
        <v>40767</v>
      </c>
      <c r="D5" s="155">
        <v>40820</v>
      </c>
      <c r="E5" s="74">
        <v>40830</v>
      </c>
      <c r="F5" s="155">
        <v>40900</v>
      </c>
      <c r="G5" s="74">
        <v>40911</v>
      </c>
      <c r="H5" s="155">
        <v>40938</v>
      </c>
      <c r="I5" s="74">
        <v>40943</v>
      </c>
      <c r="J5" s="155">
        <v>41001</v>
      </c>
      <c r="K5" s="74">
        <v>41013</v>
      </c>
      <c r="L5" s="155">
        <v>41047</v>
      </c>
      <c r="M5" s="74">
        <v>41047</v>
      </c>
      <c r="N5" s="155">
        <v>41029</v>
      </c>
      <c r="O5" s="74">
        <v>41029</v>
      </c>
      <c r="P5" s="155" t="s">
        <v>44</v>
      </c>
      <c r="Q5" s="74" t="s">
        <v>44</v>
      </c>
      <c r="R5" s="155">
        <v>41081</v>
      </c>
      <c r="S5" s="74">
        <v>41124</v>
      </c>
      <c r="T5" s="155" t="s">
        <v>44</v>
      </c>
      <c r="U5" s="74" t="s">
        <v>44</v>
      </c>
      <c r="V5" s="155" t="s">
        <v>44</v>
      </c>
      <c r="W5" s="74" t="s">
        <v>44</v>
      </c>
      <c r="X5" s="155" t="s">
        <v>44</v>
      </c>
      <c r="Y5" s="74" t="s">
        <v>44</v>
      </c>
    </row>
    <row r="6" spans="1:25" x14ac:dyDescent="0.2">
      <c r="A6" s="158" t="s">
        <v>9</v>
      </c>
      <c r="B6" s="154">
        <v>40724</v>
      </c>
      <c r="C6" s="73">
        <v>40768</v>
      </c>
      <c r="D6" s="154">
        <v>40820</v>
      </c>
      <c r="E6" s="73">
        <v>40830</v>
      </c>
      <c r="F6" s="154">
        <v>40900</v>
      </c>
      <c r="G6" s="73">
        <v>40911</v>
      </c>
      <c r="H6" s="154">
        <v>40938</v>
      </c>
      <c r="I6" s="73">
        <v>40943</v>
      </c>
      <c r="J6" s="154">
        <v>41003</v>
      </c>
      <c r="K6" s="73">
        <v>41013</v>
      </c>
      <c r="L6" s="154">
        <v>41047</v>
      </c>
      <c r="M6" s="73">
        <v>41047</v>
      </c>
      <c r="N6" s="154">
        <v>41029</v>
      </c>
      <c r="O6" s="73">
        <v>41029</v>
      </c>
      <c r="P6" s="154" t="s">
        <v>44</v>
      </c>
      <c r="Q6" s="73" t="s">
        <v>44</v>
      </c>
      <c r="R6" s="154">
        <v>41081</v>
      </c>
      <c r="S6" s="73">
        <v>41124</v>
      </c>
      <c r="T6" s="154" t="s">
        <v>44</v>
      </c>
      <c r="U6" s="73" t="s">
        <v>44</v>
      </c>
      <c r="V6" s="154" t="s">
        <v>44</v>
      </c>
      <c r="W6" s="73" t="s">
        <v>44</v>
      </c>
      <c r="X6" s="154" t="s">
        <v>44</v>
      </c>
      <c r="Y6" s="73" t="s">
        <v>44</v>
      </c>
    </row>
    <row r="7" spans="1:25" x14ac:dyDescent="0.2">
      <c r="A7" s="159" t="s">
        <v>10</v>
      </c>
      <c r="B7" s="155">
        <v>40731</v>
      </c>
      <c r="C7" s="74">
        <v>40772</v>
      </c>
      <c r="D7" s="155">
        <v>40833</v>
      </c>
      <c r="E7" s="74">
        <v>40845</v>
      </c>
      <c r="F7" s="155">
        <v>40900</v>
      </c>
      <c r="G7" s="74">
        <v>40912</v>
      </c>
      <c r="H7" s="155">
        <v>40938</v>
      </c>
      <c r="I7" s="74">
        <v>40939</v>
      </c>
      <c r="J7" s="155">
        <v>40994</v>
      </c>
      <c r="K7" s="74">
        <v>41010</v>
      </c>
      <c r="L7" s="155">
        <v>41058</v>
      </c>
      <c r="M7" s="74">
        <v>41058</v>
      </c>
      <c r="N7" s="155" t="s">
        <v>44</v>
      </c>
      <c r="O7" s="74" t="s">
        <v>44</v>
      </c>
      <c r="P7" s="155" t="s">
        <v>44</v>
      </c>
      <c r="Q7" s="74" t="s">
        <v>44</v>
      </c>
      <c r="R7" s="155">
        <v>41113</v>
      </c>
      <c r="S7" s="74">
        <v>41152</v>
      </c>
      <c r="T7" s="155" t="s">
        <v>44</v>
      </c>
      <c r="U7" s="74" t="s">
        <v>44</v>
      </c>
      <c r="V7" s="155" t="s">
        <v>44</v>
      </c>
      <c r="W7" s="74" t="s">
        <v>44</v>
      </c>
      <c r="X7" s="155" t="s">
        <v>44</v>
      </c>
      <c r="Y7" s="74" t="s">
        <v>44</v>
      </c>
    </row>
    <row r="8" spans="1:25" x14ac:dyDescent="0.2">
      <c r="A8" s="158" t="s">
        <v>11</v>
      </c>
      <c r="B8" s="154">
        <v>40724</v>
      </c>
      <c r="C8" s="73">
        <v>40765</v>
      </c>
      <c r="D8" s="154">
        <v>40820</v>
      </c>
      <c r="E8" s="73">
        <v>40830</v>
      </c>
      <c r="F8" s="154">
        <v>40904</v>
      </c>
      <c r="G8" s="73">
        <v>40914</v>
      </c>
      <c r="H8" s="154">
        <v>40938</v>
      </c>
      <c r="I8" s="73">
        <v>40938</v>
      </c>
      <c r="J8" s="154">
        <v>40973</v>
      </c>
      <c r="K8" s="73">
        <v>40984</v>
      </c>
      <c r="L8" s="154">
        <v>41029</v>
      </c>
      <c r="M8" s="73">
        <v>41033</v>
      </c>
      <c r="N8" s="154">
        <v>41047</v>
      </c>
      <c r="O8" s="73">
        <v>41047</v>
      </c>
      <c r="P8" s="154" t="s">
        <v>44</v>
      </c>
      <c r="Q8" s="73" t="s">
        <v>44</v>
      </c>
      <c r="R8" s="154">
        <v>41081</v>
      </c>
      <c r="S8" s="73">
        <v>41122</v>
      </c>
      <c r="T8" s="154" t="s">
        <v>44</v>
      </c>
      <c r="U8" s="73" t="s">
        <v>44</v>
      </c>
      <c r="V8" s="154" t="s">
        <v>44</v>
      </c>
      <c r="W8" s="73" t="s">
        <v>44</v>
      </c>
      <c r="X8" s="154" t="s">
        <v>44</v>
      </c>
      <c r="Y8" s="73" t="s">
        <v>44</v>
      </c>
    </row>
    <row r="9" spans="1:25" x14ac:dyDescent="0.2">
      <c r="A9" s="159" t="s">
        <v>12</v>
      </c>
      <c r="B9" s="155">
        <v>40721</v>
      </c>
      <c r="C9" s="74">
        <v>40760</v>
      </c>
      <c r="D9" s="155">
        <v>40826</v>
      </c>
      <c r="E9" s="74">
        <v>40838</v>
      </c>
      <c r="F9" s="155">
        <v>40898</v>
      </c>
      <c r="G9" s="74">
        <v>40914</v>
      </c>
      <c r="H9" s="155" t="s">
        <v>44</v>
      </c>
      <c r="I9" s="74" t="s">
        <v>44</v>
      </c>
      <c r="J9" s="155">
        <v>41001</v>
      </c>
      <c r="K9" s="74">
        <v>41013</v>
      </c>
      <c r="L9" s="155" t="s">
        <v>44</v>
      </c>
      <c r="M9" s="74" t="s">
        <v>44</v>
      </c>
      <c r="N9" s="155" t="s">
        <v>44</v>
      </c>
      <c r="O9" s="74" t="s">
        <v>44</v>
      </c>
      <c r="P9" s="155" t="s">
        <v>44</v>
      </c>
      <c r="Q9" s="74" t="s">
        <v>44</v>
      </c>
      <c r="R9" s="155">
        <v>41092</v>
      </c>
      <c r="S9" s="74">
        <v>41131</v>
      </c>
      <c r="T9" s="155" t="s">
        <v>44</v>
      </c>
      <c r="U9" s="74" t="s">
        <v>44</v>
      </c>
      <c r="V9" s="155" t="s">
        <v>44</v>
      </c>
      <c r="W9" s="74" t="s">
        <v>44</v>
      </c>
      <c r="X9" s="155" t="s">
        <v>44</v>
      </c>
      <c r="Y9" s="74" t="s">
        <v>44</v>
      </c>
    </row>
    <row r="10" spans="1:25" ht="13.5" customHeight="1" x14ac:dyDescent="0.2">
      <c r="A10" s="158" t="s">
        <v>13</v>
      </c>
      <c r="B10" s="154">
        <v>40728</v>
      </c>
      <c r="C10" s="73">
        <v>40768</v>
      </c>
      <c r="D10" s="154">
        <v>40833</v>
      </c>
      <c r="E10" s="73">
        <v>40837</v>
      </c>
      <c r="F10" s="154">
        <v>40900</v>
      </c>
      <c r="G10" s="73">
        <v>40911</v>
      </c>
      <c r="H10" s="154">
        <v>40945</v>
      </c>
      <c r="I10" s="73">
        <v>40956</v>
      </c>
      <c r="J10" s="154">
        <v>41001</v>
      </c>
      <c r="K10" s="73">
        <v>41010</v>
      </c>
      <c r="L10" s="154">
        <v>41054</v>
      </c>
      <c r="M10" s="73">
        <v>41058</v>
      </c>
      <c r="N10" s="154" t="s">
        <v>44</v>
      </c>
      <c r="O10" s="73" t="s">
        <v>44</v>
      </c>
      <c r="P10" s="154" t="s">
        <v>44</v>
      </c>
      <c r="Q10" s="73" t="s">
        <v>44</v>
      </c>
      <c r="R10" s="154">
        <v>41083</v>
      </c>
      <c r="S10" s="73">
        <v>41125</v>
      </c>
      <c r="T10" s="154" t="s">
        <v>44</v>
      </c>
      <c r="U10" s="73" t="s">
        <v>44</v>
      </c>
      <c r="V10" s="154" t="s">
        <v>44</v>
      </c>
      <c r="W10" s="73" t="s">
        <v>44</v>
      </c>
      <c r="X10" s="154" t="s">
        <v>44</v>
      </c>
      <c r="Y10" s="73" t="s">
        <v>44</v>
      </c>
    </row>
    <row r="11" spans="1:25" x14ac:dyDescent="0.2">
      <c r="A11" s="159" t="s">
        <v>14</v>
      </c>
      <c r="B11" s="155">
        <v>40731</v>
      </c>
      <c r="C11" s="74">
        <v>40772</v>
      </c>
      <c r="D11" s="155">
        <v>40833</v>
      </c>
      <c r="E11" s="74">
        <v>40845</v>
      </c>
      <c r="F11" s="155">
        <v>40900</v>
      </c>
      <c r="G11" s="74">
        <v>40912</v>
      </c>
      <c r="H11" s="155">
        <v>40938</v>
      </c>
      <c r="I11" s="74">
        <v>40939</v>
      </c>
      <c r="J11" s="155">
        <v>40994</v>
      </c>
      <c r="K11" s="74">
        <v>41010</v>
      </c>
      <c r="L11" s="155">
        <v>41029</v>
      </c>
      <c r="M11" s="74">
        <v>41029</v>
      </c>
      <c r="N11" s="155">
        <v>41047</v>
      </c>
      <c r="O11" s="74">
        <v>41047</v>
      </c>
      <c r="P11" s="155">
        <v>41058</v>
      </c>
      <c r="Q11" s="74">
        <v>41058</v>
      </c>
      <c r="R11" s="155">
        <v>41113</v>
      </c>
      <c r="S11" s="74">
        <v>41152</v>
      </c>
      <c r="T11" s="155" t="s">
        <v>44</v>
      </c>
      <c r="U11" s="74" t="s">
        <v>44</v>
      </c>
      <c r="V11" s="155" t="s">
        <v>44</v>
      </c>
      <c r="W11" s="74" t="s">
        <v>44</v>
      </c>
      <c r="X11" s="155" t="s">
        <v>44</v>
      </c>
      <c r="Y11" s="74" t="s">
        <v>44</v>
      </c>
    </row>
    <row r="12" spans="1:25" x14ac:dyDescent="0.2">
      <c r="A12" s="158" t="s">
        <v>15</v>
      </c>
      <c r="B12" s="154">
        <v>40749</v>
      </c>
      <c r="C12" s="73">
        <v>40792</v>
      </c>
      <c r="D12" s="154">
        <v>40840</v>
      </c>
      <c r="E12" s="73">
        <v>40852</v>
      </c>
      <c r="F12" s="154">
        <v>40900</v>
      </c>
      <c r="G12" s="73">
        <v>40914</v>
      </c>
      <c r="H12" s="154" t="s">
        <v>44</v>
      </c>
      <c r="I12" s="73" t="s">
        <v>44</v>
      </c>
      <c r="J12" s="154">
        <v>41001</v>
      </c>
      <c r="K12" s="73">
        <v>41013</v>
      </c>
      <c r="L12" s="154">
        <v>41058</v>
      </c>
      <c r="M12" s="73">
        <v>41058</v>
      </c>
      <c r="N12" s="154" t="s">
        <v>44</v>
      </c>
      <c r="O12" s="73" t="s">
        <v>44</v>
      </c>
      <c r="P12" s="154" t="s">
        <v>44</v>
      </c>
      <c r="Q12" s="73" t="s">
        <v>44</v>
      </c>
      <c r="R12" s="154">
        <v>41099</v>
      </c>
      <c r="S12" s="73">
        <v>41142</v>
      </c>
      <c r="T12" s="154" t="s">
        <v>44</v>
      </c>
      <c r="U12" s="73" t="s">
        <v>44</v>
      </c>
      <c r="V12" s="154" t="s">
        <v>44</v>
      </c>
      <c r="W12" s="73" t="s">
        <v>44</v>
      </c>
      <c r="X12" s="154" t="s">
        <v>44</v>
      </c>
      <c r="Y12" s="73" t="s">
        <v>44</v>
      </c>
    </row>
    <row r="13" spans="1:25" x14ac:dyDescent="0.2">
      <c r="A13" s="159" t="s">
        <v>16</v>
      </c>
      <c r="B13" s="155">
        <v>40721</v>
      </c>
      <c r="C13" s="74">
        <v>40760</v>
      </c>
      <c r="D13" s="155">
        <v>40820</v>
      </c>
      <c r="E13" s="74">
        <v>40830</v>
      </c>
      <c r="F13" s="155">
        <v>40899</v>
      </c>
      <c r="G13" s="74">
        <v>40914</v>
      </c>
      <c r="H13" s="155" t="s">
        <v>44</v>
      </c>
      <c r="I13" s="74" t="s">
        <v>44</v>
      </c>
      <c r="J13" s="155">
        <v>40997</v>
      </c>
      <c r="K13" s="74">
        <v>41012</v>
      </c>
      <c r="L13" s="155">
        <v>41047</v>
      </c>
      <c r="M13" s="74">
        <v>41047</v>
      </c>
      <c r="N13" s="155">
        <v>41068</v>
      </c>
      <c r="O13" s="74">
        <v>41068</v>
      </c>
      <c r="P13" s="155" t="s">
        <v>44</v>
      </c>
      <c r="Q13" s="74" t="s">
        <v>44</v>
      </c>
      <c r="R13" s="155">
        <v>41092</v>
      </c>
      <c r="S13" s="74">
        <v>41131</v>
      </c>
      <c r="T13" s="155" t="s">
        <v>44</v>
      </c>
      <c r="U13" s="74" t="s">
        <v>44</v>
      </c>
      <c r="V13" s="155" t="s">
        <v>44</v>
      </c>
      <c r="W13" s="74" t="s">
        <v>44</v>
      </c>
      <c r="X13" s="155" t="s">
        <v>44</v>
      </c>
      <c r="Y13" s="74" t="s">
        <v>44</v>
      </c>
    </row>
    <row r="14" spans="1:25" x14ac:dyDescent="0.2">
      <c r="A14" s="158" t="s">
        <v>17</v>
      </c>
      <c r="B14" s="154">
        <v>40718</v>
      </c>
      <c r="C14" s="73">
        <v>40761</v>
      </c>
      <c r="D14" s="154">
        <v>40820</v>
      </c>
      <c r="E14" s="73">
        <v>40831</v>
      </c>
      <c r="F14" s="154">
        <v>40900</v>
      </c>
      <c r="G14" s="73">
        <v>40912</v>
      </c>
      <c r="H14" s="154">
        <v>40959</v>
      </c>
      <c r="I14" s="73">
        <v>40964</v>
      </c>
      <c r="J14" s="154">
        <v>41001</v>
      </c>
      <c r="K14" s="73">
        <v>41013</v>
      </c>
      <c r="L14" s="154" t="s">
        <v>44</v>
      </c>
      <c r="M14" s="73" t="s">
        <v>44</v>
      </c>
      <c r="N14" s="154" t="s">
        <v>44</v>
      </c>
      <c r="O14" s="73" t="s">
        <v>44</v>
      </c>
      <c r="P14" s="154" t="s">
        <v>44</v>
      </c>
      <c r="Q14" s="73" t="s">
        <v>44</v>
      </c>
      <c r="R14" s="154">
        <v>41092</v>
      </c>
      <c r="S14" s="73">
        <v>41135</v>
      </c>
      <c r="T14" s="154" t="s">
        <v>44</v>
      </c>
      <c r="U14" s="73" t="s">
        <v>44</v>
      </c>
      <c r="V14" s="154" t="s">
        <v>44</v>
      </c>
      <c r="W14" s="73" t="s">
        <v>44</v>
      </c>
      <c r="X14" s="154" t="s">
        <v>44</v>
      </c>
      <c r="Y14" s="73" t="s">
        <v>44</v>
      </c>
    </row>
    <row r="15" spans="1:25" x14ac:dyDescent="0.2">
      <c r="A15" s="159" t="s">
        <v>18</v>
      </c>
      <c r="B15" s="155">
        <v>40735</v>
      </c>
      <c r="C15" s="74">
        <v>40774</v>
      </c>
      <c r="D15" s="155">
        <v>40833</v>
      </c>
      <c r="E15" s="74">
        <v>40844</v>
      </c>
      <c r="F15" s="155">
        <v>40900</v>
      </c>
      <c r="G15" s="74">
        <v>40910</v>
      </c>
      <c r="H15" s="155">
        <v>40952</v>
      </c>
      <c r="I15" s="74">
        <v>40964</v>
      </c>
      <c r="J15" s="155">
        <v>41005</v>
      </c>
      <c r="K15" s="74">
        <v>41013</v>
      </c>
      <c r="L15" s="155">
        <v>41047</v>
      </c>
      <c r="M15" s="74">
        <v>41047</v>
      </c>
      <c r="N15" s="155" t="s">
        <v>44</v>
      </c>
      <c r="O15" s="74" t="s">
        <v>44</v>
      </c>
      <c r="P15" s="155" t="s">
        <v>44</v>
      </c>
      <c r="Q15" s="74" t="s">
        <v>44</v>
      </c>
      <c r="R15" s="155">
        <v>41113</v>
      </c>
      <c r="S15" s="74">
        <v>41152</v>
      </c>
      <c r="T15" s="155" t="s">
        <v>44</v>
      </c>
      <c r="U15" s="74" t="s">
        <v>44</v>
      </c>
      <c r="V15" s="155" t="s">
        <v>44</v>
      </c>
      <c r="W15" s="74" t="s">
        <v>44</v>
      </c>
      <c r="X15" s="155" t="s">
        <v>44</v>
      </c>
      <c r="Y15" s="74" t="s">
        <v>44</v>
      </c>
    </row>
    <row r="16" spans="1:25" x14ac:dyDescent="0.2">
      <c r="A16" s="158" t="s">
        <v>19</v>
      </c>
      <c r="B16" s="154">
        <v>40735</v>
      </c>
      <c r="C16" s="73">
        <v>40779</v>
      </c>
      <c r="D16" s="154">
        <v>40833</v>
      </c>
      <c r="E16" s="73">
        <v>40838</v>
      </c>
      <c r="F16" s="154">
        <v>40899</v>
      </c>
      <c r="G16" s="73">
        <v>40915</v>
      </c>
      <c r="H16" s="154">
        <v>40943</v>
      </c>
      <c r="I16" s="73">
        <v>40950</v>
      </c>
      <c r="J16" s="154">
        <v>41001</v>
      </c>
      <c r="K16" s="73">
        <v>41006</v>
      </c>
      <c r="L16" s="154">
        <v>41050</v>
      </c>
      <c r="M16" s="73">
        <v>41055</v>
      </c>
      <c r="N16" s="154" t="s">
        <v>44</v>
      </c>
      <c r="O16" s="73" t="s">
        <v>44</v>
      </c>
      <c r="P16" s="154" t="s">
        <v>44</v>
      </c>
      <c r="Q16" s="73" t="s">
        <v>44</v>
      </c>
      <c r="R16" s="154">
        <v>41113</v>
      </c>
      <c r="S16" s="73">
        <v>41157</v>
      </c>
      <c r="T16" s="154" t="s">
        <v>44</v>
      </c>
      <c r="U16" s="73" t="s">
        <v>44</v>
      </c>
      <c r="V16" s="154" t="s">
        <v>44</v>
      </c>
      <c r="W16" s="73" t="s">
        <v>44</v>
      </c>
      <c r="X16" s="154" t="s">
        <v>44</v>
      </c>
      <c r="Y16" s="73" t="s">
        <v>44</v>
      </c>
    </row>
    <row r="17" spans="1:25" x14ac:dyDescent="0.2">
      <c r="A17" s="159" t="s">
        <v>20</v>
      </c>
      <c r="B17" s="155">
        <v>40728</v>
      </c>
      <c r="C17" s="74">
        <v>40768</v>
      </c>
      <c r="D17" s="155">
        <v>40826</v>
      </c>
      <c r="E17" s="74">
        <v>40838</v>
      </c>
      <c r="F17" s="155">
        <v>40900</v>
      </c>
      <c r="G17" s="74">
        <v>40914</v>
      </c>
      <c r="H17" s="155" t="s">
        <v>44</v>
      </c>
      <c r="I17" s="74" t="s">
        <v>44</v>
      </c>
      <c r="J17" s="155">
        <v>40998</v>
      </c>
      <c r="K17" s="74">
        <v>41012</v>
      </c>
      <c r="L17" s="155">
        <v>41047</v>
      </c>
      <c r="M17" s="74">
        <v>41047</v>
      </c>
      <c r="N17" s="155" t="s">
        <v>44</v>
      </c>
      <c r="O17" s="74" t="s">
        <v>44</v>
      </c>
      <c r="P17" s="155" t="s">
        <v>44</v>
      </c>
      <c r="Q17" s="74" t="s">
        <v>44</v>
      </c>
      <c r="R17" s="155">
        <v>41085</v>
      </c>
      <c r="S17" s="74">
        <v>41125</v>
      </c>
      <c r="T17" s="155" t="s">
        <v>44</v>
      </c>
      <c r="U17" s="74" t="s">
        <v>44</v>
      </c>
      <c r="V17" s="155" t="s">
        <v>44</v>
      </c>
      <c r="W17" s="74" t="s">
        <v>44</v>
      </c>
      <c r="X17" s="155" t="s">
        <v>44</v>
      </c>
      <c r="Y17" s="74" t="s">
        <v>44</v>
      </c>
    </row>
    <row r="18" spans="1:25" ht="13.5" thickBot="1" x14ac:dyDescent="0.25">
      <c r="A18" s="160" t="s">
        <v>4</v>
      </c>
      <c r="B18" s="156">
        <v>40735</v>
      </c>
      <c r="C18" s="75">
        <v>40774</v>
      </c>
      <c r="D18" s="156">
        <v>40833</v>
      </c>
      <c r="E18" s="75">
        <v>40844</v>
      </c>
      <c r="F18" s="156">
        <v>40900</v>
      </c>
      <c r="G18" s="75">
        <v>40908</v>
      </c>
      <c r="H18" s="156">
        <v>40945</v>
      </c>
      <c r="I18" s="75">
        <v>40950</v>
      </c>
      <c r="J18" s="156">
        <v>41001</v>
      </c>
      <c r="K18" s="75">
        <v>41012</v>
      </c>
      <c r="L18" s="156">
        <v>41054</v>
      </c>
      <c r="M18" s="75">
        <v>41058</v>
      </c>
      <c r="N18" s="156" t="s">
        <v>44</v>
      </c>
      <c r="O18" s="75" t="s">
        <v>44</v>
      </c>
      <c r="P18" s="156" t="s">
        <v>44</v>
      </c>
      <c r="Q18" s="75" t="s">
        <v>44</v>
      </c>
      <c r="R18" s="156">
        <v>41113</v>
      </c>
      <c r="S18" s="75">
        <v>41152</v>
      </c>
      <c r="T18" s="156" t="s">
        <v>44</v>
      </c>
      <c r="U18" s="75" t="s">
        <v>44</v>
      </c>
      <c r="V18" s="156" t="s">
        <v>44</v>
      </c>
      <c r="W18" s="75" t="s">
        <v>44</v>
      </c>
      <c r="X18" s="156" t="s">
        <v>44</v>
      </c>
      <c r="Y18" s="75" t="s">
        <v>44</v>
      </c>
    </row>
    <row r="19" spans="1:25" ht="13.5" thickBot="1" x14ac:dyDescent="0.25">
      <c r="A19" s="69"/>
      <c r="B19" s="69"/>
      <c r="C19" s="70"/>
      <c r="D19" s="70"/>
      <c r="E19" s="70"/>
      <c r="F19" s="70"/>
      <c r="G19" s="70"/>
      <c r="H19" s="70"/>
      <c r="I19" s="70"/>
      <c r="J19" s="70"/>
      <c r="K19" s="70"/>
      <c r="L19" s="70"/>
      <c r="M19" s="70"/>
      <c r="N19" s="70"/>
      <c r="O19" s="70"/>
      <c r="P19" s="70"/>
      <c r="Q19" s="70"/>
      <c r="R19" s="70"/>
      <c r="S19" s="70"/>
      <c r="T19" s="69"/>
      <c r="U19" s="69"/>
      <c r="V19" s="69"/>
      <c r="W19" s="69"/>
      <c r="X19" s="69"/>
      <c r="Y19" s="69"/>
    </row>
    <row r="20" spans="1:25" x14ac:dyDescent="0.2">
      <c r="A20" s="207" t="s">
        <v>30</v>
      </c>
      <c r="B20" s="208"/>
      <c r="C20" s="208"/>
      <c r="D20" s="208"/>
      <c r="E20" s="208"/>
      <c r="F20" s="208"/>
      <c r="G20" s="208"/>
      <c r="H20" s="208"/>
      <c r="I20" s="208"/>
      <c r="J20" s="208"/>
      <c r="K20" s="209"/>
      <c r="L20" s="69"/>
      <c r="M20" s="69"/>
      <c r="N20" s="69"/>
      <c r="O20" s="69"/>
      <c r="P20" s="69"/>
      <c r="Q20" s="69"/>
      <c r="R20" s="69"/>
      <c r="S20" s="69"/>
      <c r="T20" s="69"/>
      <c r="U20" s="69"/>
      <c r="V20" s="69"/>
      <c r="W20" s="69"/>
      <c r="X20" s="69"/>
      <c r="Y20" s="69"/>
    </row>
    <row r="21" spans="1:25" x14ac:dyDescent="0.2">
      <c r="A21" s="204" t="s">
        <v>31</v>
      </c>
      <c r="B21" s="205"/>
      <c r="C21" s="205"/>
      <c r="D21" s="205"/>
      <c r="E21" s="205"/>
      <c r="F21" s="205"/>
      <c r="G21" s="205"/>
      <c r="H21" s="205"/>
      <c r="I21" s="205"/>
      <c r="J21" s="205"/>
      <c r="K21" s="206"/>
      <c r="L21" s="69"/>
      <c r="M21" s="69"/>
      <c r="N21" s="69"/>
      <c r="O21" s="69"/>
      <c r="P21" s="69"/>
      <c r="Q21" s="69"/>
      <c r="R21" s="69"/>
      <c r="S21" s="69"/>
      <c r="T21" s="69"/>
      <c r="U21" s="69"/>
      <c r="V21" s="69"/>
      <c r="W21" s="69"/>
      <c r="X21" s="69"/>
      <c r="Y21" s="69"/>
    </row>
    <row r="22" spans="1:25" x14ac:dyDescent="0.2">
      <c r="A22" s="204" t="s">
        <v>32</v>
      </c>
      <c r="B22" s="205"/>
      <c r="C22" s="205"/>
      <c r="D22" s="205"/>
      <c r="E22" s="205"/>
      <c r="F22" s="205"/>
      <c r="G22" s="205"/>
      <c r="H22" s="205"/>
      <c r="I22" s="205"/>
      <c r="J22" s="205"/>
      <c r="K22" s="206"/>
      <c r="L22" s="69"/>
      <c r="M22" s="69"/>
      <c r="N22" s="69"/>
      <c r="O22" s="69"/>
      <c r="P22" s="69"/>
      <c r="Q22" s="69"/>
      <c r="R22" s="69"/>
      <c r="S22" s="69"/>
      <c r="T22" s="69"/>
      <c r="U22" s="69"/>
      <c r="V22" s="69"/>
      <c r="W22" s="69"/>
      <c r="X22" s="69"/>
      <c r="Y22" s="69"/>
    </row>
    <row r="23" spans="1:25" ht="13.5" thickBot="1" x14ac:dyDescent="0.25">
      <c r="A23" s="201" t="s">
        <v>33</v>
      </c>
      <c r="B23" s="202"/>
      <c r="C23" s="202"/>
      <c r="D23" s="202"/>
      <c r="E23" s="202"/>
      <c r="F23" s="202"/>
      <c r="G23" s="202"/>
      <c r="H23" s="202"/>
      <c r="I23" s="202"/>
      <c r="J23" s="202"/>
      <c r="K23" s="203"/>
      <c r="L23" s="69"/>
      <c r="M23" s="69"/>
      <c r="N23" s="69"/>
      <c r="O23" s="69"/>
      <c r="P23" s="69"/>
      <c r="Q23" s="69"/>
      <c r="R23" s="69"/>
      <c r="S23" s="69"/>
      <c r="T23" s="69"/>
      <c r="U23" s="69"/>
      <c r="V23" s="69"/>
      <c r="W23" s="69"/>
      <c r="X23" s="69"/>
      <c r="Y23" s="69"/>
    </row>
  </sheetData>
  <mergeCells count="16">
    <mergeCell ref="B1:C1"/>
    <mergeCell ref="D1:E1"/>
    <mergeCell ref="A23:K23"/>
    <mergeCell ref="A22:K22"/>
    <mergeCell ref="A21:K21"/>
    <mergeCell ref="A20:K20"/>
    <mergeCell ref="F1:G1"/>
    <mergeCell ref="H1:I1"/>
    <mergeCell ref="V1:W1"/>
    <mergeCell ref="X1:Y1"/>
    <mergeCell ref="J1:K1"/>
    <mergeCell ref="L1:M1"/>
    <mergeCell ref="R1:S1"/>
    <mergeCell ref="T1:U1"/>
    <mergeCell ref="N1:O1"/>
    <mergeCell ref="P1:Q1"/>
  </mergeCells>
  <phoneticPr fontId="2"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B96" sqref="B96:H100"/>
    </sheetView>
  </sheetViews>
  <sheetFormatPr defaultColWidth="11.42578125" defaultRowHeight="12.75" x14ac:dyDescent="0.2"/>
  <cols>
    <col min="10" max="39" width="1" customWidth="1"/>
  </cols>
  <sheetData>
    <row r="1" spans="1:8" ht="13.5" thickBot="1" x14ac:dyDescent="0.25">
      <c r="A1" s="40">
        <v>40756</v>
      </c>
      <c r="B1" s="37" t="s">
        <v>21</v>
      </c>
      <c r="C1" s="38" t="s">
        <v>22</v>
      </c>
      <c r="D1" s="38" t="s">
        <v>23</v>
      </c>
      <c r="E1" s="38" t="s">
        <v>24</v>
      </c>
      <c r="F1" s="38" t="s">
        <v>25</v>
      </c>
      <c r="G1" s="38" t="s">
        <v>26</v>
      </c>
      <c r="H1" s="39" t="s">
        <v>27</v>
      </c>
    </row>
    <row r="2" spans="1:8" x14ac:dyDescent="0.2">
      <c r="B2" s="125">
        <v>40756</v>
      </c>
      <c r="C2" s="123">
        <v>40757</v>
      </c>
      <c r="D2" s="123">
        <v>40758</v>
      </c>
      <c r="E2" s="123">
        <v>40759</v>
      </c>
      <c r="F2" s="123">
        <v>40760</v>
      </c>
      <c r="G2" s="123">
        <v>40761</v>
      </c>
      <c r="H2" s="124">
        <v>40762</v>
      </c>
    </row>
    <row r="3" spans="1:8" x14ac:dyDescent="0.2">
      <c r="B3" s="28">
        <v>40763</v>
      </c>
      <c r="C3" s="32">
        <v>40764</v>
      </c>
      <c r="D3" s="32">
        <v>40765</v>
      </c>
      <c r="E3" s="32">
        <v>40766</v>
      </c>
      <c r="F3" s="32">
        <v>40767</v>
      </c>
      <c r="G3" s="32">
        <v>40768</v>
      </c>
      <c r="H3" s="30">
        <v>40769</v>
      </c>
    </row>
    <row r="4" spans="1:8" x14ac:dyDescent="0.2">
      <c r="B4" s="28">
        <v>40770</v>
      </c>
      <c r="C4" s="32">
        <v>40771</v>
      </c>
      <c r="D4" s="32">
        <v>40772</v>
      </c>
      <c r="E4" s="32">
        <v>40773</v>
      </c>
      <c r="F4" s="32">
        <v>40774</v>
      </c>
      <c r="G4" s="32">
        <v>40775</v>
      </c>
      <c r="H4" s="30">
        <v>40776</v>
      </c>
    </row>
    <row r="5" spans="1:8" x14ac:dyDescent="0.2">
      <c r="B5" s="28">
        <v>40777</v>
      </c>
      <c r="C5" s="32">
        <v>40778</v>
      </c>
      <c r="D5" s="32">
        <v>40779</v>
      </c>
      <c r="E5" s="32">
        <v>40780</v>
      </c>
      <c r="F5" s="32">
        <v>40781</v>
      </c>
      <c r="G5" s="32">
        <v>40782</v>
      </c>
      <c r="H5" s="30">
        <v>40783</v>
      </c>
    </row>
    <row r="6" spans="1:8" ht="13.5" thickBot="1" x14ac:dyDescent="0.25">
      <c r="B6" s="33">
        <v>40784</v>
      </c>
      <c r="C6" s="34">
        <v>40785</v>
      </c>
      <c r="D6" s="34">
        <v>40786</v>
      </c>
      <c r="E6" s="22"/>
      <c r="F6" s="22"/>
      <c r="G6" s="22"/>
      <c r="H6" s="35"/>
    </row>
    <row r="7" spans="1:8" ht="13.5" thickBot="1" x14ac:dyDescent="0.25"/>
    <row r="8" spans="1:8" ht="13.5" thickBot="1" x14ac:dyDescent="0.25">
      <c r="A8" s="40">
        <v>40787</v>
      </c>
      <c r="B8" s="37" t="s">
        <v>21</v>
      </c>
      <c r="C8" s="38" t="s">
        <v>22</v>
      </c>
      <c r="D8" s="38" t="s">
        <v>23</v>
      </c>
      <c r="E8" s="38" t="s">
        <v>24</v>
      </c>
      <c r="F8" s="38" t="s">
        <v>25</v>
      </c>
      <c r="G8" s="38" t="s">
        <v>26</v>
      </c>
      <c r="H8" s="39" t="s">
        <v>27</v>
      </c>
    </row>
    <row r="9" spans="1:8" x14ac:dyDescent="0.2">
      <c r="B9" s="121"/>
      <c r="C9" s="122"/>
      <c r="D9" s="122"/>
      <c r="E9" s="123">
        <v>40787</v>
      </c>
      <c r="F9" s="123">
        <v>40788</v>
      </c>
      <c r="G9" s="123">
        <v>40789</v>
      </c>
      <c r="H9" s="124">
        <v>40790</v>
      </c>
    </row>
    <row r="10" spans="1:8" x14ac:dyDescent="0.2">
      <c r="B10" s="28">
        <v>40791</v>
      </c>
      <c r="C10" s="32">
        <v>40792</v>
      </c>
      <c r="D10" s="32">
        <v>40793</v>
      </c>
      <c r="E10" s="32">
        <v>40794</v>
      </c>
      <c r="F10" s="32">
        <v>40795</v>
      </c>
      <c r="G10" s="32">
        <v>40796</v>
      </c>
      <c r="H10" s="30">
        <v>40797</v>
      </c>
    </row>
    <row r="11" spans="1:8" x14ac:dyDescent="0.2">
      <c r="B11" s="28">
        <v>40798</v>
      </c>
      <c r="C11" s="32">
        <v>40799</v>
      </c>
      <c r="D11" s="32">
        <v>40800</v>
      </c>
      <c r="E11" s="32">
        <v>40801</v>
      </c>
      <c r="F11" s="32">
        <v>40802</v>
      </c>
      <c r="G11" s="32">
        <v>40803</v>
      </c>
      <c r="H11" s="30">
        <v>40804</v>
      </c>
    </row>
    <row r="12" spans="1:8" x14ac:dyDescent="0.2">
      <c r="B12" s="28">
        <v>40805</v>
      </c>
      <c r="C12" s="32">
        <v>40806</v>
      </c>
      <c r="D12" s="32">
        <v>40807</v>
      </c>
      <c r="E12" s="32">
        <v>40808</v>
      </c>
      <c r="F12" s="32">
        <v>40809</v>
      </c>
      <c r="G12" s="32">
        <v>40810</v>
      </c>
      <c r="H12" s="30">
        <v>40811</v>
      </c>
    </row>
    <row r="13" spans="1:8" ht="13.5" thickBot="1" x14ac:dyDescent="0.25">
      <c r="B13" s="33">
        <v>40812</v>
      </c>
      <c r="C13" s="34">
        <v>40813</v>
      </c>
      <c r="D13" s="34">
        <v>40814</v>
      </c>
      <c r="E13" s="34">
        <v>40815</v>
      </c>
      <c r="F13" s="34">
        <v>40816</v>
      </c>
      <c r="G13" s="22"/>
      <c r="H13" s="35"/>
    </row>
    <row r="14" spans="1:8" ht="13.5" thickBot="1" x14ac:dyDescent="0.25">
      <c r="B14" s="29"/>
      <c r="C14" s="29"/>
      <c r="D14" s="29"/>
      <c r="E14" s="29"/>
      <c r="F14" s="29"/>
      <c r="G14" s="29"/>
      <c r="H14" s="29"/>
    </row>
    <row r="15" spans="1:8" ht="13.5" thickBot="1" x14ac:dyDescent="0.25">
      <c r="A15" s="40">
        <v>40817</v>
      </c>
      <c r="B15" s="37" t="s">
        <v>21</v>
      </c>
      <c r="C15" s="38" t="s">
        <v>22</v>
      </c>
      <c r="D15" s="38" t="s">
        <v>23</v>
      </c>
      <c r="E15" s="38" t="s">
        <v>24</v>
      </c>
      <c r="F15" s="38" t="s">
        <v>25</v>
      </c>
      <c r="G15" s="38" t="s">
        <v>26</v>
      </c>
      <c r="H15" s="39" t="s">
        <v>27</v>
      </c>
    </row>
    <row r="16" spans="1:8" x14ac:dyDescent="0.2">
      <c r="B16" s="121"/>
      <c r="C16" s="122"/>
      <c r="D16" s="122"/>
      <c r="E16" s="123"/>
      <c r="F16" s="123"/>
      <c r="G16" s="123">
        <v>40817</v>
      </c>
      <c r="H16" s="124">
        <v>40818</v>
      </c>
    </row>
    <row r="17" spans="1:8" x14ac:dyDescent="0.2">
      <c r="B17" s="28">
        <v>40819</v>
      </c>
      <c r="C17" s="32">
        <v>40820</v>
      </c>
      <c r="D17" s="32">
        <v>40821</v>
      </c>
      <c r="E17" s="32">
        <v>40822</v>
      </c>
      <c r="F17" s="32">
        <v>40823</v>
      </c>
      <c r="G17" s="32">
        <v>40824</v>
      </c>
      <c r="H17" s="30">
        <v>40825</v>
      </c>
    </row>
    <row r="18" spans="1:8" x14ac:dyDescent="0.2">
      <c r="B18" s="28">
        <v>40826</v>
      </c>
      <c r="C18" s="32">
        <v>40834</v>
      </c>
      <c r="D18" s="32">
        <v>40835</v>
      </c>
      <c r="E18" s="32">
        <v>40836</v>
      </c>
      <c r="F18" s="32">
        <v>40837</v>
      </c>
      <c r="G18" s="32">
        <v>40838</v>
      </c>
      <c r="H18" s="30">
        <v>40839</v>
      </c>
    </row>
    <row r="19" spans="1:8" x14ac:dyDescent="0.2">
      <c r="B19" s="28">
        <v>40840</v>
      </c>
      <c r="C19" s="32">
        <v>40841</v>
      </c>
      <c r="D19" s="32">
        <v>40842</v>
      </c>
      <c r="E19" s="32">
        <v>40843</v>
      </c>
      <c r="F19" s="32">
        <v>40844</v>
      </c>
      <c r="G19" s="32">
        <v>40845</v>
      </c>
      <c r="H19" s="30">
        <v>40846</v>
      </c>
    </row>
    <row r="20" spans="1:8" ht="13.5" thickBot="1" x14ac:dyDescent="0.25">
      <c r="B20" s="33">
        <v>40847</v>
      </c>
      <c r="C20" s="34"/>
      <c r="D20" s="34"/>
      <c r="E20" s="34"/>
      <c r="F20" s="34"/>
      <c r="G20" s="22"/>
      <c r="H20" s="35"/>
    </row>
    <row r="21" spans="1:8" ht="13.5" thickBot="1" x14ac:dyDescent="0.25">
      <c r="B21" s="32"/>
      <c r="C21" s="32"/>
      <c r="D21" s="32"/>
      <c r="E21" s="32"/>
      <c r="F21" s="32"/>
      <c r="G21" s="32"/>
      <c r="H21" s="29"/>
    </row>
    <row r="22" spans="1:8" ht="13.5" thickBot="1" x14ac:dyDescent="0.25">
      <c r="A22" s="40">
        <v>40848</v>
      </c>
      <c r="B22" s="37" t="s">
        <v>21</v>
      </c>
      <c r="C22" s="38" t="s">
        <v>22</v>
      </c>
      <c r="D22" s="38" t="s">
        <v>23</v>
      </c>
      <c r="E22" s="38" t="s">
        <v>24</v>
      </c>
      <c r="F22" s="38" t="s">
        <v>25</v>
      </c>
      <c r="G22" s="38" t="s">
        <v>26</v>
      </c>
      <c r="H22" s="39" t="s">
        <v>27</v>
      </c>
    </row>
    <row r="23" spans="1:8" x14ac:dyDescent="0.2">
      <c r="B23" s="125"/>
      <c r="C23" s="123">
        <v>40848</v>
      </c>
      <c r="D23" s="123">
        <v>40849</v>
      </c>
      <c r="E23" s="123">
        <v>40850</v>
      </c>
      <c r="F23" s="123">
        <v>40851</v>
      </c>
      <c r="G23" s="123">
        <v>40852</v>
      </c>
      <c r="H23" s="124">
        <v>40853</v>
      </c>
    </row>
    <row r="24" spans="1:8" x14ac:dyDescent="0.2">
      <c r="B24" s="28">
        <v>40854</v>
      </c>
      <c r="C24" s="32">
        <v>40855</v>
      </c>
      <c r="D24" s="32">
        <v>40856</v>
      </c>
      <c r="E24" s="32">
        <v>40857</v>
      </c>
      <c r="F24" s="32">
        <v>40858</v>
      </c>
      <c r="G24" s="32">
        <v>40859</v>
      </c>
      <c r="H24" s="30">
        <v>40860</v>
      </c>
    </row>
    <row r="25" spans="1:8" x14ac:dyDescent="0.2">
      <c r="B25" s="28">
        <v>40861</v>
      </c>
      <c r="C25" s="32">
        <v>40862</v>
      </c>
      <c r="D25" s="32">
        <v>40863</v>
      </c>
      <c r="E25" s="32">
        <v>40864</v>
      </c>
      <c r="F25" s="32">
        <v>40865</v>
      </c>
      <c r="G25" s="32">
        <v>40866</v>
      </c>
      <c r="H25" s="30">
        <v>40867</v>
      </c>
    </row>
    <row r="26" spans="1:8" x14ac:dyDescent="0.2">
      <c r="B26" s="28">
        <v>40868</v>
      </c>
      <c r="C26" s="32">
        <v>40869</v>
      </c>
      <c r="D26" s="32">
        <v>40870</v>
      </c>
      <c r="E26" s="32">
        <v>40871</v>
      </c>
      <c r="F26" s="32">
        <v>40872</v>
      </c>
      <c r="G26" s="32">
        <v>40873</v>
      </c>
      <c r="H26" s="30">
        <v>40874</v>
      </c>
    </row>
    <row r="27" spans="1:8" ht="13.5" thickBot="1" x14ac:dyDescent="0.25">
      <c r="B27" s="33">
        <v>40875</v>
      </c>
      <c r="C27" s="34">
        <v>40876</v>
      </c>
      <c r="D27" s="34">
        <v>40877</v>
      </c>
      <c r="E27" s="22"/>
      <c r="F27" s="22"/>
      <c r="G27" s="22"/>
      <c r="H27" s="35"/>
    </row>
    <row r="28" spans="1:8" ht="13.5" thickBot="1" x14ac:dyDescent="0.25">
      <c r="B28" s="29"/>
      <c r="C28" s="29"/>
      <c r="D28" s="29"/>
      <c r="E28" s="29"/>
      <c r="F28" s="29"/>
      <c r="G28" s="29"/>
      <c r="H28" s="29"/>
    </row>
    <row r="29" spans="1:8" ht="13.5" thickBot="1" x14ac:dyDescent="0.25">
      <c r="A29" s="40">
        <v>40878</v>
      </c>
      <c r="B29" s="37" t="s">
        <v>21</v>
      </c>
      <c r="C29" s="38" t="s">
        <v>22</v>
      </c>
      <c r="D29" s="38" t="s">
        <v>23</v>
      </c>
      <c r="E29" s="38" t="s">
        <v>24</v>
      </c>
      <c r="F29" s="38" t="s">
        <v>25</v>
      </c>
      <c r="G29" s="38" t="s">
        <v>26</v>
      </c>
      <c r="H29" s="39" t="s">
        <v>27</v>
      </c>
    </row>
    <row r="30" spans="1:8" x14ac:dyDescent="0.2">
      <c r="B30" s="125"/>
      <c r="C30" s="123"/>
      <c r="D30" s="123"/>
      <c r="E30" s="123">
        <v>40878</v>
      </c>
      <c r="F30" s="123">
        <v>40879</v>
      </c>
      <c r="G30" s="123">
        <v>40880</v>
      </c>
      <c r="H30" s="124">
        <v>40881</v>
      </c>
    </row>
    <row r="31" spans="1:8" x14ac:dyDescent="0.2">
      <c r="B31" s="28">
        <v>40882</v>
      </c>
      <c r="C31" s="32">
        <v>40883</v>
      </c>
      <c r="D31" s="32">
        <v>40884</v>
      </c>
      <c r="E31" s="32">
        <v>40885</v>
      </c>
      <c r="F31" s="32">
        <v>40886</v>
      </c>
      <c r="G31" s="32">
        <v>40887</v>
      </c>
      <c r="H31" s="30">
        <v>40888</v>
      </c>
    </row>
    <row r="32" spans="1:8" x14ac:dyDescent="0.2">
      <c r="B32" s="28">
        <v>40889</v>
      </c>
      <c r="C32" s="32">
        <v>40890</v>
      </c>
      <c r="D32" s="32">
        <v>40891</v>
      </c>
      <c r="E32" s="32">
        <v>40892</v>
      </c>
      <c r="F32" s="32">
        <v>40893</v>
      </c>
      <c r="G32" s="32">
        <v>40894</v>
      </c>
      <c r="H32" s="30">
        <v>40895</v>
      </c>
    </row>
    <row r="33" spans="1:8" x14ac:dyDescent="0.2">
      <c r="B33" s="28">
        <v>40896</v>
      </c>
      <c r="C33" s="32">
        <v>40897</v>
      </c>
      <c r="D33" s="32">
        <v>40898</v>
      </c>
      <c r="E33" s="32">
        <v>40899</v>
      </c>
      <c r="F33" s="32">
        <v>40900</v>
      </c>
      <c r="G33" s="32">
        <v>40901</v>
      </c>
      <c r="H33" s="30">
        <v>40902</v>
      </c>
    </row>
    <row r="34" spans="1:8" ht="13.5" thickBot="1" x14ac:dyDescent="0.25">
      <c r="B34" s="33">
        <v>40903</v>
      </c>
      <c r="C34" s="34">
        <v>40904</v>
      </c>
      <c r="D34" s="34">
        <v>40905</v>
      </c>
      <c r="E34" s="34">
        <v>40906</v>
      </c>
      <c r="F34" s="34">
        <v>40907</v>
      </c>
      <c r="G34" s="34">
        <v>40908</v>
      </c>
      <c r="H34" s="35"/>
    </row>
    <row r="35" spans="1:8" ht="13.5" thickBot="1" x14ac:dyDescent="0.25">
      <c r="B35" s="29"/>
      <c r="C35" s="29"/>
      <c r="D35" s="29"/>
      <c r="E35" s="29"/>
      <c r="F35" s="29"/>
      <c r="G35" s="29"/>
      <c r="H35" s="29"/>
    </row>
    <row r="36" spans="1:8" ht="13.5" thickBot="1" x14ac:dyDescent="0.25">
      <c r="A36" s="40">
        <v>40909</v>
      </c>
      <c r="B36" s="37" t="s">
        <v>21</v>
      </c>
      <c r="C36" s="38" t="s">
        <v>22</v>
      </c>
      <c r="D36" s="38" t="s">
        <v>23</v>
      </c>
      <c r="E36" s="38" t="s">
        <v>24</v>
      </c>
      <c r="F36" s="38" t="s">
        <v>25</v>
      </c>
      <c r="G36" s="38" t="s">
        <v>26</v>
      </c>
      <c r="H36" s="39" t="s">
        <v>27</v>
      </c>
    </row>
    <row r="37" spans="1:8" x14ac:dyDescent="0.2">
      <c r="B37" s="31"/>
      <c r="C37" s="29"/>
      <c r="D37" s="29"/>
      <c r="E37" s="29"/>
      <c r="F37" s="29"/>
      <c r="G37" s="32"/>
      <c r="H37" s="30">
        <v>40909</v>
      </c>
    </row>
    <row r="38" spans="1:8" x14ac:dyDescent="0.2">
      <c r="B38" s="28">
        <v>40910</v>
      </c>
      <c r="C38" s="32">
        <v>40911</v>
      </c>
      <c r="D38" s="32">
        <v>40912</v>
      </c>
      <c r="E38" s="32">
        <v>40913</v>
      </c>
      <c r="F38" s="32">
        <v>40914</v>
      </c>
      <c r="G38" s="32">
        <v>40915</v>
      </c>
      <c r="H38" s="30">
        <v>40916</v>
      </c>
    </row>
    <row r="39" spans="1:8" x14ac:dyDescent="0.2">
      <c r="B39" s="28">
        <v>40917</v>
      </c>
      <c r="C39" s="32">
        <v>40918</v>
      </c>
      <c r="D39" s="32">
        <v>40919</v>
      </c>
      <c r="E39" s="32">
        <v>40920</v>
      </c>
      <c r="F39" s="32">
        <v>40921</v>
      </c>
      <c r="G39" s="32">
        <v>40922</v>
      </c>
      <c r="H39" s="30">
        <v>40923</v>
      </c>
    </row>
    <row r="40" spans="1:8" x14ac:dyDescent="0.2">
      <c r="B40" s="28">
        <v>40924</v>
      </c>
      <c r="C40" s="32">
        <v>40925</v>
      </c>
      <c r="D40" s="32">
        <v>40926</v>
      </c>
      <c r="E40" s="32">
        <v>40927</v>
      </c>
      <c r="F40" s="32">
        <v>40928</v>
      </c>
      <c r="G40" s="32">
        <v>40929</v>
      </c>
      <c r="H40" s="30">
        <v>40930</v>
      </c>
    </row>
    <row r="41" spans="1:8" x14ac:dyDescent="0.2">
      <c r="B41" s="28">
        <v>40931</v>
      </c>
      <c r="C41" s="32">
        <v>40932</v>
      </c>
      <c r="D41" s="32">
        <v>40933</v>
      </c>
      <c r="E41" s="32">
        <v>40934</v>
      </c>
      <c r="F41" s="32">
        <v>40935</v>
      </c>
      <c r="G41" s="32">
        <v>40936</v>
      </c>
      <c r="H41" s="30">
        <v>40937</v>
      </c>
    </row>
    <row r="42" spans="1:8" ht="13.5" thickBot="1" x14ac:dyDescent="0.25">
      <c r="B42" s="33">
        <v>40938</v>
      </c>
      <c r="C42" s="34">
        <v>40939</v>
      </c>
      <c r="D42" s="34"/>
      <c r="E42" s="34"/>
      <c r="F42" s="34"/>
      <c r="G42" s="34"/>
      <c r="H42" s="36"/>
    </row>
    <row r="43" spans="1:8" ht="13.5" thickBot="1" x14ac:dyDescent="0.25">
      <c r="B43" s="29"/>
      <c r="C43" s="29"/>
      <c r="D43" s="29"/>
      <c r="E43" s="29"/>
      <c r="F43" s="29"/>
      <c r="G43" s="29"/>
      <c r="H43" s="29"/>
    </row>
    <row r="44" spans="1:8" ht="13.5" thickBot="1" x14ac:dyDescent="0.25">
      <c r="A44" s="40">
        <v>40940</v>
      </c>
      <c r="B44" s="37" t="s">
        <v>21</v>
      </c>
      <c r="C44" s="38" t="s">
        <v>22</v>
      </c>
      <c r="D44" s="38" t="s">
        <v>23</v>
      </c>
      <c r="E44" s="38" t="s">
        <v>24</v>
      </c>
      <c r="F44" s="38" t="s">
        <v>25</v>
      </c>
      <c r="G44" s="38" t="s">
        <v>26</v>
      </c>
      <c r="H44" s="39" t="s">
        <v>27</v>
      </c>
    </row>
    <row r="45" spans="1:8" x14ac:dyDescent="0.2">
      <c r="B45" s="31"/>
      <c r="C45" s="32"/>
      <c r="D45" s="32">
        <v>40940</v>
      </c>
      <c r="E45" s="32">
        <v>40941</v>
      </c>
      <c r="F45" s="32">
        <v>40942</v>
      </c>
      <c r="G45" s="32">
        <v>40943</v>
      </c>
      <c r="H45" s="30">
        <v>40944</v>
      </c>
    </row>
    <row r="46" spans="1:8" x14ac:dyDescent="0.2">
      <c r="B46" s="28">
        <v>40945</v>
      </c>
      <c r="C46" s="32">
        <v>40946</v>
      </c>
      <c r="D46" s="32">
        <v>40947</v>
      </c>
      <c r="E46" s="32">
        <v>40948</v>
      </c>
      <c r="F46" s="32">
        <v>40949</v>
      </c>
      <c r="G46" s="32">
        <v>40950</v>
      </c>
      <c r="H46" s="30">
        <v>40951</v>
      </c>
    </row>
    <row r="47" spans="1:8" x14ac:dyDescent="0.2">
      <c r="B47" s="28">
        <v>40952</v>
      </c>
      <c r="C47" s="32">
        <v>40953</v>
      </c>
      <c r="D47" s="32">
        <v>40954</v>
      </c>
      <c r="E47" s="32">
        <v>40955</v>
      </c>
      <c r="F47" s="32">
        <v>40956</v>
      </c>
      <c r="G47" s="32">
        <v>40957</v>
      </c>
      <c r="H47" s="30">
        <v>40958</v>
      </c>
    </row>
    <row r="48" spans="1:8" x14ac:dyDescent="0.2">
      <c r="B48" s="28">
        <v>40959</v>
      </c>
      <c r="C48" s="32">
        <v>40960</v>
      </c>
      <c r="D48" s="32">
        <v>40961</v>
      </c>
      <c r="E48" s="32">
        <v>40962</v>
      </c>
      <c r="F48" s="32">
        <v>40963</v>
      </c>
      <c r="G48" s="32">
        <v>40964</v>
      </c>
      <c r="H48" s="30">
        <v>40965</v>
      </c>
    </row>
    <row r="49" spans="1:8" ht="13.5" thickBot="1" x14ac:dyDescent="0.25">
      <c r="B49" s="33">
        <v>40966</v>
      </c>
      <c r="C49" s="34">
        <v>40967</v>
      </c>
      <c r="D49" s="34">
        <v>40968</v>
      </c>
      <c r="E49" s="34"/>
      <c r="F49" s="34"/>
      <c r="G49" s="34"/>
      <c r="H49" s="36"/>
    </row>
    <row r="50" spans="1:8" ht="13.5" thickBot="1" x14ac:dyDescent="0.25">
      <c r="B50" s="29"/>
      <c r="C50" s="29"/>
      <c r="D50" s="29"/>
      <c r="E50" s="29"/>
      <c r="F50" s="29"/>
      <c r="G50" s="29"/>
      <c r="H50" s="29"/>
    </row>
    <row r="51" spans="1:8" ht="13.5" thickBot="1" x14ac:dyDescent="0.25">
      <c r="A51" s="40">
        <v>40969</v>
      </c>
      <c r="B51" s="37" t="s">
        <v>21</v>
      </c>
      <c r="C51" s="38" t="s">
        <v>22</v>
      </c>
      <c r="D51" s="38" t="s">
        <v>23</v>
      </c>
      <c r="E51" s="38" t="s">
        <v>24</v>
      </c>
      <c r="F51" s="38" t="s">
        <v>25</v>
      </c>
      <c r="G51" s="38" t="s">
        <v>26</v>
      </c>
      <c r="H51" s="39" t="s">
        <v>27</v>
      </c>
    </row>
    <row r="52" spans="1:8" x14ac:dyDescent="0.2">
      <c r="B52" s="31"/>
      <c r="C52" s="32"/>
      <c r="D52" s="32"/>
      <c r="E52" s="32">
        <v>40969</v>
      </c>
      <c r="F52" s="32">
        <v>40970</v>
      </c>
      <c r="G52" s="32">
        <v>40971</v>
      </c>
      <c r="H52" s="30">
        <v>40972</v>
      </c>
    </row>
    <row r="53" spans="1:8" x14ac:dyDescent="0.2">
      <c r="B53" s="28">
        <v>40973</v>
      </c>
      <c r="C53" s="32">
        <v>40974</v>
      </c>
      <c r="D53" s="32">
        <v>40975</v>
      </c>
      <c r="E53" s="32">
        <v>40976</v>
      </c>
      <c r="F53" s="32">
        <v>40977</v>
      </c>
      <c r="G53" s="32">
        <v>40978</v>
      </c>
      <c r="H53" s="30">
        <v>40979</v>
      </c>
    </row>
    <row r="54" spans="1:8" x14ac:dyDescent="0.2">
      <c r="B54" s="28">
        <v>40980</v>
      </c>
      <c r="C54" s="32">
        <v>40981</v>
      </c>
      <c r="D54" s="32">
        <v>40982</v>
      </c>
      <c r="E54" s="32">
        <v>40983</v>
      </c>
      <c r="F54" s="32">
        <v>40984</v>
      </c>
      <c r="G54" s="32">
        <v>40985</v>
      </c>
      <c r="H54" s="30">
        <v>40986</v>
      </c>
    </row>
    <row r="55" spans="1:8" x14ac:dyDescent="0.2">
      <c r="B55" s="28">
        <v>40987</v>
      </c>
      <c r="C55" s="32">
        <v>40988</v>
      </c>
      <c r="D55" s="32">
        <v>40989</v>
      </c>
      <c r="E55" s="32">
        <v>40990</v>
      </c>
      <c r="F55" s="32">
        <v>40991</v>
      </c>
      <c r="G55" s="32">
        <v>40992</v>
      </c>
      <c r="H55" s="30">
        <v>40993</v>
      </c>
    </row>
    <row r="56" spans="1:8" ht="13.5" thickBot="1" x14ac:dyDescent="0.25">
      <c r="B56" s="33">
        <v>40994</v>
      </c>
      <c r="C56" s="34">
        <v>40995</v>
      </c>
      <c r="D56" s="34">
        <v>40996</v>
      </c>
      <c r="E56" s="34">
        <v>40997</v>
      </c>
      <c r="F56" s="34">
        <v>40998</v>
      </c>
      <c r="G56" s="34">
        <v>40999</v>
      </c>
      <c r="H56" s="36"/>
    </row>
    <row r="57" spans="1:8" ht="13.5" thickBot="1" x14ac:dyDescent="0.25">
      <c r="B57" s="29"/>
      <c r="C57" s="29"/>
      <c r="D57" s="29"/>
      <c r="E57" s="29"/>
      <c r="F57" s="29"/>
      <c r="G57" s="29"/>
      <c r="H57" s="29"/>
    </row>
    <row r="58" spans="1:8" ht="13.5" thickBot="1" x14ac:dyDescent="0.25">
      <c r="A58" s="40">
        <v>41000</v>
      </c>
      <c r="B58" s="37" t="s">
        <v>21</v>
      </c>
      <c r="C58" s="38" t="s">
        <v>22</v>
      </c>
      <c r="D58" s="38" t="s">
        <v>23</v>
      </c>
      <c r="E58" s="38" t="s">
        <v>24</v>
      </c>
      <c r="F58" s="38" t="s">
        <v>25</v>
      </c>
      <c r="G58" s="38" t="s">
        <v>26</v>
      </c>
      <c r="H58" s="39" t="s">
        <v>27</v>
      </c>
    </row>
    <row r="59" spans="1:8" x14ac:dyDescent="0.2">
      <c r="B59" s="121"/>
      <c r="C59" s="122"/>
      <c r="D59" s="122"/>
      <c r="E59" s="122"/>
      <c r="F59" s="123"/>
      <c r="G59" s="123"/>
      <c r="H59" s="124">
        <v>41000</v>
      </c>
    </row>
    <row r="60" spans="1:8" x14ac:dyDescent="0.2">
      <c r="B60" s="28">
        <v>41001</v>
      </c>
      <c r="C60" s="32">
        <v>41002</v>
      </c>
      <c r="D60" s="32">
        <v>41003</v>
      </c>
      <c r="E60" s="32">
        <v>41004</v>
      </c>
      <c r="F60" s="32">
        <v>41005</v>
      </c>
      <c r="G60" s="32">
        <v>41006</v>
      </c>
      <c r="H60" s="30">
        <v>41007</v>
      </c>
    </row>
    <row r="61" spans="1:8" x14ac:dyDescent="0.2">
      <c r="B61" s="28">
        <v>41008</v>
      </c>
      <c r="C61" s="32">
        <v>41009</v>
      </c>
      <c r="D61" s="32">
        <v>41010</v>
      </c>
      <c r="E61" s="32">
        <v>41011</v>
      </c>
      <c r="F61" s="32">
        <v>41012</v>
      </c>
      <c r="G61" s="32">
        <v>41013</v>
      </c>
      <c r="H61" s="30">
        <v>41014</v>
      </c>
    </row>
    <row r="62" spans="1:8" x14ac:dyDescent="0.2">
      <c r="B62" s="28">
        <v>41015</v>
      </c>
      <c r="C62" s="32">
        <v>41016</v>
      </c>
      <c r="D62" s="32">
        <v>41017</v>
      </c>
      <c r="E62" s="32">
        <v>41018</v>
      </c>
      <c r="F62" s="32">
        <v>41019</v>
      </c>
      <c r="G62" s="32">
        <v>41020</v>
      </c>
      <c r="H62" s="30">
        <v>41021</v>
      </c>
    </row>
    <row r="63" spans="1:8" x14ac:dyDescent="0.2">
      <c r="B63" s="28">
        <v>41022</v>
      </c>
      <c r="C63" s="32">
        <v>41023</v>
      </c>
      <c r="D63" s="32">
        <v>41024</v>
      </c>
      <c r="E63" s="32">
        <v>41025</v>
      </c>
      <c r="F63" s="32">
        <v>41026</v>
      </c>
      <c r="G63" s="32">
        <v>41027</v>
      </c>
      <c r="H63" s="30">
        <v>41028</v>
      </c>
    </row>
    <row r="64" spans="1:8" ht="13.5" thickBot="1" x14ac:dyDescent="0.25">
      <c r="B64" s="33">
        <v>41029</v>
      </c>
      <c r="C64" s="22"/>
      <c r="D64" s="22"/>
      <c r="E64" s="22"/>
      <c r="F64" s="22"/>
      <c r="G64" s="22"/>
      <c r="H64" s="35"/>
    </row>
    <row r="65" spans="1:8" ht="13.5" thickBot="1" x14ac:dyDescent="0.25">
      <c r="B65" s="29"/>
      <c r="C65" s="29"/>
      <c r="D65" s="29"/>
      <c r="E65" s="29"/>
      <c r="F65" s="29"/>
      <c r="G65" s="29"/>
      <c r="H65" s="29"/>
    </row>
    <row r="66" spans="1:8" ht="13.5" thickBot="1" x14ac:dyDescent="0.25">
      <c r="A66" s="40">
        <v>41030</v>
      </c>
      <c r="B66" s="37" t="s">
        <v>21</v>
      </c>
      <c r="C66" s="38" t="s">
        <v>22</v>
      </c>
      <c r="D66" s="38" t="s">
        <v>23</v>
      </c>
      <c r="E66" s="38" t="s">
        <v>24</v>
      </c>
      <c r="F66" s="38" t="s">
        <v>25</v>
      </c>
      <c r="G66" s="38" t="s">
        <v>26</v>
      </c>
      <c r="H66" s="39" t="s">
        <v>27</v>
      </c>
    </row>
    <row r="67" spans="1:8" x14ac:dyDescent="0.2">
      <c r="B67" s="121"/>
      <c r="C67" s="123">
        <v>41030</v>
      </c>
      <c r="D67" s="123">
        <v>41031</v>
      </c>
      <c r="E67" s="123">
        <v>41032</v>
      </c>
      <c r="F67" s="123">
        <v>41033</v>
      </c>
      <c r="G67" s="123">
        <v>41034</v>
      </c>
      <c r="H67" s="124">
        <v>41035</v>
      </c>
    </row>
    <row r="68" spans="1:8" x14ac:dyDescent="0.2">
      <c r="B68" s="28">
        <v>41036</v>
      </c>
      <c r="C68" s="32">
        <v>41037</v>
      </c>
      <c r="D68" s="32">
        <v>41038</v>
      </c>
      <c r="E68" s="32">
        <v>41039</v>
      </c>
      <c r="F68" s="32">
        <v>41040</v>
      </c>
      <c r="G68" s="32">
        <v>41041</v>
      </c>
      <c r="H68" s="30">
        <v>41042</v>
      </c>
    </row>
    <row r="69" spans="1:8" x14ac:dyDescent="0.2">
      <c r="B69" s="28">
        <v>41043</v>
      </c>
      <c r="C69" s="32">
        <v>41044</v>
      </c>
      <c r="D69" s="32">
        <v>41045</v>
      </c>
      <c r="E69" s="32">
        <v>41046</v>
      </c>
      <c r="F69" s="32">
        <v>41047</v>
      </c>
      <c r="G69" s="32">
        <v>41048</v>
      </c>
      <c r="H69" s="30">
        <v>41049</v>
      </c>
    </row>
    <row r="70" spans="1:8" x14ac:dyDescent="0.2">
      <c r="B70" s="28">
        <v>41050</v>
      </c>
      <c r="C70" s="32">
        <v>41051</v>
      </c>
      <c r="D70" s="32">
        <v>41052</v>
      </c>
      <c r="E70" s="32">
        <v>41053</v>
      </c>
      <c r="F70" s="32">
        <v>41054</v>
      </c>
      <c r="G70" s="32">
        <v>41055</v>
      </c>
      <c r="H70" s="30">
        <v>41056</v>
      </c>
    </row>
    <row r="71" spans="1:8" ht="13.5" thickBot="1" x14ac:dyDescent="0.25">
      <c r="B71" s="33">
        <v>41057</v>
      </c>
      <c r="C71" s="34">
        <v>41058</v>
      </c>
      <c r="D71" s="34">
        <v>41059</v>
      </c>
      <c r="E71" s="34">
        <v>41060</v>
      </c>
      <c r="F71" s="34"/>
      <c r="G71" s="34"/>
      <c r="H71" s="36"/>
    </row>
    <row r="72" spans="1:8" ht="13.5" thickBot="1" x14ac:dyDescent="0.25">
      <c r="B72" s="29"/>
      <c r="C72" s="29"/>
      <c r="D72" s="29"/>
      <c r="E72" s="29"/>
      <c r="F72" s="29"/>
      <c r="G72" s="29"/>
      <c r="H72" s="29"/>
    </row>
    <row r="73" spans="1:8" ht="13.5" thickBot="1" x14ac:dyDescent="0.25">
      <c r="A73" s="40">
        <v>41061</v>
      </c>
      <c r="B73" s="37" t="s">
        <v>21</v>
      </c>
      <c r="C73" s="38" t="s">
        <v>22</v>
      </c>
      <c r="D73" s="38" t="s">
        <v>23</v>
      </c>
      <c r="E73" s="38" t="s">
        <v>24</v>
      </c>
      <c r="F73" s="38" t="s">
        <v>25</v>
      </c>
      <c r="G73" s="38" t="s">
        <v>26</v>
      </c>
      <c r="H73" s="39" t="s">
        <v>27</v>
      </c>
    </row>
    <row r="74" spans="1:8" x14ac:dyDescent="0.2">
      <c r="B74" s="121"/>
      <c r="C74" s="122"/>
      <c r="D74" s="123"/>
      <c r="E74" s="123"/>
      <c r="F74" s="123">
        <v>41061</v>
      </c>
      <c r="G74" s="123">
        <v>41062</v>
      </c>
      <c r="H74" s="124">
        <v>41063</v>
      </c>
    </row>
    <row r="75" spans="1:8" x14ac:dyDescent="0.2">
      <c r="B75" s="28">
        <v>41064</v>
      </c>
      <c r="C75" s="32">
        <v>41065</v>
      </c>
      <c r="D75" s="32">
        <v>41066</v>
      </c>
      <c r="E75" s="32">
        <v>41067</v>
      </c>
      <c r="F75" s="32">
        <v>41068</v>
      </c>
      <c r="G75" s="32">
        <v>41069</v>
      </c>
      <c r="H75" s="30">
        <v>41070</v>
      </c>
    </row>
    <row r="76" spans="1:8" x14ac:dyDescent="0.2">
      <c r="B76" s="28">
        <v>41071</v>
      </c>
      <c r="C76" s="32">
        <v>41072</v>
      </c>
      <c r="D76" s="32">
        <v>41073</v>
      </c>
      <c r="E76" s="32">
        <v>41074</v>
      </c>
      <c r="F76" s="32">
        <v>41075</v>
      </c>
      <c r="G76" s="32">
        <v>41076</v>
      </c>
      <c r="H76" s="30">
        <v>41077</v>
      </c>
    </row>
    <row r="77" spans="1:8" x14ac:dyDescent="0.2">
      <c r="B77" s="28">
        <v>41078</v>
      </c>
      <c r="C77" s="32">
        <v>41079</v>
      </c>
      <c r="D77" s="32">
        <v>41080</v>
      </c>
      <c r="E77" s="32">
        <v>41081</v>
      </c>
      <c r="F77" s="32">
        <v>41082</v>
      </c>
      <c r="G77" s="32">
        <v>41083</v>
      </c>
      <c r="H77" s="30">
        <v>41084</v>
      </c>
    </row>
    <row r="78" spans="1:8" ht="13.5" thickBot="1" x14ac:dyDescent="0.25">
      <c r="B78" s="33">
        <v>41085</v>
      </c>
      <c r="C78" s="34">
        <v>41086</v>
      </c>
      <c r="D78" s="34">
        <v>41087</v>
      </c>
      <c r="E78" s="34">
        <v>41088</v>
      </c>
      <c r="F78" s="34">
        <v>41089</v>
      </c>
      <c r="G78" s="34">
        <v>41090</v>
      </c>
      <c r="H78" s="35"/>
    </row>
    <row r="79" spans="1:8" ht="13.5" thickBot="1" x14ac:dyDescent="0.25">
      <c r="B79" s="29"/>
      <c r="C79" s="29"/>
      <c r="D79" s="29"/>
      <c r="E79" s="29"/>
      <c r="F79" s="29"/>
      <c r="G79" s="29"/>
      <c r="H79" s="29"/>
    </row>
    <row r="80" spans="1:8" ht="13.5" thickBot="1" x14ac:dyDescent="0.25">
      <c r="A80" s="40">
        <v>41091</v>
      </c>
      <c r="B80" s="37" t="s">
        <v>21</v>
      </c>
      <c r="C80" s="38" t="s">
        <v>22</v>
      </c>
      <c r="D80" s="38" t="s">
        <v>23</v>
      </c>
      <c r="E80" s="38" t="s">
        <v>24</v>
      </c>
      <c r="F80" s="38" t="s">
        <v>25</v>
      </c>
      <c r="G80" s="38" t="s">
        <v>26</v>
      </c>
      <c r="H80" s="39" t="s">
        <v>27</v>
      </c>
    </row>
    <row r="81" spans="1:8" x14ac:dyDescent="0.2">
      <c r="B81" s="121"/>
      <c r="C81" s="122"/>
      <c r="D81" s="122"/>
      <c r="E81" s="122"/>
      <c r="F81" s="123"/>
      <c r="G81" s="123"/>
      <c r="H81" s="124">
        <v>41091</v>
      </c>
    </row>
    <row r="82" spans="1:8" x14ac:dyDescent="0.2">
      <c r="B82" s="28">
        <v>41092</v>
      </c>
      <c r="C82" s="32">
        <v>41093</v>
      </c>
      <c r="D82" s="32">
        <v>41094</v>
      </c>
      <c r="E82" s="32">
        <v>41095</v>
      </c>
      <c r="F82" s="32">
        <v>41096</v>
      </c>
      <c r="G82" s="32">
        <v>41097</v>
      </c>
      <c r="H82" s="30">
        <v>41098</v>
      </c>
    </row>
    <row r="83" spans="1:8" x14ac:dyDescent="0.2">
      <c r="B83" s="28">
        <v>41099</v>
      </c>
      <c r="C83" s="32">
        <v>41100</v>
      </c>
      <c r="D83" s="32">
        <v>41101</v>
      </c>
      <c r="E83" s="32">
        <v>41102</v>
      </c>
      <c r="F83" s="32">
        <v>41103</v>
      </c>
      <c r="G83" s="32">
        <v>41104</v>
      </c>
      <c r="H83" s="30">
        <v>41105</v>
      </c>
    </row>
    <row r="84" spans="1:8" x14ac:dyDescent="0.2">
      <c r="B84" s="28">
        <v>41106</v>
      </c>
      <c r="C84" s="32">
        <v>41107</v>
      </c>
      <c r="D84" s="32">
        <v>41108</v>
      </c>
      <c r="E84" s="32">
        <v>41109</v>
      </c>
      <c r="F84" s="32">
        <v>41110</v>
      </c>
      <c r="G84" s="32">
        <v>41111</v>
      </c>
      <c r="H84" s="30">
        <v>41112</v>
      </c>
    </row>
    <row r="85" spans="1:8" x14ac:dyDescent="0.2">
      <c r="B85" s="28">
        <v>41113</v>
      </c>
      <c r="C85" s="32">
        <v>41114</v>
      </c>
      <c r="D85" s="32">
        <v>41115</v>
      </c>
      <c r="E85" s="32">
        <v>41116</v>
      </c>
      <c r="F85" s="32">
        <v>41117</v>
      </c>
      <c r="G85" s="32">
        <v>41118</v>
      </c>
      <c r="H85" s="30">
        <v>41119</v>
      </c>
    </row>
    <row r="86" spans="1:8" ht="13.5" thickBot="1" x14ac:dyDescent="0.25">
      <c r="B86" s="33">
        <v>41120</v>
      </c>
      <c r="C86" s="34">
        <v>41121</v>
      </c>
      <c r="D86" s="34"/>
      <c r="E86" s="34"/>
      <c r="F86" s="34"/>
      <c r="G86" s="34"/>
      <c r="H86" s="36"/>
    </row>
    <row r="87" spans="1:8" ht="13.5" thickBot="1" x14ac:dyDescent="0.25">
      <c r="B87" s="29"/>
      <c r="C87" s="29"/>
      <c r="D87" s="29"/>
      <c r="E87" s="29"/>
      <c r="F87" s="29"/>
      <c r="G87" s="29"/>
      <c r="H87" s="29"/>
    </row>
    <row r="88" spans="1:8" ht="13.5" thickBot="1" x14ac:dyDescent="0.25">
      <c r="A88" s="40">
        <v>41122</v>
      </c>
      <c r="B88" s="37" t="s">
        <v>21</v>
      </c>
      <c r="C88" s="38" t="s">
        <v>22</v>
      </c>
      <c r="D88" s="38" t="s">
        <v>23</v>
      </c>
      <c r="E88" s="38" t="s">
        <v>24</v>
      </c>
      <c r="F88" s="38" t="s">
        <v>25</v>
      </c>
      <c r="G88" s="38" t="s">
        <v>26</v>
      </c>
      <c r="H88" s="39" t="s">
        <v>27</v>
      </c>
    </row>
    <row r="89" spans="1:8" x14ac:dyDescent="0.2">
      <c r="B89" s="125"/>
      <c r="C89" s="123"/>
      <c r="D89" s="123">
        <v>41122</v>
      </c>
      <c r="E89" s="123">
        <v>41123</v>
      </c>
      <c r="F89" s="123">
        <v>41124</v>
      </c>
      <c r="G89" s="123">
        <v>41125</v>
      </c>
      <c r="H89" s="124">
        <v>41126</v>
      </c>
    </row>
    <row r="90" spans="1:8" x14ac:dyDescent="0.2">
      <c r="B90" s="28">
        <v>41127</v>
      </c>
      <c r="C90" s="32">
        <v>41128</v>
      </c>
      <c r="D90" s="32">
        <v>41129</v>
      </c>
      <c r="E90" s="32">
        <v>41130</v>
      </c>
      <c r="F90" s="32">
        <v>41131</v>
      </c>
      <c r="G90" s="32">
        <v>41132</v>
      </c>
      <c r="H90" s="30">
        <v>41133</v>
      </c>
    </row>
    <row r="91" spans="1:8" x14ac:dyDescent="0.2">
      <c r="B91" s="28">
        <v>41134</v>
      </c>
      <c r="C91" s="32">
        <v>41135</v>
      </c>
      <c r="D91" s="32">
        <v>41136</v>
      </c>
      <c r="E91" s="32">
        <v>41137</v>
      </c>
      <c r="F91" s="32">
        <v>41138</v>
      </c>
      <c r="G91" s="32">
        <v>41139</v>
      </c>
      <c r="H91" s="30">
        <v>41140</v>
      </c>
    </row>
    <row r="92" spans="1:8" x14ac:dyDescent="0.2">
      <c r="B92" s="28">
        <v>41141</v>
      </c>
      <c r="C92" s="32">
        <v>41142</v>
      </c>
      <c r="D92" s="32">
        <v>41143</v>
      </c>
      <c r="E92" s="32">
        <v>41144</v>
      </c>
      <c r="F92" s="32">
        <v>41145</v>
      </c>
      <c r="G92" s="32">
        <v>41146</v>
      </c>
      <c r="H92" s="30">
        <v>41147</v>
      </c>
    </row>
    <row r="93" spans="1:8" ht="13.5" thickBot="1" x14ac:dyDescent="0.25">
      <c r="B93" s="33">
        <v>41148</v>
      </c>
      <c r="C93" s="34">
        <v>41149</v>
      </c>
      <c r="D93" s="34">
        <v>41150</v>
      </c>
      <c r="E93" s="34">
        <v>41151</v>
      </c>
      <c r="F93" s="34">
        <v>41152</v>
      </c>
      <c r="G93" s="22"/>
      <c r="H93" s="35"/>
    </row>
    <row r="94" spans="1:8" ht="13.5" thickBot="1" x14ac:dyDescent="0.25">
      <c r="B94" s="29"/>
      <c r="C94" s="29"/>
      <c r="D94" s="29"/>
      <c r="E94" s="29"/>
      <c r="F94" s="29"/>
      <c r="G94" s="29"/>
      <c r="H94" s="29"/>
    </row>
    <row r="95" spans="1:8" ht="13.5" thickBot="1" x14ac:dyDescent="0.25">
      <c r="A95" s="40">
        <v>41153</v>
      </c>
      <c r="B95" s="37" t="s">
        <v>21</v>
      </c>
      <c r="C95" s="38" t="s">
        <v>22</v>
      </c>
      <c r="D95" s="38" t="s">
        <v>23</v>
      </c>
      <c r="E95" s="38" t="s">
        <v>24</v>
      </c>
      <c r="F95" s="38" t="s">
        <v>25</v>
      </c>
      <c r="G95" s="38" t="s">
        <v>26</v>
      </c>
      <c r="H95" s="39" t="s">
        <v>27</v>
      </c>
    </row>
    <row r="96" spans="1:8" x14ac:dyDescent="0.2">
      <c r="B96" s="121"/>
      <c r="C96" s="122"/>
      <c r="D96" s="122"/>
      <c r="E96" s="123"/>
      <c r="F96" s="123"/>
      <c r="G96" s="123">
        <v>41153</v>
      </c>
      <c r="H96" s="124">
        <v>41154</v>
      </c>
    </row>
    <row r="97" spans="2:8" x14ac:dyDescent="0.2">
      <c r="B97" s="28">
        <v>41155</v>
      </c>
      <c r="C97" s="32">
        <v>41156</v>
      </c>
      <c r="D97" s="32">
        <v>41157</v>
      </c>
      <c r="E97" s="32">
        <v>41158</v>
      </c>
      <c r="F97" s="32">
        <v>41159</v>
      </c>
      <c r="G97" s="32">
        <v>41160</v>
      </c>
      <c r="H97" s="30">
        <v>41161</v>
      </c>
    </row>
    <row r="98" spans="2:8" x14ac:dyDescent="0.2">
      <c r="B98" s="28">
        <v>41162</v>
      </c>
      <c r="C98" s="32">
        <v>41163</v>
      </c>
      <c r="D98" s="32">
        <v>41164</v>
      </c>
      <c r="E98" s="32">
        <v>41165</v>
      </c>
      <c r="F98" s="32">
        <v>41166</v>
      </c>
      <c r="G98" s="32">
        <v>41167</v>
      </c>
      <c r="H98" s="30">
        <v>41168</v>
      </c>
    </row>
    <row r="99" spans="2:8" x14ac:dyDescent="0.2">
      <c r="B99" s="28">
        <v>41169</v>
      </c>
      <c r="C99" s="32">
        <v>41170</v>
      </c>
      <c r="D99" s="32">
        <v>41171</v>
      </c>
      <c r="E99" s="32">
        <v>41172</v>
      </c>
      <c r="F99" s="32">
        <v>41173</v>
      </c>
      <c r="G99" s="32">
        <v>41174</v>
      </c>
      <c r="H99" s="30">
        <v>41175</v>
      </c>
    </row>
    <row r="100" spans="2:8" ht="13.5" thickBot="1" x14ac:dyDescent="0.25">
      <c r="B100" s="33">
        <v>41176</v>
      </c>
      <c r="C100" s="34">
        <v>41177</v>
      </c>
      <c r="D100" s="34">
        <v>41178</v>
      </c>
      <c r="E100" s="34">
        <v>41179</v>
      </c>
      <c r="F100" s="34">
        <v>41180</v>
      </c>
      <c r="G100" s="34">
        <v>41181</v>
      </c>
      <c r="H100" s="36">
        <v>41182</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Status xmlns="f105ad54-119a-4495-aa55-0e28b6b4ad2f">ApprovedAutomatic</ApprovalStatus>
    <EditorialTags xmlns="f105ad54-119a-4495-aa55-0e28b6b4ad2f" xsi:nil="true"/>
    <InternalTagsTaxHTField0 xmlns="f105ad54-119a-4495-aa55-0e28b6b4ad2f">
      <Terms xmlns="http://schemas.microsoft.com/office/infopath/2007/PartnerControls"/>
    </InternalTagsTaxHTField0>
    <LastModifiedDateTime xmlns="f105ad54-119a-4495-aa55-0e28b6b4ad2f" xsi:nil="true"/>
    <Milestone xmlns="f105ad54-119a-4495-aa55-0e28b6b4ad2f" xsi:nil="true"/>
    <UANotes xmlns="f105ad54-119a-4495-aa55-0e28b6b4ad2f" xsi:nil="true"/>
    <Downloads xmlns="f105ad54-119a-4495-aa55-0e28b6b4ad2f">0</Downloads>
    <OriginAsset xmlns="f105ad54-119a-4495-aa55-0e28b6b4ad2f" xsi:nil="true"/>
    <TrustLevel xmlns="f105ad54-119a-4495-aa55-0e28b6b4ad2f">3 Community New</TrustLevel>
    <UACurrentWords xmlns="f105ad54-119a-4495-aa55-0e28b6b4ad2f" xsi:nil="true"/>
    <CampaignTagsTaxHTField0 xmlns="f105ad54-119a-4495-aa55-0e28b6b4ad2f">
      <Terms xmlns="http://schemas.microsoft.com/office/infopath/2007/PartnerControls"/>
    </CampaignTagsTaxHTField0>
    <DSATActionTaken xmlns="f105ad54-119a-4495-aa55-0e28b6b4ad2f" xsi:nil="true"/>
    <LocNewPublishedVersionLookup xmlns="f105ad54-119a-4495-aa55-0e28b6b4ad2f" xsi:nil="true"/>
    <LocPublishedDependentAssetsLookup xmlns="f105ad54-119a-4495-aa55-0e28b6b4ad2f" xsi:nil="true"/>
    <NumericId xmlns="f105ad54-119a-4495-aa55-0e28b6b4ad2f" xsi:nil="true"/>
    <OutputCachingOn xmlns="f105ad54-119a-4495-aa55-0e28b6b4ad2f">false</OutputCachingOn>
    <ParentAssetId xmlns="f105ad54-119a-4495-aa55-0e28b6b4ad2f">TC102715907</ParentAssetId>
    <SubmitterId xmlns="f105ad54-119a-4495-aa55-0e28b6b4ad2f">S-1-10-0-3-1073841807-1268252672</SubmitterId>
    <TemplateStatus xmlns="f105ad54-119a-4495-aa55-0e28b6b4ad2f" xsi:nil="true"/>
    <MarketSpecific xmlns="f105ad54-119a-4495-aa55-0e28b6b4ad2f" xsi:nil="true"/>
    <LocManualTestRequired xmlns="f105ad54-119a-4495-aa55-0e28b6b4ad2f" xsi:nil="true"/>
    <Providers xmlns="f105ad54-119a-4495-aa55-0e28b6b4ad2f">1|PN102028392| | </Providers>
    <VoteCount xmlns="f105ad54-119a-4495-aa55-0e28b6b4ad2f" xsi:nil="true"/>
    <ContentItem xmlns="f105ad54-119a-4495-aa55-0e28b6b4ad2f" xsi:nil="true"/>
    <IsDeleted xmlns="f105ad54-119a-4495-aa55-0e28b6b4ad2f">false</IsDeleted>
    <Markets xmlns="f105ad54-119a-4495-aa55-0e28b6b4ad2f">
      <Value>2</Value>
      <Value>3</Value>
      <Value>4</Value>
    </Markets>
    <ShowIn xmlns="f105ad54-119a-4495-aa55-0e28b6b4ad2f">Show everywhere</ShowIn>
    <TPApplication xmlns="f105ad54-119a-4495-aa55-0e28b6b4ad2f" xsi:nil="true"/>
    <AssetExpire xmlns="f105ad54-119a-4495-aa55-0e28b6b4ad2f">2100-01-01T00:00:00+00:00</AssetExpire>
    <AssetId xmlns="f105ad54-119a-4495-aa55-0e28b6b4ad2f">TP102715906</AssetId>
    <AssetType xmlns="f105ad54-119a-4495-aa55-0e28b6b4ad2f" xsi:nil="true"/>
    <TPClientViewer xmlns="f105ad54-119a-4495-aa55-0e28b6b4ad2f" xsi:nil="true"/>
    <TPFriendlyName xmlns="f105ad54-119a-4495-aa55-0e28b6b4ad2f" xsi:nil="true"/>
    <TPInstallLocation xmlns="f105ad54-119a-4495-aa55-0e28b6b4ad2f" xsi:nil="true"/>
    <IntlLangReview xmlns="f105ad54-119a-4495-aa55-0e28b6b4ad2f" xsi:nil="true"/>
    <LocLastLocAttemptVersionTypeLookup xmlns="f105ad54-119a-4495-aa55-0e28b6b4ad2f" xsi:nil="true"/>
    <MachineTranslated xmlns="f105ad54-119a-4495-aa55-0e28b6b4ad2f">false</MachineTranslated>
    <PlannedPubDate xmlns="f105ad54-119a-4495-aa55-0e28b6b4ad2f" xsi:nil="true"/>
    <AverageRating xmlns="f105ad54-119a-4495-aa55-0e28b6b4ad2f" xsi:nil="true"/>
    <CSXUpdate xmlns="f105ad54-119a-4495-aa55-0e28b6b4ad2f">false</CSXUpdate>
    <APDescription xmlns="f105ad54-119a-4495-aa55-0e28b6b4ad2f">Schulferienkalender 2011-2012 für Deutschland. Bitte wählen Sie das von Ihnen gewünschte Bundesland aus dem Dropdown in Zelle A2 aus. Daraufhin wird der Ferienkalender farbig formatiert. Ferientermine für dieses Bundesland erscheinen dann in dunklem Rot. (Die Sommerferien des Vorjahres sind in hellem Rot formatiert). In der rechten unteren Ecke des Kalenders finden Sie nochmal alle Termine für dieses Bundesland zusammengefasst. Viel Spaß beim Planen der Urlaube wünscht Euer Michael@work</APDescription>
    <LocOverallPublishStatusLookup xmlns="f105ad54-119a-4495-aa55-0e28b6b4ad2f" xsi:nil="true"/>
    <LocPublishedLinkedAssetsLookup xmlns="f105ad54-119a-4495-aa55-0e28b6b4ad2f" xsi:nil="true"/>
    <Provider xmlns="f105ad54-119a-4495-aa55-0e28b6b4ad2f" xsi:nil="true"/>
    <TaxCatchAll xmlns="f105ad54-119a-4495-aa55-0e28b6b4ad2f"/>
    <AssetStart xmlns="f105ad54-119a-4495-aa55-0e28b6b4ad2f">2011-07-12T13:18:18+00:00</AssetStart>
    <BugNumber xmlns="f105ad54-119a-4495-aa55-0e28b6b4ad2f" xsi:nil="true"/>
    <LegacyData xmlns="f105ad54-119a-4495-aa55-0e28b6b4ad2f" xsi:nil="true"/>
    <LocComments xmlns="f105ad54-119a-4495-aa55-0e28b6b4ad2f" xsi:nil="true"/>
    <LocProcessedForHandoffsLookup xmlns="f105ad54-119a-4495-aa55-0e28b6b4ad2f" xsi:nil="true"/>
    <LocProcessedForMarketsLookup xmlns="f105ad54-119a-4495-aa55-0e28b6b4ad2f" xsi:nil="true"/>
    <TPNamespace xmlns="f105ad54-119a-4495-aa55-0e28b6b4ad2f" xsi:nil="true"/>
    <PublishStatusLookup xmlns="f105ad54-119a-4495-aa55-0e28b6b4ad2f">
      <Value>418852</Value>
      <Value>560374</Value>
    </PublishStatusLookup>
    <SourceTitle xmlns="f105ad54-119a-4495-aa55-0e28b6b4ad2f" xsi:nil="true"/>
    <LocOverallHandbackStatusLookup xmlns="f105ad54-119a-4495-aa55-0e28b6b4ad2f" xsi:nil="true"/>
    <OriginalSourceMarket xmlns="f105ad54-119a-4495-aa55-0e28b6b4ad2f" xsi:nil="true"/>
    <PublishTargets xmlns="f105ad54-119a-4495-aa55-0e28b6b4ad2f">OfficeOnline</PublishTargets>
    <IntlLangReviewDate xmlns="f105ad54-119a-4495-aa55-0e28b6b4ad2f" xsi:nil="true"/>
    <DirectSourceMarket xmlns="f105ad54-119a-4495-aa55-0e28b6b4ad2f" xsi:nil="true"/>
    <ClipArtFilename xmlns="f105ad54-119a-4495-aa55-0e28b6b4ad2f" xsi:nil="true"/>
    <FeatureTagsTaxHTField0 xmlns="f105ad54-119a-4495-aa55-0e28b6b4ad2f">
      <Terms xmlns="http://schemas.microsoft.com/office/infopath/2007/PartnerControls"/>
    </FeatureTagsTaxHTField0>
    <LocOverallPreviewStatusLookup xmlns="f105ad54-119a-4495-aa55-0e28b6b4ad2f" xsi:nil="true"/>
    <OpenTemplate xmlns="f105ad54-119a-4495-aa55-0e28b6b4ad2f">true</OpenTemplate>
    <ApprovalLog xmlns="f105ad54-119a-4495-aa55-0e28b6b4ad2f" xsi:nil="true"/>
    <BlockPublish xmlns="f105ad54-119a-4495-aa55-0e28b6b4ad2f" xsi:nil="true"/>
    <Component xmlns="c7af2036-029c-470e-8042-297c68a41472" xsi:nil="true"/>
    <TPComponent xmlns="f105ad54-119a-4495-aa55-0e28b6b4ad2f" xsi:nil="true"/>
    <LastHandOff xmlns="f105ad54-119a-4495-aa55-0e28b6b4ad2f" xsi:nil="true"/>
    <TPLaunchHelpLinkType xmlns="f105ad54-119a-4495-aa55-0e28b6b4ad2f">Template</TPLaunchHelpLinkType>
    <LocalizationTagsTaxHTField0 xmlns="f105ad54-119a-4495-aa55-0e28b6b4ad2f">
      <Terms xmlns="http://schemas.microsoft.com/office/infopath/2007/PartnerControls"/>
    </LocalizationTagsTaxHTField0>
    <ScenarioTagsTaxHTField0 xmlns="f105ad54-119a-4495-aa55-0e28b6b4ad2f">
      <Terms xmlns="http://schemas.microsoft.com/office/infopath/2007/PartnerControls"/>
    </ScenarioTagsTaxHTField0>
    <TimesCloned xmlns="f105ad54-119a-4495-aa55-0e28b6b4ad2f" xsi:nil="true"/>
    <CSXSubmissionMarket xmlns="f105ad54-119a-4495-aa55-0e28b6b4ad2f">2</CSXSubmissionMarket>
    <EditorialStatus xmlns="f105ad54-119a-4495-aa55-0e28b6b4ad2f">Complete</EditorialStatus>
    <HandoffToMSDN xmlns="f105ad54-119a-4495-aa55-0e28b6b4ad2f" xsi:nil="true"/>
    <ThumbnailAssetId xmlns="f105ad54-119a-4495-aa55-0e28b6b4ad2f" xsi:nil="true"/>
    <UALocRecommendation xmlns="f105ad54-119a-4495-aa55-0e28b6b4ad2f">Localize</UALocRecommendation>
    <Description0 xmlns="c7af2036-029c-470e-8042-297c68a41472" xsi:nil="true"/>
    <OOCacheId xmlns="f105ad54-119a-4495-aa55-0e28b6b4ad2f">dad3446d-854a-494a-82bb-431ec8938576</OOCacheId>
    <TPCommandLine xmlns="f105ad54-119a-4495-aa55-0e28b6b4ad2f" xsi:nil="true"/>
    <IntlLangReviewer xmlns="f105ad54-119a-4495-aa55-0e28b6b4ad2f" xsi:nil="true"/>
    <LocOverallLocStatusLookup xmlns="f105ad54-119a-4495-aa55-0e28b6b4ad2f" xsi:nil="true"/>
    <IntlLocPriority xmlns="f105ad54-119a-4495-aa55-0e28b6b4ad2f" xsi:nil="true"/>
    <CSXSubmissionDate xmlns="f105ad54-119a-4495-aa55-0e28b6b4ad2f">2011-07-12T13:18:17+00:00</CSXSubmissionDate>
    <CrawlForDependencies xmlns="f105ad54-119a-4495-aa55-0e28b6b4ad2f">false</CrawlForDependencies>
    <TPExecutable xmlns="f105ad54-119a-4495-aa55-0e28b6b4ad2f" xsi:nil="true"/>
    <FriendlyTitle xmlns="f105ad54-119a-4495-aa55-0e28b6b4ad2f" xsi:nil="true"/>
    <LastPublishResultLookup xmlns="f105ad54-119a-4495-aa55-0e28b6b4ad2f" xsi:nil="true"/>
    <TPLaunchHelpLink xmlns="f105ad54-119a-4495-aa55-0e28b6b4ad2f" xsi:nil="true"/>
    <LocRecommendedHandoff xmlns="f105ad54-119a-4495-aa55-0e28b6b4ad2f" xsi:nil="true"/>
    <BusinessGroup xmlns="f105ad54-119a-4495-aa55-0e28b6b4ad2f" xsi:nil="true"/>
    <RecommendationsModifier xmlns="f105ad54-119a-4495-aa55-0e28b6b4ad2f" xsi:nil="true"/>
    <TemplateTemplateType xmlns="f105ad54-119a-4495-aa55-0e28b6b4ad2f">Excel 2007 Default</TemplateTemplateType>
    <TPAppVersion xmlns="f105ad54-119a-4495-aa55-0e28b6b4ad2f" xsi:nil="true"/>
    <AcquiredFrom xmlns="f105ad54-119a-4495-aa55-0e28b6b4ad2f">Internal MS</AcquiredFrom>
    <IsSearchable xmlns="f105ad54-119a-4495-aa55-0e28b6b4ad2f">false</IsSearchable>
    <ArtSampleDocs xmlns="f105ad54-119a-4495-aa55-0e28b6b4ad2f" xsi:nil="true"/>
    <UALocComments xmlns="f105ad54-119a-4495-aa55-0e28b6b4ad2f" xsi:nil="true"/>
    <CSXHash xmlns="f105ad54-119a-4495-aa55-0e28b6b4ad2f">7/g9hPk2353Skr2wpHmAwiE6423zyMfTfjIf1uK65D8=</CSXHash>
    <APEditor xmlns="f105ad54-119a-4495-aa55-0e28b6b4ad2f">
      <UserInfo>
        <DisplayName/>
        <AccountId xsi:nil="true"/>
        <AccountType/>
      </UserInfo>
    </APEditor>
    <PrimaryImageGen xmlns="f105ad54-119a-4495-aa55-0e28b6b4ad2f">true</PrimaryImageGen>
    <LocLastLocAttemptVersionLookup xmlns="f105ad54-119a-4495-aa55-0e28b6b4ad2f">92132</LocLastLocAttemptVersionLookup>
    <Manager xmlns="f105ad54-119a-4495-aa55-0e28b6b4ad2f" xsi:nil="true"/>
    <PolicheckWords xmlns="f105ad54-119a-4495-aa55-0e28b6b4ad2f" xsi:nil="true"/>
    <APAuthor xmlns="f105ad54-119a-4495-aa55-0e28b6b4ad2f">
      <UserInfo>
        <DisplayName>Blu App Pool Account</DisplayName>
        <AccountId>672</AccountId>
        <AccountType/>
      </UserInfo>
    </APAuthor>
    <UAProjectedTotalWords xmlns="f105ad54-119a-4495-aa55-0e28b6b4ad2f" xsi:nil="true"/>
    <OriginalRelease xmlns="f105ad54-119a-4495-aa55-0e28b6b4ad2f">14</OriginalRelease>
    <LocMarketGroupTiers2 xmlns="f105ad54-119a-4495-aa55-0e28b6b4ad2f" xsi:nil="true"/>
  </documentManagement>
</p:properties>
</file>

<file path=customXml/itemProps1.xml><?xml version="1.0" encoding="utf-8"?>
<ds:datastoreItem xmlns:ds="http://schemas.openxmlformats.org/officeDocument/2006/customXml" ds:itemID="{F073BA13-9679-44CF-B83E-D4942EB11EEE}"/>
</file>

<file path=customXml/itemProps2.xml><?xml version="1.0" encoding="utf-8"?>
<ds:datastoreItem xmlns:ds="http://schemas.openxmlformats.org/officeDocument/2006/customXml" ds:itemID="{4688CF16-98D3-44C5-85C1-81E323FAEF7D}"/>
</file>

<file path=customXml/itemProps3.xml><?xml version="1.0" encoding="utf-8"?>
<ds:datastoreItem xmlns:ds="http://schemas.openxmlformats.org/officeDocument/2006/customXml" ds:itemID="{ACCF0D95-D545-45DC-A7B5-1006FF37E9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2011-2012 (DE-DE)</vt:lpstr>
      <vt:lpstr>Rohdaten</vt:lpstr>
      <vt:lpstr>Hilfstabellenblatt</vt:lpstr>
      <vt:lpstr>'2011-2012 (DE-DE)'!Print_Area</vt:lpstr>
      <vt:lpstr>Hilfstabellenblatt!Print_Area</vt:lpstr>
      <vt:lpstr>Rohdaten!Print_Area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Schulferienkalender 2011-12 für Deutschland</dc:title>
  <dc:creator/>
  <cp:lastModifiedBy>AWS CFM Account</cp:lastModifiedBy>
  <cp:lastPrinted>2011-07-12T13:02:36Z</cp:lastPrinted>
  <dcterms:created xsi:type="dcterms:W3CDTF">2011-06-29T14:57:23Z</dcterms:created>
  <dcterms:modified xsi:type="dcterms:W3CDTF">2012-05-30T10:42:59Z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ImageGenCounter">
    <vt:i4>0</vt:i4>
  </property>
  <property fmtid="{D5CDD505-2E9C-101B-9397-08002B2CF9AE}" pid="4" name="ImageGenStatus">
    <vt:i4>0</vt:i4>
  </property>
  <property fmtid="{D5CDD505-2E9C-101B-9397-08002B2CF9AE}" pid="5" name="Applications">
    <vt:lpwstr>11;#Excel 12;#560;#Excel 14</vt:lpwstr>
  </property>
  <property fmtid="{D5CDD505-2E9C-101B-9397-08002B2CF9AE}" pid="6" name="PolicheckCounter">
    <vt:i4>0</vt:i4>
  </property>
  <property fmtid="{D5CDD505-2E9C-101B-9397-08002B2CF9AE}" pid="7" name="ImageGenTimestamp">
    <vt:filetime>2011-07-12T13:18:17Z</vt:filetime>
  </property>
  <property fmtid="{D5CDD505-2E9C-101B-9397-08002B2CF9AE}" pid="8" name="PolicheckTimestamp">
    <vt:filetime>2011-07-12T13:18:17Z</vt:filetime>
  </property>
  <property fmtid="{D5CDD505-2E9C-101B-9397-08002B2CF9AE}" pid="9" name="PolicheckStatus">
    <vt:i4>0</vt:i4>
  </property>
  <property fmtid="{D5CDD505-2E9C-101B-9397-08002B2CF9AE}" pid="10" name="Order">
    <vt:r8>12936500</vt:r8>
  </property>
  <property fmtid="{D5CDD505-2E9C-101B-9397-08002B2CF9AE}" pid="11" name="HiddenCategoryTags">
    <vt:lpwstr/>
  </property>
  <property fmtid="{D5CDD505-2E9C-101B-9397-08002B2CF9AE}" pid="12" name="InternalTags">
    <vt:lpwstr/>
  </property>
  <property fmtid="{D5CDD505-2E9C-101B-9397-08002B2CF9AE}" pid="13" name="FeatureTags">
    <vt:lpwstr/>
  </property>
  <property fmtid="{D5CDD505-2E9C-101B-9397-08002B2CF9AE}" pid="14" name="LocalizationTags">
    <vt:lpwstr/>
  </property>
  <property fmtid="{D5CDD505-2E9C-101B-9397-08002B2CF9AE}" pid="15" name="CategoryTags">
    <vt:lpwstr/>
  </property>
  <property fmtid="{D5CDD505-2E9C-101B-9397-08002B2CF9AE}" pid="16" name="CampaignTags">
    <vt:lpwstr/>
  </property>
  <property fmtid="{D5CDD505-2E9C-101B-9397-08002B2CF9AE}" pid="17" name="ScenarioTags">
    <vt:lpwstr/>
  </property>
</Properties>
</file>