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de-DE\"/>
    </mc:Choice>
  </mc:AlternateContent>
  <bookViews>
    <workbookView xWindow="0" yWindow="0" windowWidth="28800" windowHeight="12000"/>
  </bookViews>
  <sheets>
    <sheet name="Gewinn und Verlust" sheetId="1" r:id="rId1"/>
    <sheet name="Umsatz" sheetId="3" r:id="rId2"/>
    <sheet name="Betriebsausgaben" sheetId="2" r:id="rId3"/>
  </sheets>
  <definedNames>
    <definedName name="_xlnm.Print_Titles" localSheetId="2">Betriebsausgaben!$3:$3</definedName>
    <definedName name="_xlnm.Print_Titles" localSheetId="0">'Gewinn und Verlust'!$4:$4</definedName>
    <definedName name="_xlnm.Print_Titles" localSheetId="1">Umsatz!$3:$3</definedName>
    <definedName name="NettoEinnahmen">'Gewinn und Verlust'!$O$9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1" l="1"/>
  <c r="F12" i="3"/>
  <c r="H12" i="3"/>
  <c r="J12" i="3"/>
  <c r="L12" i="3"/>
  <c r="N12" i="3"/>
  <c r="D10" i="3"/>
  <c r="D12" i="3" s="1"/>
  <c r="E10" i="3"/>
  <c r="E12" i="3" s="1"/>
  <c r="F10" i="3"/>
  <c r="G10" i="3"/>
  <c r="G12" i="3" s="1"/>
  <c r="H10" i="3"/>
  <c r="I10" i="3"/>
  <c r="I12" i="3" s="1"/>
  <c r="J10" i="3"/>
  <c r="K10" i="3"/>
  <c r="K12" i="3" s="1"/>
  <c r="L10" i="3"/>
  <c r="M10" i="3"/>
  <c r="M12" i="3" s="1"/>
  <c r="N10" i="3"/>
  <c r="C10" i="3"/>
  <c r="C12" i="3" s="1"/>
  <c r="D17" i="2"/>
  <c r="E17" i="2"/>
  <c r="F17" i="2"/>
  <c r="G17" i="2"/>
  <c r="H17" i="2"/>
  <c r="I17" i="2"/>
  <c r="J17" i="2"/>
  <c r="K17" i="2"/>
  <c r="L17" i="2"/>
  <c r="M17" i="2"/>
  <c r="N17" i="2"/>
  <c r="C17" i="2"/>
  <c r="C2" i="2"/>
  <c r="B1" i="2"/>
  <c r="C2" i="3"/>
  <c r="B1" i="3" l="1"/>
  <c r="K5" i="1" l="1"/>
  <c r="G5" i="1"/>
  <c r="C5" i="1"/>
  <c r="O11" i="3"/>
  <c r="O9" i="3"/>
  <c r="O8" i="3"/>
  <c r="O7" i="3"/>
  <c r="O6" i="3"/>
  <c r="O5" i="3"/>
  <c r="O4" i="3"/>
  <c r="O16" i="2"/>
  <c r="O15" i="2"/>
  <c r="O14" i="2"/>
  <c r="O13" i="2"/>
  <c r="O12" i="2"/>
  <c r="O11" i="2"/>
  <c r="O10" i="2"/>
  <c r="O9" i="2"/>
  <c r="O8" i="2"/>
  <c r="O7" i="2"/>
  <c r="O6" i="2"/>
  <c r="O5" i="2"/>
  <c r="O4" i="2"/>
  <c r="O10" i="3" l="1"/>
  <c r="O12" i="3" s="1"/>
  <c r="D5" i="1"/>
  <c r="D7" i="1" s="1"/>
  <c r="D9" i="1" s="1"/>
  <c r="H5" i="1"/>
  <c r="H7" i="1" s="1"/>
  <c r="J5" i="1"/>
  <c r="J7" i="1" s="1"/>
  <c r="L5" i="1"/>
  <c r="L7" i="1" s="1"/>
  <c r="L9" i="1" s="1"/>
  <c r="N5" i="1"/>
  <c r="N7" i="1" s="1"/>
  <c r="E5" i="1"/>
  <c r="E7" i="1" s="1"/>
  <c r="I5" i="1"/>
  <c r="I7" i="1" s="1"/>
  <c r="M5" i="1"/>
  <c r="M7" i="1" s="1"/>
  <c r="M9" i="1" s="1"/>
  <c r="F5" i="1"/>
  <c r="F7" i="1" s="1"/>
  <c r="O17" i="2"/>
  <c r="C7" i="1"/>
  <c r="G7" i="1"/>
  <c r="K7" i="1"/>
  <c r="O8" i="1"/>
  <c r="O6" i="1"/>
  <c r="O5" i="1" l="1"/>
  <c r="N9" i="1"/>
  <c r="H9" i="1"/>
  <c r="F9" i="1"/>
  <c r="J9" i="1"/>
  <c r="I9" i="1"/>
  <c r="G9" i="1"/>
  <c r="E9" i="1"/>
  <c r="C9" i="1"/>
  <c r="K9" i="1"/>
  <c r="O7" i="1" l="1"/>
  <c r="O9" i="1" s="1"/>
</calcChain>
</file>

<file path=xl/sharedStrings.xml><?xml version="1.0" encoding="utf-8"?>
<sst xmlns="http://schemas.openxmlformats.org/spreadsheetml/2006/main" count="76" uniqueCount="50">
  <si>
    <t>JAHR</t>
  </si>
  <si>
    <t>Einnahmen aus Betrieb</t>
  </si>
  <si>
    <t>Zinseinkommen (Kosten)</t>
  </si>
  <si>
    <t>Einnahmen vor Einkommensteuer</t>
  </si>
  <si>
    <t>Kosten für Einkommensteuer</t>
  </si>
  <si>
    <t>Nettoeinnahmen</t>
  </si>
  <si>
    <t>GEWINN- UND VERLUSTRECHNUNG</t>
  </si>
  <si>
    <t>FIRMENNAME</t>
  </si>
  <si>
    <t>JAN</t>
  </si>
  <si>
    <t>FEB</t>
  </si>
  <si>
    <t>MRZ</t>
  </si>
  <si>
    <t>APR</t>
  </si>
  <si>
    <t>MAI</t>
  </si>
  <si>
    <t>JUN</t>
  </si>
  <si>
    <t>JUL</t>
  </si>
  <si>
    <t>AUG</t>
  </si>
  <si>
    <t>SEP</t>
  </si>
  <si>
    <t>NETTOEINNAHMEN</t>
  </si>
  <si>
    <t>OKT</t>
  </si>
  <si>
    <t>NOV</t>
  </si>
  <si>
    <t>DEZ</t>
  </si>
  <si>
    <t>JBH</t>
  </si>
  <si>
    <t>Umsatz</t>
  </si>
  <si>
    <t>Verkäufe</t>
  </si>
  <si>
    <t>Rückgabe Verkäufe (Abzug)</t>
  </si>
  <si>
    <t>Rabatte Verkäufe (Abzug)</t>
  </si>
  <si>
    <t>Sonstige Erträge 1</t>
  </si>
  <si>
    <t>Sonstige Erträge 2</t>
  </si>
  <si>
    <t>Sonstige Erträge 3</t>
  </si>
  <si>
    <t>Nettoumsätze</t>
  </si>
  <si>
    <t>Selbstkosten</t>
  </si>
  <si>
    <t>Bruttogewinn</t>
  </si>
  <si>
    <t>Betriebsausgaben</t>
  </si>
  <si>
    <t>Löhne und Gehälter</t>
  </si>
  <si>
    <t>Abschreibung</t>
  </si>
  <si>
    <t>Miete</t>
  </si>
  <si>
    <t>Büromaterial</t>
  </si>
  <si>
    <t>Nebenkosten</t>
  </si>
  <si>
    <t>Telefon</t>
  </si>
  <si>
    <t>Versicherungen</t>
  </si>
  <si>
    <t>Reisen</t>
  </si>
  <si>
    <t>Wartung</t>
  </si>
  <si>
    <t>Werbung</t>
  </si>
  <si>
    <t>Sonstiges 1</t>
  </si>
  <si>
    <t>Sonstiges 2</t>
  </si>
  <si>
    <t>Sonstiges 3</t>
  </si>
  <si>
    <t>Betriebsausgaben gesamt</t>
  </si>
  <si>
    <t>GEWINN- UND VERLUSTRECHNUNG – BETRIEBSAUSGABEN</t>
  </si>
  <si>
    <t>In dieser Zelle befindet sich ein Liniendiagramm, 
das den Bruttogewinn und die Gesamtbetriebsausgaben darstellt. Geben Sie Daten in der Tabelle unten ein.</t>
  </si>
  <si>
    <t>GEWINN- UND VERLUSTRECHNUNG – UMSATZ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</si>
</sst>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0\ &quot;€&quot;;\-#,##0\ &quot;€&quot;"/>
    <numFmt numFmtId="44" formatCode="_-* #,##0.00\ &quot;€&quot;_-;\-* #,##0.00\ &quot;€&quot;_-;_-* &quot;-&quot;??\ &quot;€&quot;_-;_-@_-"/>
    <numFmt numFmtId="164" formatCode="_ * #,##0_ ;_ * \-#,##0_ ;_ * &quot;-&quot;_ ;_ @_ "/>
    <numFmt numFmtId="165" formatCode="#,##0\ &quot;€&quot;"/>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4"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39">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5" fontId="0" fillId="2" borderId="0" xfId="8" applyFont="1" applyFill="1" applyBorder="1" applyAlignment="1">
      <alignment vertical="center"/>
    </xf>
    <xf numFmtId="5" fontId="0" fillId="2" borderId="0" xfId="8" applyFont="1" applyFill="1" applyBorder="1" applyAlignment="1">
      <alignment horizontal="right" vertical="center" indent="1"/>
    </xf>
    <xf numFmtId="5" fontId="12" fillId="2" borderId="0" xfId="8" applyFont="1" applyFill="1" applyAlignment="1">
      <alignment vertical="center" wrapText="1"/>
    </xf>
    <xf numFmtId="5" fontId="3" fillId="2" borderId="0" xfId="8" applyFont="1" applyFill="1" applyBorder="1" applyAlignment="1">
      <alignment vertical="center"/>
    </xf>
    <xf numFmtId="5" fontId="3" fillId="2" borderId="0" xfId="8" applyFont="1" applyFill="1" applyBorder="1" applyAlignment="1">
      <alignment horizontal="right" vertical="center" indent="1"/>
    </xf>
    <xf numFmtId="5" fontId="2" fillId="2" borderId="0" xfId="8" applyFont="1" applyFill="1" applyBorder="1" applyAlignment="1">
      <alignment vertical="center"/>
    </xf>
    <xf numFmtId="5" fontId="2" fillId="2" borderId="0" xfId="8" applyFont="1" applyFill="1" applyBorder="1" applyAlignment="1">
      <alignment horizontal="right" vertical="center" indent="1"/>
    </xf>
    <xf numFmtId="5" fontId="11" fillId="4" borderId="0" xfId="8" applyFont="1" applyFill="1" applyBorder="1" applyAlignment="1">
      <alignment vertical="center"/>
    </xf>
    <xf numFmtId="5" fontId="11" fillId="4" borderId="0" xfId="8" applyFont="1" applyFill="1" applyBorder="1" applyAlignment="1">
      <alignment horizontal="right" vertical="center" indent="1"/>
    </xf>
    <xf numFmtId="5" fontId="2" fillId="2" borderId="0" xfId="8" applyFont="1" applyFill="1" applyAlignment="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2" fillId="6" borderId="1" xfId="0" applyFont="1" applyFill="1" applyBorder="1" applyAlignment="1">
      <alignment wrapText="1"/>
    </xf>
    <xf numFmtId="0" fontId="2" fillId="6" borderId="1" xfId="0" applyFont="1" applyFill="1" applyBorder="1" applyAlignment="1">
      <alignment horizontal="right" wrapText="1"/>
    </xf>
    <xf numFmtId="5" fontId="0" fillId="2" borderId="0" xfId="0" applyNumberFormat="1" applyFont="1" applyFill="1" applyBorder="1" applyAlignment="1">
      <alignment vertical="center"/>
    </xf>
    <xf numFmtId="5" fontId="11" fillId="3" borderId="0" xfId="1" applyNumberFormat="1" applyFont="1" applyFill="1" applyBorder="1" applyAlignment="1">
      <alignment vertical="center"/>
    </xf>
    <xf numFmtId="5" fontId="0" fillId="2" borderId="0" xfId="8" applyFont="1" applyFill="1" applyBorder="1" applyAlignment="1">
      <alignment vertical="center" wrapText="1"/>
    </xf>
    <xf numFmtId="5" fontId="0" fillId="6" borderId="0" xfId="8" applyFont="1" applyFill="1" applyBorder="1" applyAlignment="1">
      <alignment vertical="center" wrapText="1"/>
    </xf>
    <xf numFmtId="0" fontId="3" fillId="2" borderId="0" xfId="0" applyNumberFormat="1" applyFont="1" applyFill="1">
      <alignment vertical="center" wrapText="1"/>
    </xf>
    <xf numFmtId="0" fontId="13" fillId="2" borderId="0" xfId="0" applyFont="1" applyFill="1" applyAlignment="1">
      <alignment horizontal="center" vertical="center" wrapText="1"/>
    </xf>
    <xf numFmtId="0" fontId="5" fillId="2" borderId="0" xfId="3" applyAlignment="1">
      <alignment vertical="top"/>
    </xf>
    <xf numFmtId="0" fontId="12" fillId="4" borderId="0" xfId="0" applyFont="1" applyFill="1" applyBorder="1" applyAlignment="1">
      <alignment horizontal="right" indent="1"/>
    </xf>
    <xf numFmtId="165"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cellXfs>
  <cellStyles count="11">
    <cellStyle name="Dezimal [0]" xfId="7" builtinId="6" customBuiltin="1"/>
    <cellStyle name="Notiz" xfId="10" builtinId="10" customBuiltin="1"/>
    <cellStyle name="Prozent" xfId="9" builtinId="5" customBuiltin="1"/>
    <cellStyle name="Standard" xfId="0" builtinId="0" customBuiltin="1"/>
    <cellStyle name="Überschrift" xfId="2" builtinId="15" customBuiltin="1"/>
    <cellStyle name="Überschrift 1" xfId="3" builtinId="16" customBuiltin="1"/>
    <cellStyle name="Überschrift 2" xfId="4" builtinId="17" customBuiltin="1"/>
    <cellStyle name="Überschrift 3" xfId="5" builtinId="18" customBuiltin="1"/>
    <cellStyle name="Überschrift 4" xfId="6" builtinId="19" customBuiltin="1"/>
    <cellStyle name="Währung" xfId="1" builtinId="4" customBuiltin="1"/>
    <cellStyle name="Währung [0]" xfId="8" builtinId="7" customBuiltin="1"/>
  </cellStyles>
  <dxfs count="57">
    <dxf>
      <font>
        <b val="0"/>
        <i val="0"/>
        <strike val="0"/>
        <condense val="0"/>
        <extend val="0"/>
        <outline val="0"/>
        <shadow val="0"/>
        <u val="none"/>
        <vertAlign val="baseline"/>
        <sz val="11"/>
        <color theme="3"/>
        <name val="Segoe UI"/>
        <family val="2"/>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Gewinn und Verlust" defaultPivotStyle="PivotStyleLight16">
    <tableStyle name="Ausgaben" pivot="0" count="7">
      <tableStyleElement type="wholeTable" dxfId="56"/>
      <tableStyleElement type="headerRow" dxfId="55"/>
      <tableStyleElement type="totalRow" dxfId="54"/>
      <tableStyleElement type="firstColumn" dxfId="53"/>
      <tableStyleElement type="lastColumn" dxfId="52"/>
      <tableStyleElement type="firstColumnStripe" dxfId="51"/>
      <tableStyleElement type="secondColumnStripe" dxfId="50"/>
    </tableStyle>
    <tableStyle name="Gewinn und Verlust" pivot="0" count="7">
      <tableStyleElement type="wholeTable" dxfId="49"/>
      <tableStyleElement type="headerRow" dxfId="48"/>
      <tableStyleElement type="totalRow" dxfId="47"/>
      <tableStyleElement type="firstColumn" dxfId="46"/>
      <tableStyleElement type="lastColumn" dxfId="45"/>
      <tableStyleElement type="firstColumnStripe" dxfId="44"/>
      <tableStyleElement type="secondColumnStripe" dxfId="4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Umsatz!$B$12</c:f>
              <c:strCache>
                <c:ptCount val="1"/>
                <c:pt idx="0">
                  <c:v>Bruttogewinn</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Umsatz!$C$12:$N$12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Betriebsausgaben!$B$17</c:f>
              <c:strCache>
                <c:ptCount val="1"/>
                <c:pt idx="0">
                  <c:v>Betriebsausgaben gesamt</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Betriebsausgaben!$C$17:$N$17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de-DE"/>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Diagramm 2" descr="Liniendiagramm, das den Bruttogewinn und die Gesamtbetriebsausgaben darstellt.">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Umsatz" displayName="Umsatz" ref="B3:O10" totalsRowCount="1" headerRowDxfId="42">
  <autoFilter ref="B3: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Umsatz" totalsRowLabel="Nettoumsätze" totalsRowDxfId="41"/>
    <tableColumn id="2" name="JAN" totalsRowFunction="custom" dataDxfId="40" totalsRowDxfId="39" dataCellStyle="Währung [0]">
      <totalsRowFormula>IF(SUM(C4:C9)=0,"",SUM(C4:C9))</totalsRowFormula>
    </tableColumn>
    <tableColumn id="3" name="FEB" totalsRowFunction="custom" dataDxfId="38" totalsRowDxfId="37" dataCellStyle="Währung [0]">
      <totalsRowFormula>IF(SUM(D4:D9)=0,"",SUM(D4:D9))</totalsRowFormula>
    </tableColumn>
    <tableColumn id="4" name="MRZ" totalsRowFunction="custom" dataDxfId="36" totalsRowDxfId="35" dataCellStyle="Währung [0]">
      <totalsRowFormula>IF(SUM(E4:E9)=0,"",SUM(E4:E9))</totalsRowFormula>
    </tableColumn>
    <tableColumn id="5" name="APR" totalsRowFunction="custom" dataDxfId="34" totalsRowDxfId="33" dataCellStyle="Währung [0]">
      <totalsRowFormula>IF(SUM(F4:F9)=0,"",SUM(F4:F9))</totalsRowFormula>
    </tableColumn>
    <tableColumn id="6" name="MAI" totalsRowFunction="custom" dataDxfId="32" totalsRowDxfId="31" dataCellStyle="Währung [0]">
      <totalsRowFormula>IF(SUM(G4:G9)=0,"",SUM(G4:G9))</totalsRowFormula>
    </tableColumn>
    <tableColumn id="7" name="JUN" totalsRowFunction="custom" dataDxfId="30" totalsRowDxfId="29" dataCellStyle="Währung [0]">
      <totalsRowFormula>IF(SUM(H4:H9)=0,"",SUM(H4:H9))</totalsRowFormula>
    </tableColumn>
    <tableColumn id="8" name="JUL" totalsRowFunction="custom" dataDxfId="28" totalsRowDxfId="27" dataCellStyle="Währung [0]">
      <totalsRowFormula>IF(SUM(I4:I9)=0,"",SUM(I4:I9))</totalsRowFormula>
    </tableColumn>
    <tableColumn id="9" name="AUG" totalsRowFunction="custom" dataDxfId="26" totalsRowDxfId="25" dataCellStyle="Währung [0]">
      <totalsRowFormula>IF(SUM(J4:J9)=0,"",SUM(J4:J9))</totalsRowFormula>
    </tableColumn>
    <tableColumn id="10" name="SEP" totalsRowFunction="custom" dataDxfId="24" totalsRowDxfId="23" dataCellStyle="Währung [0]">
      <totalsRowFormula>IF(SUM(K4:K9)=0,"",SUM(K4:K9))</totalsRowFormula>
    </tableColumn>
    <tableColumn id="11" name="OKT" totalsRowFunction="custom" dataDxfId="22" totalsRowDxfId="21" dataCellStyle="Währung [0]">
      <totalsRowFormula>IF(SUM(L4:L9)=0,"",SUM(L4:L9))</totalsRowFormula>
    </tableColumn>
    <tableColumn id="12" name="NOV" totalsRowFunction="custom" dataDxfId="20" totalsRowDxfId="19" dataCellStyle="Währung [0]">
      <totalsRowFormula>IF(SUM(M4:M9)=0,"",SUM(M4:M9))</totalsRowFormula>
    </tableColumn>
    <tableColumn id="13" name="DEZ" totalsRowFunction="custom" dataDxfId="18" totalsRowDxfId="17" dataCellStyle="Währung [0]">
      <totalsRowFormula>IF(SUM(N4:N9)=0,"",SUM(N4:N9))</totalsRowFormula>
    </tableColumn>
    <tableColumn id="14" name="JBH" totalsRowFunction="sum" totalsRowDxfId="16" dataCellStyle="Währung [0]">
      <calculatedColumnFormula>SUM(C4:N4)</calculatedColumnFormula>
    </tableColumn>
  </tableColumns>
  <tableStyleInfo name="Gewinn und Verlust" showFirstColumn="0" showLastColumn="0" showRowStripes="1" showColumnStripes="0"/>
  <extLst>
    <ext xmlns:x14="http://schemas.microsoft.com/office/spreadsheetml/2009/9/main" uri="{504A1905-F514-4f6f-8877-14C23A59335A}">
      <x14:table altTextSummary="Geben Sie den Umsatzerlös für jeden Monat in dieser Tabelle ein. Der Betrag seit Jahresanfang wird automatisch berechnet."/>
    </ext>
  </extLst>
</table>
</file>

<file path=xl/tables/table2.xml><?xml version="1.0" encoding="utf-8"?>
<table xmlns="http://schemas.openxmlformats.org/spreadsheetml/2006/main" id="3" name="Ausgaben" displayName="Ausgaben" ref="B3:O17" totalsRowCount="1" headerRowDxfId="15">
  <autoFilter ref="B3:O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etriebsausgaben" totalsRowLabel="Betriebsausgaben gesamt" totalsRowDxfId="14"/>
    <tableColumn id="2" name="JAN" totalsRowFunction="custom" dataDxfId="13" totalsRowDxfId="12" dataCellStyle="Währung [0]">
      <totalsRowFormula>IF(SUM(C4:C16)=0,"",SUM(C4:C16))</totalsRowFormula>
    </tableColumn>
    <tableColumn id="3" name="FEB" totalsRowFunction="custom" totalsRowDxfId="11">
      <totalsRowFormula>IF(SUM(D4:D16)=0,"",SUM(D4:D16))</totalsRowFormula>
    </tableColumn>
    <tableColumn id="4" name="MRZ" totalsRowFunction="custom" totalsRowDxfId="10">
      <totalsRowFormula>IF(SUM(E4:E16)=0,"",SUM(E4:E16))</totalsRowFormula>
    </tableColumn>
    <tableColumn id="5" name="APR" totalsRowFunction="custom" totalsRowDxfId="9">
      <totalsRowFormula>IF(SUM(F4:F16)=0,"",SUM(F4:F16))</totalsRowFormula>
    </tableColumn>
    <tableColumn id="6" name="MAI" totalsRowFunction="custom" totalsRowDxfId="8">
      <totalsRowFormula>IF(SUM(G4:G16)=0,"",SUM(G4:G16))</totalsRowFormula>
    </tableColumn>
    <tableColumn id="7" name="JUN" totalsRowFunction="custom" totalsRowDxfId="7">
      <totalsRowFormula>IF(SUM(H4:H16)=0,"",SUM(H4:H16))</totalsRowFormula>
    </tableColumn>
    <tableColumn id="8" name="JUL" totalsRowFunction="custom" totalsRowDxfId="6">
      <totalsRowFormula>IF(SUM(I4:I16)=0,"",SUM(I4:I16))</totalsRowFormula>
    </tableColumn>
    <tableColumn id="9" name="AUG" totalsRowFunction="custom" totalsRowDxfId="5">
      <totalsRowFormula>IF(SUM(J4:J16)=0,"",SUM(J4:J16))</totalsRowFormula>
    </tableColumn>
    <tableColumn id="10" name="SEP" totalsRowFunction="custom" totalsRowDxfId="4">
      <totalsRowFormula>IF(SUM(K4:K16)=0,"",SUM(K4:K16))</totalsRowFormula>
    </tableColumn>
    <tableColumn id="11" name="OKT" totalsRowFunction="custom" totalsRowDxfId="3">
      <totalsRowFormula>IF(SUM(L4:L16)=0,"",SUM(L4:L16))</totalsRowFormula>
    </tableColumn>
    <tableColumn id="12" name="NOV" totalsRowFunction="custom" totalsRowDxfId="2">
      <totalsRowFormula>IF(SUM(M4:M16)=0,"",SUM(M4:M16))</totalsRowFormula>
    </tableColumn>
    <tableColumn id="13" name="DEZ" totalsRowFunction="custom" totalsRowDxfId="1">
      <totalsRowFormula>IF(SUM(N4:N16)=0,"",SUM(N4:N16))</totalsRowFormula>
    </tableColumn>
    <tableColumn id="14" name="JBH" totalsRowFunction="sum" totalsRowDxfId="0" dataCellStyle="Währung [0]">
      <calculatedColumnFormula>SUM(C4:N4)</calculatedColumnFormula>
    </tableColumn>
  </tableColumns>
  <tableStyleInfo name="Ausgaben" showFirstColumn="0" showLastColumn="0" showRowStripes="1" showColumnStripes="0"/>
  <extLst>
    <ext xmlns:x14="http://schemas.microsoft.com/office/spreadsheetml/2009/9/main" uri="{504A1905-F514-4f6f-8877-14C23A59335A}">
      <x14:table altTextSummary="Geben Sie die Betriebsausgaben für jeden Monat in dieser Tabelle ein. Der Betrag seit Jahresanfang wird automatisch berechnet."/>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9"/>
  <sheetViews>
    <sheetView showGridLines="0" tabSelected="1" workbookViewId="0"/>
  </sheetViews>
  <sheetFormatPr baseColWidth="10" defaultColWidth="9" defaultRowHeight="30" customHeight="1" x14ac:dyDescent="0.3"/>
  <cols>
    <col min="1" max="1" width="1.875" customWidth="1"/>
    <col min="2" max="2" width="33.625" customWidth="1"/>
    <col min="3" max="14" width="10" customWidth="1"/>
    <col min="15" max="15" width="20.25" customWidth="1"/>
    <col min="16" max="16" width="2.625" customWidth="1"/>
  </cols>
  <sheetData>
    <row r="1" spans="1:15" s="7" customFormat="1" ht="30" customHeight="1" x14ac:dyDescent="0.3">
      <c r="A1" s="1"/>
      <c r="B1" s="37" t="s">
        <v>0</v>
      </c>
      <c r="C1" s="38" t="s">
        <v>6</v>
      </c>
      <c r="D1" s="38"/>
      <c r="E1" s="38"/>
      <c r="F1" s="38"/>
      <c r="G1" s="38"/>
      <c r="H1" s="38"/>
      <c r="I1" s="38"/>
      <c r="J1" s="38"/>
      <c r="K1" s="38"/>
      <c r="L1" s="35" t="s">
        <v>17</v>
      </c>
      <c r="M1" s="35"/>
      <c r="N1" s="35"/>
      <c r="O1" s="35"/>
    </row>
    <row r="2" spans="1:15" ht="65.099999999999994" customHeight="1" x14ac:dyDescent="0.3">
      <c r="A2" s="1"/>
      <c r="B2" s="37"/>
      <c r="C2" s="34" t="s">
        <v>7</v>
      </c>
      <c r="D2" s="34"/>
      <c r="E2" s="34"/>
      <c r="F2" s="34"/>
      <c r="G2" s="34"/>
      <c r="H2" s="34"/>
      <c r="I2" s="34"/>
      <c r="J2" s="34"/>
      <c r="K2" s="34"/>
      <c r="L2" s="36">
        <f>NettoEinnahmen</f>
        <v>72450.139999999985</v>
      </c>
      <c r="M2" s="36"/>
      <c r="N2" s="36"/>
      <c r="O2" s="36"/>
    </row>
    <row r="3" spans="1:15" ht="105" customHeight="1" x14ac:dyDescent="0.3">
      <c r="A3" s="1"/>
      <c r="B3" s="33" t="s">
        <v>48</v>
      </c>
      <c r="C3" s="33"/>
      <c r="D3" s="33"/>
      <c r="E3" s="33"/>
      <c r="F3" s="33"/>
      <c r="G3" s="33"/>
      <c r="H3" s="33"/>
      <c r="I3" s="33"/>
      <c r="J3" s="33"/>
      <c r="K3" s="33"/>
      <c r="L3" s="33"/>
      <c r="M3" s="33"/>
      <c r="N3" s="33"/>
      <c r="O3" s="33"/>
    </row>
    <row r="4" spans="1:15" s="22" customFormat="1" ht="39.950000000000003" customHeight="1" thickBot="1" x14ac:dyDescent="0.35">
      <c r="A4" s="4"/>
      <c r="B4" s="21"/>
      <c r="C4" s="26" t="s">
        <v>8</v>
      </c>
      <c r="D4" s="26" t="s">
        <v>9</v>
      </c>
      <c r="E4" s="26" t="s">
        <v>10</v>
      </c>
      <c r="F4" s="26" t="s">
        <v>11</v>
      </c>
      <c r="G4" s="26" t="s">
        <v>12</v>
      </c>
      <c r="H4" s="26" t="s">
        <v>13</v>
      </c>
      <c r="I4" s="26" t="s">
        <v>14</v>
      </c>
      <c r="J4" s="26" t="s">
        <v>15</v>
      </c>
      <c r="K4" s="26" t="s">
        <v>16</v>
      </c>
      <c r="L4" s="26" t="s">
        <v>18</v>
      </c>
      <c r="M4" s="26" t="s">
        <v>19</v>
      </c>
      <c r="N4" s="26" t="s">
        <v>20</v>
      </c>
      <c r="O4" s="27" t="s">
        <v>21</v>
      </c>
    </row>
    <row r="5" spans="1:15" ht="30" customHeight="1" x14ac:dyDescent="0.3">
      <c r="A5" s="1"/>
      <c r="B5" s="5" t="s">
        <v>1</v>
      </c>
      <c r="C5" s="20">
        <f>IFERROR(Umsatz!C12-Ausgaben[[#Totals],[JAN]],"")</f>
        <v>14159</v>
      </c>
      <c r="D5" s="20">
        <f>IFERROR(Umsatz!D12-Ausgaben[[#Totals],[FEB]],"")</f>
        <v>24980.75</v>
      </c>
      <c r="E5" s="20">
        <f>IFERROR(Umsatz!E12-Ausgaben[[#Totals],[MRZ]],"")</f>
        <v>15642.18</v>
      </c>
      <c r="F5" s="20">
        <f>IFERROR(Umsatz!F12-Ausgaben[[#Totals],[APR]],"")</f>
        <v>-17559.510000000002</v>
      </c>
      <c r="G5" s="20">
        <f>IFERROR(Umsatz!G12-Ausgaben[[#Totals],[MAI]],"")</f>
        <v>17043.969999999998</v>
      </c>
      <c r="H5" s="20">
        <f>IFERROR(Umsatz!H12-Ausgaben[[#Totals],[JUN]],"")</f>
        <v>19215.589999999997</v>
      </c>
      <c r="I5" s="20">
        <f>IFERROR(Umsatz!I12-Ausgaben[[#Totals],[JUL]],"")</f>
        <v>19082.359999999997</v>
      </c>
      <c r="J5" s="20" t="str">
        <f>IFERROR(Umsatz!J12-Ausgaben[[#Totals],[AUG]],"")</f>
        <v/>
      </c>
      <c r="K5" s="20" t="str">
        <f>IFERROR(Umsatz!K12-Ausgaben[[#Totals],[SEP]],"")</f>
        <v/>
      </c>
      <c r="L5" s="20" t="str">
        <f>IFERROR(Umsatz!L12-Ausgaben[[#Totals],[OKT]],"")</f>
        <v/>
      </c>
      <c r="M5" s="20" t="str">
        <f>IFERROR(Umsatz!M12-Ausgaben[[#Totals],[NOV]],"")</f>
        <v/>
      </c>
      <c r="N5" s="20" t="str">
        <f>IFERROR(Umsatz!N12-Ausgaben[[#Totals],[DEZ]],"")</f>
        <v/>
      </c>
      <c r="O5" s="20">
        <f>IFERROR(Umsatz!O12-Ausgaben[[#Totals],[JBH]],"")</f>
        <v>134210.34000000003</v>
      </c>
    </row>
    <row r="6" spans="1:15" ht="30" customHeight="1" x14ac:dyDescent="0.3">
      <c r="A6" s="1"/>
      <c r="B6" s="2" t="s">
        <v>2</v>
      </c>
      <c r="C6" s="14">
        <v>-100</v>
      </c>
      <c r="D6" s="14">
        <v>-105</v>
      </c>
      <c r="E6" s="14">
        <v>-110.25</v>
      </c>
      <c r="F6" s="14">
        <v>-115.76</v>
      </c>
      <c r="G6" s="14">
        <v>-121.55</v>
      </c>
      <c r="H6" s="14">
        <v>-127.63</v>
      </c>
      <c r="I6" s="14">
        <v>-134.01</v>
      </c>
      <c r="J6" s="14"/>
      <c r="K6" s="14"/>
      <c r="L6" s="14"/>
      <c r="M6" s="14"/>
      <c r="N6" s="14"/>
      <c r="O6" s="15">
        <f t="shared" ref="O6:O8" si="0">SUM(C6:N6)</f>
        <v>-814.19999999999993</v>
      </c>
    </row>
    <row r="7" spans="1:15" ht="30" customHeight="1" x14ac:dyDescent="0.3">
      <c r="A7" s="1"/>
      <c r="B7" s="5" t="s">
        <v>3</v>
      </c>
      <c r="C7" s="16">
        <f t="shared" ref="C7:N7" si="1">IFERROR(C5+C6,"")</f>
        <v>14059</v>
      </c>
      <c r="D7" s="16">
        <f t="shared" si="1"/>
        <v>24875.75</v>
      </c>
      <c r="E7" s="16">
        <f t="shared" si="1"/>
        <v>15531.93</v>
      </c>
      <c r="F7" s="16">
        <f t="shared" si="1"/>
        <v>-17675.27</v>
      </c>
      <c r="G7" s="16">
        <f t="shared" si="1"/>
        <v>16922.419999999998</v>
      </c>
      <c r="H7" s="16">
        <f t="shared" si="1"/>
        <v>19087.959999999995</v>
      </c>
      <c r="I7" s="16">
        <f t="shared" si="1"/>
        <v>18948.349999999999</v>
      </c>
      <c r="J7" s="16" t="str">
        <f t="shared" si="1"/>
        <v/>
      </c>
      <c r="K7" s="16" t="str">
        <f t="shared" si="1"/>
        <v/>
      </c>
      <c r="L7" s="16" t="str">
        <f t="shared" si="1"/>
        <v/>
      </c>
      <c r="M7" s="16" t="str">
        <f t="shared" si="1"/>
        <v/>
      </c>
      <c r="N7" s="16" t="str">
        <f t="shared" si="1"/>
        <v/>
      </c>
      <c r="O7" s="17">
        <f t="shared" si="0"/>
        <v>91750.139999999985</v>
      </c>
    </row>
    <row r="8" spans="1:15" ht="30" customHeight="1" x14ac:dyDescent="0.3">
      <c r="A8" s="1"/>
      <c r="B8" s="2" t="s">
        <v>4</v>
      </c>
      <c r="C8" s="14">
        <v>2400</v>
      </c>
      <c r="D8" s="14">
        <v>2500</v>
      </c>
      <c r="E8" s="14">
        <v>2600</v>
      </c>
      <c r="F8" s="14">
        <v>2700</v>
      </c>
      <c r="G8" s="14">
        <v>2900</v>
      </c>
      <c r="H8" s="14">
        <v>3000</v>
      </c>
      <c r="I8" s="14">
        <v>3200</v>
      </c>
      <c r="J8" s="14"/>
      <c r="K8" s="14"/>
      <c r="L8" s="14"/>
      <c r="M8" s="14"/>
      <c r="N8" s="14"/>
      <c r="O8" s="15">
        <f t="shared" si="0"/>
        <v>19300</v>
      </c>
    </row>
    <row r="9" spans="1:15" ht="30" customHeight="1" x14ac:dyDescent="0.3">
      <c r="A9" s="1"/>
      <c r="B9" s="6" t="s">
        <v>5</v>
      </c>
      <c r="C9" s="18">
        <f>IFERROR(C7-C8,"")</f>
        <v>11659</v>
      </c>
      <c r="D9" s="18">
        <f t="shared" ref="D9:O9" si="2">IFERROR(D7-D8,"")</f>
        <v>22375.75</v>
      </c>
      <c r="E9" s="18">
        <f t="shared" si="2"/>
        <v>12931.93</v>
      </c>
      <c r="F9" s="18">
        <f t="shared" si="2"/>
        <v>-20375.27</v>
      </c>
      <c r="G9" s="18">
        <f t="shared" si="2"/>
        <v>14022.419999999998</v>
      </c>
      <c r="H9" s="18">
        <f t="shared" si="2"/>
        <v>16087.959999999995</v>
      </c>
      <c r="I9" s="18">
        <f t="shared" si="2"/>
        <v>15748.349999999999</v>
      </c>
      <c r="J9" s="18" t="str">
        <f t="shared" si="2"/>
        <v/>
      </c>
      <c r="K9" s="18" t="str">
        <f t="shared" si="2"/>
        <v/>
      </c>
      <c r="L9" s="18" t="str">
        <f t="shared" si="2"/>
        <v/>
      </c>
      <c r="M9" s="18" t="str">
        <f t="shared" si="2"/>
        <v/>
      </c>
      <c r="N9" s="18" t="str">
        <f t="shared" si="2"/>
        <v/>
      </c>
      <c r="O9" s="19">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Erstellen Sie auf diesem Arbeitsblatt eine Gewinn- und Verlustrechnung. Geben Sie das Jahr in Zelle B1 und den Firmennamen in Zelle C2 ein. Die Nettoeinnahmen werden automatisch in Zelle L2 berechnet. Das Diagramm befindet sich in Zelle B3." sqref="A1"/>
    <dataValidation allowBlank="1" showInputMessage="1" prompt="Der Titel dieses Arbeitsblatts befindet sich in dieser Zelle. Geben Sie den Firmennamen in der Zelle unten ein." sqref="C1:K1"/>
    <dataValidation allowBlank="1" showInputMessage="1" showErrorMessage="1" prompt="Die Nettoeinnahmen werden in der Zelle unten automatisch berechnet." sqref="L1:O1"/>
    <dataValidation allowBlank="1" showInputMessage="1" showErrorMessage="1" prompt="Die Einnahmen aus dem Betrieb werden in den Zellen rechts automatisch berechnet. Geben Sie Zinseinnahmen, die als Ausgaben behandelt werden, in den Zellen C6 bis O6 ein." sqref="B5"/>
    <dataValidation allowBlank="1" showInputMessage="1" showErrorMessage="1" prompt="Geben Sie Zinseinnahmen, die als Ausgaben behandelt werden, in den Zellen rechts ein. Die Einnahmen vor Steuern werden in den Zellen C7 bis O7 automatisch berechnet." sqref="B6"/>
    <dataValidation allowBlank="1" showInputMessage="1" showErrorMessage="1" prompt="Die Einnahmen vor Steuern werden in den Zellen rechts automatisch berechnet. Geben Sie die Ausgaben für Einkommensteuer in den Zellen C8 bis O8 ein." sqref="B7"/>
    <dataValidation allowBlank="1" showInputMessage="1" showErrorMessage="1" prompt="Geben Sie die Ausgaben für Einkommensteuer in den Zellen rechts ein. Die Nettoeinnahmen werden in den Zellen C9 bis O9 automatisch berechnet." sqref="B8"/>
    <dataValidation allowBlank="1" showInputMessage="1" showErrorMessage="1" prompt="Die Nettoeinnahmen werden in den Zellen rechts automatisch berechnet." sqref="B9"/>
    <dataValidation allowBlank="1" showInputMessage="1" showErrorMessage="1" prompt="Geben Sie in dieser Zelle das Jahr ein." sqref="B1"/>
    <dataValidation allowBlank="1" showInputMessage="1" showErrorMessage="1" prompt="Die Nettoeinnahmen werden in dieser Zelle automatisch berechnet. Geben Sie die Umsatzdetails in der Tabelle &quot;Umsatzerlös&quot; und die Betriebsausgaben in der Tabelle &quot;Ausgaben&quot; ein." sqref="L2:O2"/>
    <dataValidation allowBlank="1" showInputMessage="1" showErrorMessage="1" prompt="Geben Sie in dieser Zelle den Firmennamen ein. Die Nettoeinnahmen werden in der Zelle rechts automatisch berechnet."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2"/>
  <sheetViews>
    <sheetView showGridLines="0" workbookViewId="0"/>
  </sheetViews>
  <sheetFormatPr baseColWidth="10" defaultColWidth="9" defaultRowHeight="30" customHeight="1" x14ac:dyDescent="0.3"/>
  <cols>
    <col min="1" max="1" width="1.875" customWidth="1"/>
    <col min="2" max="2" width="33.625" customWidth="1"/>
    <col min="3" max="14" width="10" customWidth="1"/>
    <col min="15" max="15" width="20.25" customWidth="1"/>
    <col min="16" max="16" width="2.625" customWidth="1"/>
  </cols>
  <sheetData>
    <row r="1" spans="1:15" s="7" customFormat="1" ht="30" customHeight="1" x14ac:dyDescent="0.3">
      <c r="A1" s="32"/>
      <c r="B1" s="37" t="str">
        <f>Betriebsausgaben!B1:B2</f>
        <v>JAHR</v>
      </c>
      <c r="C1" s="38" t="s">
        <v>49</v>
      </c>
      <c r="D1" s="38"/>
      <c r="E1" s="38"/>
      <c r="F1" s="38"/>
      <c r="G1" s="38"/>
      <c r="H1" s="38"/>
      <c r="I1" s="38"/>
      <c r="J1" s="38"/>
      <c r="K1" s="38"/>
      <c r="L1"/>
      <c r="M1"/>
      <c r="N1"/>
      <c r="O1"/>
    </row>
    <row r="2" spans="1:15" ht="65.099999999999994" customHeight="1" x14ac:dyDescent="0.3">
      <c r="A2" s="1"/>
      <c r="B2" s="37"/>
      <c r="C2" s="34" t="str">
        <f>'Gewinn und Verlust'!C2:K2</f>
        <v>FIRMENNAME</v>
      </c>
      <c r="D2" s="34"/>
      <c r="E2" s="34"/>
      <c r="F2" s="34"/>
      <c r="G2" s="34"/>
      <c r="H2" s="34"/>
      <c r="I2" s="34"/>
      <c r="J2" s="34"/>
      <c r="K2" s="34"/>
    </row>
    <row r="3" spans="1:15" ht="30" customHeight="1" x14ac:dyDescent="0.3">
      <c r="A3" s="4"/>
      <c r="B3" s="23" t="s">
        <v>22</v>
      </c>
      <c r="C3" s="24" t="s">
        <v>8</v>
      </c>
      <c r="D3" s="24" t="s">
        <v>9</v>
      </c>
      <c r="E3" s="24" t="s">
        <v>10</v>
      </c>
      <c r="F3" s="24" t="s">
        <v>11</v>
      </c>
      <c r="G3" s="24" t="s">
        <v>12</v>
      </c>
      <c r="H3" s="24" t="s">
        <v>13</v>
      </c>
      <c r="I3" s="24" t="s">
        <v>14</v>
      </c>
      <c r="J3" s="24" t="s">
        <v>15</v>
      </c>
      <c r="K3" s="24" t="s">
        <v>16</v>
      </c>
      <c r="L3" s="24" t="s">
        <v>18</v>
      </c>
      <c r="M3" s="24" t="s">
        <v>19</v>
      </c>
      <c r="N3" s="24" t="s">
        <v>20</v>
      </c>
      <c r="O3" s="24" t="s">
        <v>21</v>
      </c>
    </row>
    <row r="4" spans="1:15" ht="30" customHeight="1" x14ac:dyDescent="0.3">
      <c r="A4" s="1"/>
      <c r="B4" s="10" t="s">
        <v>23</v>
      </c>
      <c r="C4" s="30">
        <v>50000</v>
      </c>
      <c r="D4" s="30">
        <v>63098</v>
      </c>
      <c r="E4" s="30">
        <v>55125</v>
      </c>
      <c r="F4" s="30">
        <v>23881</v>
      </c>
      <c r="G4" s="30">
        <v>60775.31</v>
      </c>
      <c r="H4" s="30">
        <v>63814.080000000002</v>
      </c>
      <c r="I4" s="30">
        <v>67004.78</v>
      </c>
      <c r="J4" s="30">
        <v>89000</v>
      </c>
      <c r="K4" s="30"/>
      <c r="L4" s="30"/>
      <c r="M4" s="30"/>
      <c r="N4" s="30"/>
      <c r="O4" s="30">
        <f>SUM(C4:N4)</f>
        <v>472698.17000000004</v>
      </c>
    </row>
    <row r="5" spans="1:15" ht="30" customHeight="1" x14ac:dyDescent="0.3">
      <c r="A5" s="1"/>
      <c r="B5" s="10" t="s">
        <v>24</v>
      </c>
      <c r="C5" s="30">
        <v>0</v>
      </c>
      <c r="D5" s="30">
        <v>-500</v>
      </c>
      <c r="E5" s="30">
        <v>0</v>
      </c>
      <c r="F5" s="30">
        <v>0</v>
      </c>
      <c r="G5" s="30">
        <v>-234</v>
      </c>
      <c r="H5" s="30">
        <v>0</v>
      </c>
      <c r="I5" s="30">
        <v>0</v>
      </c>
      <c r="J5" s="30">
        <v>-300</v>
      </c>
      <c r="K5" s="30"/>
      <c r="L5" s="30"/>
      <c r="M5" s="30"/>
      <c r="N5" s="30"/>
      <c r="O5" s="30">
        <f t="shared" ref="O5:O11" si="0">SUM(C5:N5)</f>
        <v>-1034</v>
      </c>
    </row>
    <row r="6" spans="1:15" ht="30" customHeight="1" x14ac:dyDescent="0.3">
      <c r="A6" s="1"/>
      <c r="B6" s="10" t="s">
        <v>25</v>
      </c>
      <c r="C6" s="30">
        <v>-5000</v>
      </c>
      <c r="D6" s="30">
        <v>-5250</v>
      </c>
      <c r="E6" s="30">
        <v>-5513</v>
      </c>
      <c r="F6" s="30">
        <v>-5788</v>
      </c>
      <c r="G6" s="30">
        <v>-6078</v>
      </c>
      <c r="H6" s="30">
        <v>-5324</v>
      </c>
      <c r="I6" s="30">
        <v>-6700</v>
      </c>
      <c r="J6" s="30">
        <v>-400</v>
      </c>
      <c r="K6" s="30"/>
      <c r="L6" s="30"/>
      <c r="M6" s="30"/>
      <c r="N6" s="30"/>
      <c r="O6" s="30">
        <f t="shared" si="0"/>
        <v>-40053</v>
      </c>
    </row>
    <row r="7" spans="1:15" ht="30" customHeight="1" x14ac:dyDescent="0.3">
      <c r="A7" s="1"/>
      <c r="B7" s="10" t="s">
        <v>26</v>
      </c>
      <c r="C7" s="30">
        <v>0</v>
      </c>
      <c r="D7" s="30">
        <v>0</v>
      </c>
      <c r="E7" s="30">
        <v>0</v>
      </c>
      <c r="F7" s="30">
        <v>0</v>
      </c>
      <c r="G7" s="30">
        <v>0</v>
      </c>
      <c r="H7" s="30">
        <v>0</v>
      </c>
      <c r="I7" s="30">
        <v>0</v>
      </c>
      <c r="J7" s="30">
        <v>2000</v>
      </c>
      <c r="K7" s="30"/>
      <c r="L7" s="30"/>
      <c r="M7" s="30"/>
      <c r="N7" s="30"/>
      <c r="O7" s="30">
        <f t="shared" si="0"/>
        <v>2000</v>
      </c>
    </row>
    <row r="8" spans="1:15" ht="30" customHeight="1" x14ac:dyDescent="0.3">
      <c r="A8" s="1"/>
      <c r="B8" s="10" t="s">
        <v>27</v>
      </c>
      <c r="C8" s="30">
        <v>0</v>
      </c>
      <c r="D8" s="30">
        <v>0</v>
      </c>
      <c r="E8" s="30">
        <v>0</v>
      </c>
      <c r="F8" s="30">
        <v>0</v>
      </c>
      <c r="G8" s="30">
        <v>0</v>
      </c>
      <c r="H8" s="30">
        <v>0</v>
      </c>
      <c r="I8" s="30">
        <v>0</v>
      </c>
      <c r="J8" s="30"/>
      <c r="K8" s="30"/>
      <c r="L8" s="30"/>
      <c r="M8" s="30"/>
      <c r="N8" s="30"/>
      <c r="O8" s="30">
        <f t="shared" si="0"/>
        <v>0</v>
      </c>
    </row>
    <row r="9" spans="1:15" ht="30" customHeight="1" x14ac:dyDescent="0.3">
      <c r="A9" s="1"/>
      <c r="B9" s="10" t="s">
        <v>28</v>
      </c>
      <c r="C9" s="30">
        <v>0</v>
      </c>
      <c r="D9" s="30">
        <v>0</v>
      </c>
      <c r="E9" s="30">
        <v>0</v>
      </c>
      <c r="F9" s="30">
        <v>0</v>
      </c>
      <c r="G9" s="30">
        <v>0</v>
      </c>
      <c r="H9" s="30">
        <v>0</v>
      </c>
      <c r="I9" s="30">
        <v>0</v>
      </c>
      <c r="J9" s="30"/>
      <c r="K9" s="30"/>
      <c r="L9" s="30"/>
      <c r="M9" s="30"/>
      <c r="N9" s="30"/>
      <c r="O9" s="30">
        <f t="shared" si="0"/>
        <v>0</v>
      </c>
    </row>
    <row r="10" spans="1:15" ht="30" customHeight="1" x14ac:dyDescent="0.3">
      <c r="A10" s="1"/>
      <c r="B10" s="10" t="s">
        <v>29</v>
      </c>
      <c r="C10" s="31">
        <f t="shared" ref="C10:N10" si="1">IF(SUM(C4:C9)=0,"",SUM(C4:C9))</f>
        <v>45000</v>
      </c>
      <c r="D10" s="31">
        <f t="shared" si="1"/>
        <v>57348</v>
      </c>
      <c r="E10" s="31">
        <f t="shared" si="1"/>
        <v>49612</v>
      </c>
      <c r="F10" s="31">
        <f t="shared" si="1"/>
        <v>18093</v>
      </c>
      <c r="G10" s="31">
        <f t="shared" si="1"/>
        <v>54463.31</v>
      </c>
      <c r="H10" s="31">
        <f t="shared" si="1"/>
        <v>58490.080000000002</v>
      </c>
      <c r="I10" s="31">
        <f t="shared" si="1"/>
        <v>60304.78</v>
      </c>
      <c r="J10" s="31">
        <f t="shared" si="1"/>
        <v>90300</v>
      </c>
      <c r="K10" s="31" t="str">
        <f t="shared" si="1"/>
        <v/>
      </c>
      <c r="L10" s="31" t="str">
        <f t="shared" si="1"/>
        <v/>
      </c>
      <c r="M10" s="31" t="str">
        <f t="shared" si="1"/>
        <v/>
      </c>
      <c r="N10" s="31" t="str">
        <f t="shared" si="1"/>
        <v/>
      </c>
      <c r="O10" s="30">
        <f>SUBTOTAL(109,Umsatz[JBH])</f>
        <v>433611.17000000004</v>
      </c>
    </row>
    <row r="11" spans="1:15" ht="30" customHeight="1" x14ac:dyDescent="0.3">
      <c r="A11" s="1"/>
      <c r="B11" s="9" t="s">
        <v>30</v>
      </c>
      <c r="C11" s="31">
        <v>20000</v>
      </c>
      <c r="D11" s="31">
        <v>21000</v>
      </c>
      <c r="E11" s="31">
        <v>22050</v>
      </c>
      <c r="F11" s="31">
        <v>23152.5</v>
      </c>
      <c r="G11" s="31">
        <v>24310.13</v>
      </c>
      <c r="H11" s="31">
        <v>25525.63</v>
      </c>
      <c r="I11" s="31">
        <v>26801.91</v>
      </c>
      <c r="J11" s="31">
        <v>48654</v>
      </c>
      <c r="K11" s="31"/>
      <c r="L11" s="31"/>
      <c r="M11" s="31"/>
      <c r="N11" s="31"/>
      <c r="O11" s="31">
        <f t="shared" si="0"/>
        <v>211494.17</v>
      </c>
    </row>
    <row r="12" spans="1:15" ht="30" customHeight="1" x14ac:dyDescent="0.3">
      <c r="B12" s="3" t="s">
        <v>31</v>
      </c>
      <c r="C12" s="29">
        <f>IFERROR(C10-C11,"")</f>
        <v>25000</v>
      </c>
      <c r="D12" s="29">
        <f t="shared" ref="D12:O12" si="2">IFERROR(D10-D11,"")</f>
        <v>36348</v>
      </c>
      <c r="E12" s="29">
        <f t="shared" si="2"/>
        <v>27562</v>
      </c>
      <c r="F12" s="29">
        <f t="shared" si="2"/>
        <v>-5059.5</v>
      </c>
      <c r="G12" s="29">
        <f t="shared" si="2"/>
        <v>30153.179999999997</v>
      </c>
      <c r="H12" s="29">
        <f t="shared" si="2"/>
        <v>32964.449999999997</v>
      </c>
      <c r="I12" s="29">
        <f t="shared" si="2"/>
        <v>33502.869999999995</v>
      </c>
      <c r="J12" s="29">
        <f t="shared" si="2"/>
        <v>41646</v>
      </c>
      <c r="K12" s="29" t="str">
        <f t="shared" si="2"/>
        <v/>
      </c>
      <c r="L12" s="29" t="str">
        <f t="shared" si="2"/>
        <v/>
      </c>
      <c r="M12" s="29" t="str">
        <f t="shared" si="2"/>
        <v/>
      </c>
      <c r="N12" s="29" t="str">
        <f t="shared" si="2"/>
        <v/>
      </c>
      <c r="O12" s="29">
        <f t="shared" si="2"/>
        <v>222117.00000000003</v>
      </c>
    </row>
  </sheetData>
  <dataConsolidate/>
  <mergeCells count="3">
    <mergeCell ref="B1:B2"/>
    <mergeCell ref="C1:K1"/>
    <mergeCell ref="C2:K2"/>
  </mergeCells>
  <dataValidations count="9">
    <dataValidation allowBlank="1" showInputMessage="1" showErrorMessage="1" prompt="Geben Sie die Umsatzerlöse aus verschiedenen Quellen in der Tabelle &quot;Umsatzerlös&quot; auf diesem Arbeitsblatt ein. Der Bruttogewinn wird automatisch berechnet." sqref="A1"/>
    <dataValidation allowBlank="1" showInputMessage="1" prompt="Der Titel dieses Arbeitsblatts befindet sich in dieser Zelle. Der Firmenname in der Zelle unten wird automatisch aktualisiert." sqref="C1:K1"/>
    <dataValidation allowBlank="1" showInputMessage="1" showErrorMessage="1" prompt="Geben Sie in dieser Spalte unter dieser Überschrift den Umsatzerlös für diesen Monat ein." sqref="C3:N3"/>
    <dataValidation allowBlank="1" showInputMessage="1" showErrorMessage="1" prompt="Der Bruttogewinn wird in den Zellen rechts automatisch berechnet." sqref="B12"/>
    <dataValidation allowBlank="1" showInputMessage="1" showErrorMessage="1" prompt="Geben Sie die Selbstkosten in den Zellen rechts ein. Der Bruttogewinn wird in der Zeile unten automatisch berechnet." sqref="B11"/>
    <dataValidation allowBlank="1" showInputMessage="1" showErrorMessage="1" prompt="Der Betrag seit Jahresbeginn wird in dieser Spalte unter dieser Überschrift automatisch berechnet. Die Bruttogewinne befinden sich unterhalb der Tabelle unter &quot;Selbstkosten&quot;." sqref="O3"/>
    <dataValidation allowBlank="1" showInputMessage="1" showErrorMessage="1" prompt="Geben Sie die jährlichen Einnahmeposten in dieser Spalte unter dieser Überschrift ein, oder passen Sie sie an. Geben Sie die Einnahmebeträge unter jedem Monat in dieser Zeile rechts ein." sqref="B3"/>
    <dataValidation allowBlank="1" showInputMessage="1" showErrorMessage="1" prompt="Das Jahr in dieser Zelle und der Firmenname in Zelle C2 werden automatisch aktualisiert." sqref="B1:B2"/>
    <dataValidation allowBlank="1" showInputMessage="1" showErrorMessage="1" prompt="Der Firmenname in dieser Zelle wird automatisch aktualisiert. Geben Sie Einnahmedetails in der Tabelle unten ein."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11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7"/>
  <sheetViews>
    <sheetView showGridLines="0" workbookViewId="0"/>
  </sheetViews>
  <sheetFormatPr baseColWidth="10" defaultColWidth="9" defaultRowHeight="30" customHeight="1" x14ac:dyDescent="0.3"/>
  <cols>
    <col min="1" max="1" width="1.875" customWidth="1"/>
    <col min="2" max="2" width="33.625" customWidth="1"/>
    <col min="3" max="14" width="10" customWidth="1"/>
    <col min="15" max="15" width="20.25" customWidth="1"/>
    <col min="16" max="16" width="2.625" customWidth="1"/>
  </cols>
  <sheetData>
    <row r="1" spans="1:15" s="7" customFormat="1" ht="30" customHeight="1" x14ac:dyDescent="0.3">
      <c r="A1" s="1"/>
      <c r="B1" s="37" t="str">
        <f>'Gewinn und Verlust'!B1:B2</f>
        <v>JAHR</v>
      </c>
      <c r="C1" s="38" t="s">
        <v>47</v>
      </c>
      <c r="D1" s="38"/>
      <c r="E1" s="38"/>
      <c r="F1" s="38"/>
      <c r="G1" s="38"/>
      <c r="H1" s="38"/>
      <c r="I1" s="38"/>
      <c r="J1" s="38"/>
      <c r="K1" s="38"/>
      <c r="L1"/>
      <c r="M1"/>
      <c r="N1"/>
      <c r="O1"/>
    </row>
    <row r="2" spans="1:15" ht="65.099999999999994" customHeight="1" x14ac:dyDescent="0.3">
      <c r="A2" s="1"/>
      <c r="B2" s="37"/>
      <c r="C2" s="34" t="str">
        <f>'Gewinn und Verlust'!C2:K2</f>
        <v>FIRMENNAME</v>
      </c>
      <c r="D2" s="34"/>
      <c r="E2" s="34"/>
      <c r="F2" s="34"/>
      <c r="G2" s="34"/>
      <c r="H2" s="34"/>
      <c r="I2" s="34"/>
      <c r="J2" s="34"/>
      <c r="K2" s="34"/>
    </row>
    <row r="3" spans="1:15" ht="30" customHeight="1" x14ac:dyDescent="0.3">
      <c r="A3" s="4"/>
      <c r="B3" s="22" t="s">
        <v>32</v>
      </c>
      <c r="C3" s="25" t="s">
        <v>8</v>
      </c>
      <c r="D3" s="25" t="s">
        <v>9</v>
      </c>
      <c r="E3" s="25" t="s">
        <v>10</v>
      </c>
      <c r="F3" s="25" t="s">
        <v>11</v>
      </c>
      <c r="G3" s="25" t="s">
        <v>12</v>
      </c>
      <c r="H3" s="25" t="s">
        <v>13</v>
      </c>
      <c r="I3" s="25" t="s">
        <v>14</v>
      </c>
      <c r="J3" s="25" t="s">
        <v>15</v>
      </c>
      <c r="K3" s="25" t="s">
        <v>16</v>
      </c>
      <c r="L3" s="25" t="s">
        <v>18</v>
      </c>
      <c r="M3" s="25" t="s">
        <v>19</v>
      </c>
      <c r="N3" s="25" t="s">
        <v>20</v>
      </c>
      <c r="O3" s="25" t="s">
        <v>21</v>
      </c>
    </row>
    <row r="4" spans="1:15" ht="30" customHeight="1" x14ac:dyDescent="0.3">
      <c r="A4" s="1"/>
      <c r="B4" s="8" t="s">
        <v>33</v>
      </c>
      <c r="C4" s="11">
        <v>7500</v>
      </c>
      <c r="D4" s="11">
        <v>7875</v>
      </c>
      <c r="E4" s="11">
        <v>8268.75</v>
      </c>
      <c r="F4" s="11">
        <v>8682.19</v>
      </c>
      <c r="G4" s="11">
        <v>9116.2999999999993</v>
      </c>
      <c r="H4" s="11">
        <v>9572.11</v>
      </c>
      <c r="I4" s="11">
        <v>10050.719999999999</v>
      </c>
      <c r="J4" s="11"/>
      <c r="K4" s="11"/>
      <c r="L4" s="11"/>
      <c r="M4" s="11"/>
      <c r="N4" s="11"/>
      <c r="O4" s="12">
        <f t="shared" ref="O4:O16" si="0">SUM(C4:N4)</f>
        <v>61065.070000000007</v>
      </c>
    </row>
    <row r="5" spans="1:15" ht="30" customHeight="1" x14ac:dyDescent="0.3">
      <c r="A5" s="1"/>
      <c r="B5" s="8" t="s">
        <v>34</v>
      </c>
      <c r="C5" s="11">
        <v>500</v>
      </c>
      <c r="D5" s="11">
        <v>525</v>
      </c>
      <c r="E5" s="11">
        <v>551.25</v>
      </c>
      <c r="F5" s="11">
        <v>578.80999999999995</v>
      </c>
      <c r="G5" s="11">
        <v>607.75</v>
      </c>
      <c r="H5" s="11">
        <v>638.14</v>
      </c>
      <c r="I5" s="11">
        <v>670.05</v>
      </c>
      <c r="J5" s="11"/>
      <c r="K5" s="11"/>
      <c r="L5" s="11"/>
      <c r="M5" s="11"/>
      <c r="N5" s="11"/>
      <c r="O5" s="12">
        <f t="shared" si="0"/>
        <v>4071</v>
      </c>
    </row>
    <row r="6" spans="1:15" ht="30" customHeight="1" x14ac:dyDescent="0.3">
      <c r="A6" s="1"/>
      <c r="B6" s="8" t="s">
        <v>35</v>
      </c>
      <c r="C6" s="11">
        <v>1500</v>
      </c>
      <c r="D6" s="11">
        <v>1575</v>
      </c>
      <c r="E6" s="11">
        <v>1653.75</v>
      </c>
      <c r="F6" s="11">
        <v>1736.44</v>
      </c>
      <c r="G6" s="11">
        <v>1823.26</v>
      </c>
      <c r="H6" s="11">
        <v>1914.42</v>
      </c>
      <c r="I6" s="11">
        <v>2010.14</v>
      </c>
      <c r="J6" s="11"/>
      <c r="K6" s="11"/>
      <c r="L6" s="11"/>
      <c r="M6" s="11"/>
      <c r="N6" s="11"/>
      <c r="O6" s="12">
        <f>SUM(C6:N6)</f>
        <v>12213.01</v>
      </c>
    </row>
    <row r="7" spans="1:15" ht="30" customHeight="1" x14ac:dyDescent="0.3">
      <c r="A7" s="1"/>
      <c r="B7" s="8" t="s">
        <v>36</v>
      </c>
      <c r="C7" s="11">
        <v>475</v>
      </c>
      <c r="D7" s="11">
        <v>498.75</v>
      </c>
      <c r="E7" s="11">
        <v>523.69000000000005</v>
      </c>
      <c r="F7" s="11">
        <v>549.87</v>
      </c>
      <c r="G7" s="11">
        <v>577.37</v>
      </c>
      <c r="H7" s="11">
        <v>606.23</v>
      </c>
      <c r="I7" s="11">
        <v>636.54999999999995</v>
      </c>
      <c r="J7" s="11"/>
      <c r="K7" s="11"/>
      <c r="L7" s="11"/>
      <c r="M7" s="11"/>
      <c r="N7" s="11"/>
      <c r="O7" s="12">
        <f t="shared" si="0"/>
        <v>3867.46</v>
      </c>
    </row>
    <row r="8" spans="1:15" ht="30" customHeight="1" x14ac:dyDescent="0.3">
      <c r="A8" s="1"/>
      <c r="B8" s="8" t="s">
        <v>37</v>
      </c>
      <c r="C8" s="11">
        <v>123</v>
      </c>
      <c r="D8" s="11">
        <v>123</v>
      </c>
      <c r="E8" s="11">
        <v>123</v>
      </c>
      <c r="F8" s="11">
        <v>123</v>
      </c>
      <c r="G8" s="11">
        <v>123</v>
      </c>
      <c r="H8" s="11">
        <v>123</v>
      </c>
      <c r="I8" s="11">
        <v>123</v>
      </c>
      <c r="J8" s="11"/>
      <c r="K8" s="11"/>
      <c r="L8" s="11"/>
      <c r="M8" s="11"/>
      <c r="N8" s="11"/>
      <c r="O8" s="12">
        <f t="shared" si="0"/>
        <v>861</v>
      </c>
    </row>
    <row r="9" spans="1:15" ht="30" customHeight="1" x14ac:dyDescent="0.3">
      <c r="A9" s="1"/>
      <c r="B9" s="8" t="s">
        <v>38</v>
      </c>
      <c r="C9" s="11">
        <v>68</v>
      </c>
      <c r="D9" s="11">
        <v>68</v>
      </c>
      <c r="E9" s="11">
        <v>68</v>
      </c>
      <c r="F9" s="11">
        <v>68</v>
      </c>
      <c r="G9" s="11">
        <v>68</v>
      </c>
      <c r="H9" s="11">
        <v>68</v>
      </c>
      <c r="I9" s="11">
        <v>68</v>
      </c>
      <c r="J9" s="11"/>
      <c r="K9" s="11"/>
      <c r="L9" s="11"/>
      <c r="M9" s="11"/>
      <c r="N9" s="11"/>
      <c r="O9" s="12">
        <f t="shared" si="0"/>
        <v>476</v>
      </c>
    </row>
    <row r="10" spans="1:15" ht="30" customHeight="1" x14ac:dyDescent="0.3">
      <c r="A10" s="1"/>
      <c r="B10" s="8" t="s">
        <v>39</v>
      </c>
      <c r="C10" s="11">
        <v>125</v>
      </c>
      <c r="D10" s="11">
        <v>125</v>
      </c>
      <c r="E10" s="11">
        <v>125</v>
      </c>
      <c r="F10" s="11">
        <v>125</v>
      </c>
      <c r="G10" s="11">
        <v>125</v>
      </c>
      <c r="H10" s="11">
        <v>125</v>
      </c>
      <c r="I10" s="11">
        <v>125</v>
      </c>
      <c r="J10" s="11"/>
      <c r="K10" s="11"/>
      <c r="L10" s="11"/>
      <c r="M10" s="11"/>
      <c r="N10" s="11"/>
      <c r="O10" s="12">
        <f t="shared" si="0"/>
        <v>875</v>
      </c>
    </row>
    <row r="11" spans="1:15" ht="30" customHeight="1" x14ac:dyDescent="0.3">
      <c r="A11" s="1"/>
      <c r="B11" s="8" t="s">
        <v>40</v>
      </c>
      <c r="C11" s="11">
        <v>250</v>
      </c>
      <c r="D11" s="11">
        <v>262.5</v>
      </c>
      <c r="E11" s="11">
        <v>275.63</v>
      </c>
      <c r="F11" s="11">
        <v>289.41000000000003</v>
      </c>
      <c r="G11" s="11">
        <v>303.88</v>
      </c>
      <c r="H11" s="11">
        <v>319.07</v>
      </c>
      <c r="I11" s="11">
        <v>335.02</v>
      </c>
      <c r="J11" s="11"/>
      <c r="K11" s="11"/>
      <c r="L11" s="11"/>
      <c r="M11" s="11"/>
      <c r="N11" s="11"/>
      <c r="O11" s="12">
        <f>SUM(C11:N11)</f>
        <v>2035.51</v>
      </c>
    </row>
    <row r="12" spans="1:15" ht="30" customHeight="1" x14ac:dyDescent="0.3">
      <c r="A12" s="1"/>
      <c r="B12" s="8" t="s">
        <v>41</v>
      </c>
      <c r="C12" s="11">
        <v>100</v>
      </c>
      <c r="D12" s="11">
        <v>105</v>
      </c>
      <c r="E12" s="11">
        <v>110.25</v>
      </c>
      <c r="F12" s="11">
        <v>115.76</v>
      </c>
      <c r="G12" s="11">
        <v>121.55</v>
      </c>
      <c r="H12" s="11">
        <v>127.63</v>
      </c>
      <c r="I12" s="11">
        <v>134.01</v>
      </c>
      <c r="J12" s="11"/>
      <c r="K12" s="11"/>
      <c r="L12" s="11"/>
      <c r="M12" s="11"/>
      <c r="N12" s="11"/>
      <c r="O12" s="12">
        <f t="shared" si="0"/>
        <v>814.19999999999993</v>
      </c>
    </row>
    <row r="13" spans="1:15" ht="30" customHeight="1" x14ac:dyDescent="0.3">
      <c r="A13" s="1"/>
      <c r="B13" s="8" t="s">
        <v>42</v>
      </c>
      <c r="C13" s="11">
        <v>200</v>
      </c>
      <c r="D13" s="11">
        <v>210</v>
      </c>
      <c r="E13" s="11">
        <v>220.5</v>
      </c>
      <c r="F13" s="11">
        <v>231.53</v>
      </c>
      <c r="G13" s="11">
        <v>243.1</v>
      </c>
      <c r="H13" s="11">
        <v>255.26</v>
      </c>
      <c r="I13" s="11">
        <v>268.02</v>
      </c>
      <c r="J13" s="11"/>
      <c r="K13" s="11"/>
      <c r="L13" s="11"/>
      <c r="M13" s="11"/>
      <c r="N13" s="11"/>
      <c r="O13" s="12">
        <f t="shared" si="0"/>
        <v>1628.4099999999999</v>
      </c>
    </row>
    <row r="14" spans="1:15" ht="30" customHeight="1" x14ac:dyDescent="0.3">
      <c r="A14" s="1"/>
      <c r="B14" s="8" t="s">
        <v>43</v>
      </c>
      <c r="C14" s="11">
        <v>0</v>
      </c>
      <c r="D14" s="11">
        <v>0</v>
      </c>
      <c r="E14" s="11">
        <v>0</v>
      </c>
      <c r="F14" s="11">
        <v>0</v>
      </c>
      <c r="G14" s="11">
        <v>0</v>
      </c>
      <c r="H14" s="11">
        <v>0</v>
      </c>
      <c r="I14" s="11">
        <v>0</v>
      </c>
      <c r="J14" s="11"/>
      <c r="K14" s="11"/>
      <c r="L14" s="11"/>
      <c r="M14" s="11"/>
      <c r="N14" s="11"/>
      <c r="O14" s="12">
        <f t="shared" si="0"/>
        <v>0</v>
      </c>
    </row>
    <row r="15" spans="1:15" ht="30" customHeight="1" x14ac:dyDescent="0.3">
      <c r="A15" s="1"/>
      <c r="B15" s="8" t="s">
        <v>44</v>
      </c>
      <c r="C15" s="11">
        <v>0</v>
      </c>
      <c r="D15" s="11">
        <v>0</v>
      </c>
      <c r="E15" s="11">
        <v>0</v>
      </c>
      <c r="F15" s="11">
        <v>0</v>
      </c>
      <c r="G15" s="11">
        <v>0</v>
      </c>
      <c r="H15" s="11">
        <v>0</v>
      </c>
      <c r="I15" s="11">
        <v>0</v>
      </c>
      <c r="J15" s="11"/>
      <c r="K15" s="11"/>
      <c r="L15" s="11"/>
      <c r="M15" s="11"/>
      <c r="N15" s="11"/>
      <c r="O15" s="12">
        <f t="shared" si="0"/>
        <v>0</v>
      </c>
    </row>
    <row r="16" spans="1:15" ht="30" customHeight="1" x14ac:dyDescent="0.3">
      <c r="A16" s="1"/>
      <c r="B16" s="8" t="s">
        <v>45</v>
      </c>
      <c r="C16" s="11">
        <v>0</v>
      </c>
      <c r="D16" s="11">
        <v>0</v>
      </c>
      <c r="E16" s="11">
        <v>0</v>
      </c>
      <c r="F16" s="11">
        <v>0</v>
      </c>
      <c r="G16" s="11">
        <v>0</v>
      </c>
      <c r="H16" s="11">
        <v>0</v>
      </c>
      <c r="I16" s="11">
        <v>0</v>
      </c>
      <c r="J16" s="11"/>
      <c r="K16" s="11"/>
      <c r="L16" s="11"/>
      <c r="M16" s="11"/>
      <c r="N16" s="11"/>
      <c r="O16" s="12">
        <f t="shared" si="0"/>
        <v>0</v>
      </c>
    </row>
    <row r="17" spans="1:15" ht="30" customHeight="1" x14ac:dyDescent="0.3">
      <c r="A17" s="1"/>
      <c r="B17" s="8" t="s">
        <v>46</v>
      </c>
      <c r="C17" s="28">
        <f t="shared" ref="C17:N17" si="1">IF(SUM(C4:C16)=0,"",SUM(C4:C16))</f>
        <v>10841</v>
      </c>
      <c r="D17" s="28">
        <f t="shared" si="1"/>
        <v>11367.25</v>
      </c>
      <c r="E17" s="28">
        <f t="shared" si="1"/>
        <v>11919.82</v>
      </c>
      <c r="F17" s="28">
        <f t="shared" si="1"/>
        <v>12500.010000000002</v>
      </c>
      <c r="G17" s="28">
        <f t="shared" si="1"/>
        <v>13109.21</v>
      </c>
      <c r="H17" s="28">
        <f t="shared" si="1"/>
        <v>13748.859999999999</v>
      </c>
      <c r="I17" s="28">
        <f t="shared" si="1"/>
        <v>14420.509999999998</v>
      </c>
      <c r="J17" s="28" t="str">
        <f t="shared" si="1"/>
        <v/>
      </c>
      <c r="K17" s="28" t="str">
        <f t="shared" si="1"/>
        <v/>
      </c>
      <c r="L17" s="28" t="str">
        <f t="shared" si="1"/>
        <v/>
      </c>
      <c r="M17" s="28" t="str">
        <f t="shared" si="1"/>
        <v/>
      </c>
      <c r="N17" s="28" t="str">
        <f t="shared" si="1"/>
        <v/>
      </c>
      <c r="O17" s="13">
        <f>SUBTOTAL(109,Ausgaben[JBH])</f>
        <v>87906.66</v>
      </c>
    </row>
  </sheetData>
  <dataConsolidate/>
  <mergeCells count="3">
    <mergeCell ref="B1:B2"/>
    <mergeCell ref="C1:K1"/>
    <mergeCell ref="C2:K2"/>
  </mergeCells>
  <dataValidations count="7">
    <dataValidation allowBlank="1" showInputMessage="1" showErrorMessage="1" prompt="Geben Sie die Betriebsausgaben für diesen Monat in dieser Spalte unter dieser Überschrift ein." sqref="C3:N3"/>
    <dataValidation allowBlank="1" showInputMessage="1" showErrorMessage="1" prompt="Der Betrag seit Jahresbeginn wird in dieser Spalte unter dieser Überschrift automatisch berechnet. Die Gesamtbetriebsausgaben befinden sich in der Zeile am Ende der Tabelle." sqref="O3"/>
    <dataValidation allowBlank="1" showInputMessage="1" showErrorMessage="1" prompt="Geben Sie die Betriebsausgabenposten in dieser Spalte unter dieser Überschrift ein, oder passen Sie sie an." sqref="B3"/>
    <dataValidation allowBlank="1" showInputMessage="1" prompt="Der Titel dieses Arbeitsblatts befindet sich in dieser Zelle. Der Firmenname in der Zelle unten wird automatisch aktualisiert." sqref="C1:K1"/>
    <dataValidation allowBlank="1" showInputMessage="1" showErrorMessage="1" prompt="Geben Sie die Betriebsausgaben in der Tabelle &quot;Ausgaben&quot; auf diesem Arbeitsblatt ein. Die Summe wird automatisch berechnet." sqref="A1"/>
    <dataValidation allowBlank="1" showInputMessage="1" showErrorMessage="1" prompt="Das Jahr in dieser Zelle und der Firmenname in Zelle C2 werden automatisch aktualisiert." sqref="B1:B2"/>
    <dataValidation allowBlank="1" showInputMessage="1" showErrorMessage="1" prompt="Der Firmenname in dieser Zelle wird automatisch aktualisiert. Geben Sie die Ausgabendetails in der Tabelle unten ein." sqref="C2:K2"/>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Gewinn und Verlust</vt:lpstr>
      <vt:lpstr>Umsatz</vt:lpstr>
      <vt:lpstr>Betriebsausgaben</vt:lpstr>
      <vt:lpstr>Betriebsausgaben!Drucktitel</vt:lpstr>
      <vt:lpstr>'Gewinn und Verlust'!Drucktitel</vt:lpstr>
      <vt:lpstr>Umsatz!Drucktitel</vt:lpstr>
      <vt:lpstr>NettoEinnahmen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tester</cp:lastModifiedBy>
  <dcterms:created xsi:type="dcterms:W3CDTF">2018-02-27T04:33:55Z</dcterms:created>
  <dcterms:modified xsi:type="dcterms:W3CDTF">2018-04-26T07:03:16Z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