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06"/>
  <workbookPr codeName="ThisWorkbook"/>
  <mc:AlternateContent xmlns:mc="http://schemas.openxmlformats.org/markup-compatibility/2006">
    <mc:Choice Requires="x15">
      <x15ac:absPath xmlns:x15ac="http://schemas.microsoft.com/office/spreadsheetml/2010/11/ac" url="\\Imartisek2580\Oddjob\accessy\da-DK\target\"/>
    </mc:Choice>
  </mc:AlternateContent>
  <bookViews>
    <workbookView xWindow="0" yWindow="0" windowWidth="28800" windowHeight="13635"/>
  </bookViews>
  <sheets>
    <sheet name="SEMESTER" sheetId="1" r:id="rId1"/>
    <sheet name="POINT" sheetId="2" r:id="rId2"/>
    <sheet name="BUDGET" sheetId="3" r:id="rId3"/>
    <sheet name="MÅNEDLIGE NETTOUDGIFTER" sheetId="5" r:id="rId4"/>
    <sheet name="UDGIFTER TIL SEMESTER" sheetId="6" r:id="rId5"/>
    <sheet name="BØGER" sheetId="4" r:id="rId6"/>
  </sheets>
  <definedNames>
    <definedName name="Kolonnetitel1">Plan[[#Headers],[TID ]]</definedName>
    <definedName name="Kolonnetitel2">Kurser[[#Headers],[KURSUSTITEL]]</definedName>
    <definedName name="KolonneTitel3">MånedligIndtægt[[#Headers],[ELEMENT]]</definedName>
    <definedName name="KolonneTitel4">MånedligeUdgifter[[#Headers],[ELEMENT]]</definedName>
    <definedName name="KolonneTitel5">Udgiftertilsemester[[#Headers],[ELEMENT]]</definedName>
    <definedName name="KolonneTitel6">Bogliste[[#Headers],[TITEL]]</definedName>
    <definedName name="Krav">POINT!$B$8:$B$11</definedName>
    <definedName name="Måneder_i_semester">BUDGET!$C$9</definedName>
    <definedName name="NETTO_MÅNEDLIG_INDTÆGT">BUDGET!$B$8</definedName>
    <definedName name="NETTO_MÅNEDLIGE_UDGIFTER">BUDGET!$C$8</definedName>
    <definedName name="SALDO">BUDGET!$D$8</definedName>
    <definedName name="Starttidspunkt">SEMESTER!$C$4</definedName>
    <definedName name="Tidsinterval">SEMESTER!$D$4</definedName>
    <definedName name="_xlnm.Print_Titles" localSheetId="2">BUDGET!$10:$11</definedName>
    <definedName name="_xlnm.Print_Titles" localSheetId="5">BØGER!$4:$4</definedName>
    <definedName name="_xlnm.Print_Titles" localSheetId="3">'MÅNEDLIGE NETTOUDGIFTER'!$4:$5</definedName>
    <definedName name="_xlnm.Print_Titles" localSheetId="1">POINT!$14:$14</definedName>
    <definedName name="_xlnm.Print_Titles" localSheetId="0">SEMESTER!$5:$5</definedName>
    <definedName name="_xlnm.Print_Titles" localSheetId="4">'UDGIFTER TIL SEMESTER'!$4:$5</definedName>
    <definedName name="Universitet">POINT!$B$1</definedName>
    <definedName name="År">SEMESTER!$F$3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D7" i="6" l="1"/>
  <c r="D8" i="6"/>
  <c r="D9" i="6"/>
  <c r="D10" i="6"/>
  <c r="D11" i="6"/>
  <c r="D6" i="6"/>
  <c r="C4" i="6"/>
  <c r="C4" i="5"/>
  <c r="C10" i="3"/>
  <c r="C3" i="6"/>
  <c r="C3" i="3"/>
  <c r="C3" i="5"/>
  <c r="B1" i="5"/>
  <c r="B1" i="6"/>
  <c r="B1" i="4"/>
  <c r="B1" i="3"/>
  <c r="E9" i="2"/>
  <c r="E10" i="2"/>
  <c r="E11" i="2"/>
  <c r="E8" i="2"/>
  <c r="D9" i="2"/>
  <c r="D10" i="2"/>
  <c r="D11" i="2"/>
  <c r="D8" i="2"/>
  <c r="C9" i="2"/>
  <c r="C10" i="2"/>
  <c r="C11" i="2"/>
  <c r="C8" i="2"/>
  <c r="E5" i="2"/>
  <c r="D5" i="2"/>
  <c r="B5" i="2"/>
  <c r="D4" i="6" l="1"/>
  <c r="C8" i="3"/>
  <c r="C12" i="2"/>
  <c r="E12" i="2"/>
  <c r="D12" i="2"/>
  <c r="C3" i="2" l="1"/>
  <c r="B7" i="1"/>
  <c r="B8" i="1"/>
  <c r="B9" i="1"/>
  <c r="B10" i="1"/>
  <c r="B11" i="1"/>
  <c r="B12" i="1"/>
  <c r="B13" i="1"/>
  <c r="B14" i="1"/>
  <c r="B15" i="1"/>
  <c r="B16" i="1"/>
  <c r="B17" i="1"/>
  <c r="B18" i="1"/>
  <c r="B19" i="1"/>
  <c r="B20" i="1"/>
  <c r="B21" i="1"/>
  <c r="B22" i="1"/>
  <c r="B23" i="1"/>
  <c r="B24" i="1"/>
  <c r="B25" i="1"/>
  <c r="B26" i="1"/>
  <c r="B27" i="1"/>
  <c r="B28" i="1"/>
  <c r="B29" i="1"/>
  <c r="B6" i="1"/>
  <c r="B8" i="3" l="1"/>
  <c r="D8" i="3" l="1"/>
  <c r="B5" i="3"/>
  <c r="B6" i="3" s="1"/>
</calcChain>
</file>

<file path=xl/sharedStrings.xml><?xml version="1.0" encoding="utf-8"?>
<sst xmlns="http://schemas.openxmlformats.org/spreadsheetml/2006/main" count="123" uniqueCount="92">
  <si>
    <t>MIT SKEMA</t>
  </si>
  <si>
    <t>EFTERÅRSSEMESTER</t>
  </si>
  <si>
    <t xml:space="preserve">TID </t>
  </si>
  <si>
    <t>STARTTIDSPUNKT</t>
  </si>
  <si>
    <t>MAN</t>
  </si>
  <si>
    <t>Morgenmad</t>
  </si>
  <si>
    <t>Firma: Forelæsning Bygning B, lokale 256</t>
  </si>
  <si>
    <t>TIDSINTERVAL</t>
  </si>
  <si>
    <t>TIR</t>
  </si>
  <si>
    <t>(i minutter)</t>
  </si>
  <si>
    <t>ONS</t>
  </si>
  <si>
    <t>ÅR</t>
  </si>
  <si>
    <t>TOR</t>
  </si>
  <si>
    <t>Fysik: Laboratorium 
Bygning J, lokale 309</t>
  </si>
  <si>
    <t>FRE</t>
  </si>
  <si>
    <t>LØR</t>
  </si>
  <si>
    <t>SØN</t>
  </si>
  <si>
    <t>UNIVERSITET</t>
  </si>
  <si>
    <t>POINTPLAN</t>
  </si>
  <si>
    <t>Titel</t>
  </si>
  <si>
    <t>OVERORDNET STATUS</t>
  </si>
  <si>
    <t>Bemærk! Nedenstående pointoversigt udfyldes automatisk med dine indtastninger i tabellen Universitetskurser herunder</t>
  </si>
  <si>
    <t>KRAV</t>
  </si>
  <si>
    <t>Akademisk hovedfagseksamen</t>
  </si>
  <si>
    <t>Akademisk bifagseksamen</t>
  </si>
  <si>
    <t>Valgfrit fag</t>
  </si>
  <si>
    <t>Generelt studie</t>
  </si>
  <si>
    <t>I alt</t>
  </si>
  <si>
    <t>Kurser</t>
  </si>
  <si>
    <t>KURSUSTITEL</t>
  </si>
  <si>
    <t>Kursus 1</t>
  </si>
  <si>
    <t>Kursus 2</t>
  </si>
  <si>
    <t>Kursus 3</t>
  </si>
  <si>
    <t>POINT I ALT</t>
  </si>
  <si>
    <t>KURSUSNUMMER</t>
  </si>
  <si>
    <t>Nummer</t>
  </si>
  <si>
    <t>OPTJENT</t>
  </si>
  <si>
    <t>KRÆVET</t>
  </si>
  <si>
    <t>POINT</t>
  </si>
  <si>
    <t>NIVEAUER</t>
  </si>
  <si>
    <t>Ja</t>
  </si>
  <si>
    <t>Nej</t>
  </si>
  <si>
    <t>KARAKTER</t>
  </si>
  <si>
    <t>SEMESTER</t>
  </si>
  <si>
    <t>Semester 1</t>
  </si>
  <si>
    <t>OVERVÅGNING AF BUDGET</t>
  </si>
  <si>
    <t>Mit budget</t>
  </si>
  <si>
    <t>PROCENTDEL AF INDTÆGT BRUGT</t>
  </si>
  <si>
    <t>MÅNEDLIG NETTOINDTÆGT</t>
  </si>
  <si>
    <t>Måneder i semester</t>
  </si>
  <si>
    <t>MÅNEDLIG INDTÆGT</t>
  </si>
  <si>
    <t>ELEMENT</t>
  </si>
  <si>
    <t>Fast indtægt</t>
  </si>
  <si>
    <t>Økonomisk støtte</t>
  </si>
  <si>
    <t>Lån</t>
  </si>
  <si>
    <t>Anden indtægt</t>
  </si>
  <si>
    <t>MÅNEDLIGE NETTOUDGIFTER</t>
  </si>
  <si>
    <t>BELØB</t>
  </si>
  <si>
    <t>SALDO</t>
  </si>
  <si>
    <t>Månedlige udgifter</t>
  </si>
  <si>
    <t>MÅNEDLIGE UDGIFTER</t>
  </si>
  <si>
    <t>Leje</t>
  </si>
  <si>
    <t>El, vand og varme</t>
  </si>
  <si>
    <t>Mobiltelefon</t>
  </si>
  <si>
    <t>Dagligvarer</t>
  </si>
  <si>
    <t>Udgifter til bil</t>
  </si>
  <si>
    <t>Studielån</t>
  </si>
  <si>
    <t>Kreditkort</t>
  </si>
  <si>
    <t>Forsikring</t>
  </si>
  <si>
    <t>Underholdning</t>
  </si>
  <si>
    <t>Diverse</t>
  </si>
  <si>
    <t>Udgifter til semester</t>
  </si>
  <si>
    <t>UDGIFTER TIL SEMESTER (samlet/pr. måned)</t>
  </si>
  <si>
    <t>Undervisning</t>
  </si>
  <si>
    <t>Laboratorieafgifter</t>
  </si>
  <si>
    <t>Bøger</t>
  </si>
  <si>
    <t>Indbetalinger</t>
  </si>
  <si>
    <t>Transport</t>
  </si>
  <si>
    <t>Andre afgifter</t>
  </si>
  <si>
    <t>PR. MÅNED</t>
  </si>
  <si>
    <t>BOGREGISTRERING</t>
  </si>
  <si>
    <t>Bogliste</t>
  </si>
  <si>
    <t>TITEL</t>
  </si>
  <si>
    <t>Bogtitel</t>
  </si>
  <si>
    <t>FORFATTER</t>
  </si>
  <si>
    <t>Forfatter</t>
  </si>
  <si>
    <t>KURSUS</t>
  </si>
  <si>
    <t>Kursus</t>
  </si>
  <si>
    <t>BUTIK</t>
  </si>
  <si>
    <t>Sted</t>
  </si>
  <si>
    <t>ISBN</t>
  </si>
  <si>
    <t>BEMÆRKNINGER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</si>
</sst>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kr.&quot;\ #,##0;&quot;kr.&quot;\ \-#,##0"/>
    <numFmt numFmtId="164" formatCode="&quot;$&quot;#,##0_);\(&quot;$&quot;#,##0\)"/>
    <numFmt numFmtId="165" formatCode="[$-409]h:mm\ AM/PM;@"/>
    <numFmt numFmtId="166" formatCode="0.0"/>
    <numFmt numFmtId="167" formatCode="hh:mm;@"/>
  </numFmts>
  <fonts count="13"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6" fontId="11" fillId="3" borderId="0">
      <alignment horizontal="center" vertical="center" wrapText="1"/>
    </xf>
    <xf numFmtId="164" fontId="10" fillId="3" borderId="0" applyFill="0" applyBorder="0">
      <alignment horizontal="right" wrapText="1" indent="2"/>
    </xf>
  </cellStyleXfs>
  <cellXfs count="32">
    <xf numFmtId="0" fontId="0" fillId="3" borderId="0" xfId="0">
      <alignment horizontal="left" vertical="center" wrapText="1"/>
    </xf>
    <xf numFmtId="0" fontId="3" fillId="2" borderId="0" xfId="6">
      <alignment horizontal="right" indent="1"/>
    </xf>
    <xf numFmtId="0" fontId="8" fillId="4" borderId="0" xfId="2"/>
    <xf numFmtId="0" fontId="5" fillId="4" borderId="0" xfId="1"/>
    <xf numFmtId="0" fontId="6" fillId="3" borderId="0" xfId="7">
      <alignment horizontal="right"/>
    </xf>
    <xf numFmtId="0" fontId="7" fillId="3" borderId="0" xfId="9">
      <alignment horizontal="left"/>
    </xf>
    <xf numFmtId="0" fontId="7" fillId="3" borderId="0" xfId="9">
      <alignment horizontal="left"/>
    </xf>
    <xf numFmtId="0" fontId="4" fillId="3" borderId="0" xfId="11">
      <alignment horizontal="right" vertical="center"/>
    </xf>
    <xf numFmtId="0" fontId="10" fillId="3" borderId="0" xfId="3" applyFill="1">
      <alignment horizontal="left"/>
    </xf>
    <xf numFmtId="0" fontId="0" fillId="3" borderId="0" xfId="0" applyFont="1" applyFill="1" applyBorder="1">
      <alignment horizontal="left" vertical="center" wrapText="1"/>
    </xf>
    <xf numFmtId="0" fontId="10" fillId="3" borderId="0" xfId="12">
      <alignment horizontal="center"/>
    </xf>
    <xf numFmtId="0" fontId="2" fillId="3" borderId="0" xfId="5">
      <alignment horizontal="left" vertical="center" wrapText="1"/>
    </xf>
    <xf numFmtId="0" fontId="11" fillId="3" borderId="0" xfId="17" applyFill="1">
      <alignment horizontal="center" vertical="center"/>
    </xf>
    <xf numFmtId="0" fontId="1" fillId="3" borderId="0" xfId="14" applyFill="1" applyBorder="1">
      <alignment horizontal="right" indent="2"/>
    </xf>
    <xf numFmtId="0" fontId="7" fillId="3" borderId="0" xfId="18">
      <alignment horizontal="right" indent="1"/>
    </xf>
    <xf numFmtId="0" fontId="0" fillId="3" borderId="1" xfId="16" applyFont="1" applyFill="1" applyAlignment="1">
      <alignment horizontal="left" vertical="center" wrapText="1"/>
    </xf>
    <xf numFmtId="9" fontId="2" fillId="3" borderId="0" xfId="4" applyFont="1" applyFill="1" applyAlignment="1">
      <alignment horizontal="left" vertical="center"/>
    </xf>
    <xf numFmtId="0" fontId="1" fillId="3" borderId="0" xfId="14" applyFill="1">
      <alignment horizontal="right" indent="2"/>
    </xf>
    <xf numFmtId="0" fontId="11" fillId="3" borderId="0" xfId="15" applyAlignment="1">
      <alignment horizontal="left" vertical="center"/>
    </xf>
    <xf numFmtId="166" fontId="11" fillId="3" borderId="0" xfId="22">
      <alignment horizontal="center" vertical="center" wrapText="1"/>
    </xf>
    <xf numFmtId="0" fontId="11" fillId="3" borderId="1" xfId="17" applyFill="1" applyBorder="1">
      <alignment horizontal="center" vertical="center"/>
    </xf>
    <xf numFmtId="0" fontId="3" fillId="2" borderId="0" xfId="6" applyNumberFormat="1">
      <alignment horizontal="right" indent="1"/>
    </xf>
    <xf numFmtId="167" fontId="4" fillId="3" borderId="0" xfId="10" applyNumberFormat="1">
      <alignment horizontal="left" vertical="center"/>
    </xf>
    <xf numFmtId="167" fontId="9" fillId="2" borderId="0" xfId="8" applyNumberFormat="1">
      <alignment horizontal="right" vertical="center" indent="1"/>
    </xf>
    <xf numFmtId="5" fontId="2" fillId="3" borderId="0" xfId="5" applyNumberFormat="1">
      <alignment horizontal="left" vertical="center" wrapText="1"/>
    </xf>
    <xf numFmtId="5" fontId="4" fillId="3" borderId="0" xfId="10" applyNumberFormat="1">
      <alignment horizontal="left" vertical="center"/>
    </xf>
    <xf numFmtId="5" fontId="10" fillId="3" borderId="0" xfId="23" applyNumberFormat="1" applyFill="1">
      <alignment horizontal="right" wrapText="1" indent="2"/>
    </xf>
    <xf numFmtId="5" fontId="11" fillId="3" borderId="0" xfId="19" applyNumberFormat="1" applyFill="1" applyBorder="1">
      <alignment horizontal="right" vertical="center" wrapText="1" indent="2"/>
    </xf>
    <xf numFmtId="5" fontId="11" fillId="3" borderId="0" xfId="19" applyNumberFormat="1" applyFill="1">
      <alignment horizontal="right" vertical="center" wrapText="1" indent="2"/>
    </xf>
    <xf numFmtId="0" fontId="11" fillId="3" borderId="0" xfId="21" applyNumberFormat="1">
      <alignment horizontal="left" vertical="center" wrapText="1"/>
    </xf>
    <xf numFmtId="0" fontId="10" fillId="3" borderId="0" xfId="12">
      <alignment horizontal="center"/>
    </xf>
    <xf numFmtId="0" fontId="3" fillId="2" borderId="0" xfId="6">
      <alignment horizontal="right" indent="1"/>
    </xf>
  </cellXfs>
  <cellStyles count="24">
    <cellStyle name="Bemærk!" xfId="15" builtinId="10" customBuiltin="1"/>
    <cellStyle name="Etiketter – højrejusteret" xfId="18"/>
    <cellStyle name="Etiketter – venstrejusteret" xfId="9"/>
    <cellStyle name="Højrejusteret" xfId="11"/>
    <cellStyle name="Karakter" xfId="22"/>
    <cellStyle name="Klokkeslæt" xfId="8"/>
    <cellStyle name="Normal" xfId="0" builtinId="0" customBuiltin="1"/>
    <cellStyle name="Overskrift 1" xfId="2" builtinId="16" customBuiltin="1"/>
    <cellStyle name="Overskrift 2" xfId="3" builtinId="17" customBuiltin="1"/>
    <cellStyle name="Overskrift 2 centreret" xfId="12"/>
    <cellStyle name="Overskrift 3" xfId="5" builtinId="18" customBuiltin="1"/>
    <cellStyle name="Overskrift 4" xfId="14" builtinId="19" customBuiltin="1"/>
    <cellStyle name="Overskriftsvaluta" xfId="23"/>
    <cellStyle name="Procent" xfId="4" builtinId="5"/>
    <cellStyle name="Sort markering" xfId="6"/>
    <cellStyle name="Tabel – centreret" xfId="17"/>
    <cellStyle name="Tabel – højrejusteret" xfId="20"/>
    <cellStyle name="Tabel – venstrejusteret" xfId="21"/>
    <cellStyle name="Tabelvaluta" xfId="19"/>
    <cellStyle name="Titel" xfId="1" builtinId="15" customBuiltin="1"/>
    <cellStyle name="Understregning" xfId="16"/>
    <cellStyle name="Valuta" xfId="13" builtinId="4" customBuiltin="1"/>
    <cellStyle name="Venstrejuster" xfId="10"/>
    <cellStyle name="År" xfId="7"/>
  </cellStyles>
  <dxfs count="16">
    <dxf>
      <numFmt numFmtId="9" formatCode="&quot;kr.&quot;\ #,##0;&quot;kr.&quot;\ \-#,##0"/>
    </dxf>
    <dxf>
      <numFmt numFmtId="9" formatCode="&quot;kr.&quot;\ #,##0;&quot;kr.&quot;\ \-#,##0"/>
    </dxf>
    <dxf>
      <numFmt numFmtId="9" formatCode="&quot;kr.&quot;\ #,##0;&quot;kr.&quot;\ \-#,##0"/>
    </dxf>
    <dxf>
      <numFmt numFmtId="9" formatCode="&quot;kr.&quot;\ #,##0;&quot;kr.&quot;\ \-#,##0"/>
    </dxf>
    <dxf>
      <numFmt numFmtId="0" formatCode="General"/>
    </dxf>
    <dxf>
      <numFmt numFmtId="167" formatCode="hh:mm;@"/>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Studiestyringstabel" defaultPivotStyle="PivotStyleLight16">
    <tableStyle name="Studiestyringstabel" pivot="0" count="5">
      <tableStyleElement type="wholeTable" dxfId="15"/>
      <tableStyleElement type="headerRow" dxfId="14"/>
      <tableStyleElement type="totalRow" dxfId="13"/>
      <tableStyleElement type="firstColumn" dxfId="12"/>
      <tableStyleElement type="lastColumn" dxfId="11"/>
    </tableStyle>
    <tableStyle name="Studiestyringstabel 2" pivot="0" count="5">
      <tableStyleElement type="wholeTable" dxfId="10"/>
      <tableStyleElement type="headerRow" dxfId="9"/>
      <tableStyleElement type="totalRow" dxfId="8"/>
      <tableStyleElement type="firstColumn" dxfId="7"/>
      <tableStyleElement type="lastColumn"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Plan" displayName="Plan" ref="B5:I29" totalsRowShown="0">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ID " dataDxfId="5">
      <calculatedColumnFormula>Starttidspunkt+TIME(0,(ROW(A1)-1)*Tidsinterval,0)</calculatedColumnFormula>
    </tableColumn>
    <tableColumn id="2" name="MAN"/>
    <tableColumn id="3" name="TIR"/>
    <tableColumn id="4" name="ONS"/>
    <tableColumn id="5" name="TOR"/>
    <tableColumn id="6" name="FRE"/>
    <tableColumn id="7" name="LØR"/>
    <tableColumn id="8" name="SØN"/>
  </tableColumns>
  <tableStyleInfo name="Studiestyringstabel" showFirstColumn="1" showLastColumn="0" showRowStripes="1" showColumnStripes="0"/>
  <extLst>
    <ext xmlns:x14="http://schemas.microsoft.com/office/spreadsheetml/2009/9/main" uri="{504A1905-F514-4f6f-8877-14C23A59335A}">
      <x14:table altTextSummary="En disposition til ugeskemaet fra det starttidspunkt, der er angivet i C4 med intervaller som bestemt af værdien i D4. Angiv noter i kolonne C til I"/>
    </ext>
  </extLst>
</table>
</file>

<file path=xl/tables/table2.xml><?xml version="1.0" encoding="utf-8"?>
<table xmlns="http://schemas.openxmlformats.org/spreadsheetml/2006/main" id="1" name="Kurser" displayName="Kurser" ref="B14:H17" totalsRowShown="0" headerRowCellStyle="Normal" dataCellStyle="Normal">
  <autoFilter ref="B14:H17"/>
  <tableColumns count="7">
    <tableColumn id="1" name="KURSUSTITEL" dataCellStyle="Normal"/>
    <tableColumn id="2" name="KURSUSNUMMER" dataCellStyle="Normal"/>
    <tableColumn id="3" name="KRAV" dataCellStyle="Normal"/>
    <tableColumn id="4" name="POINT" dataCellStyle="Tabel – centreret"/>
    <tableColumn id="5" name="NIVEAUER" dataCellStyle="Tabel – centreret"/>
    <tableColumn id="6" name="KARAKTER" dataCellStyle="Karakter"/>
    <tableColumn id="7" name="SEMESTER" dataDxfId="4" dataCellStyle="Tabel – venstrejusteret"/>
  </tableColumns>
  <tableStyleInfo name="Studiestyringstabel" showFirstColumn="0" showLastColumn="0" showRowStripes="0" showColumnStripes="0"/>
  <extLst>
    <ext xmlns:x14="http://schemas.microsoft.com/office/spreadsheetml/2009/9/main" uri="{504A1905-F514-4f6f-8877-14C23A59335A}">
      <x14:table altTextSummary="Indtast specifikke oplysninger om dine kurser, herunder titel, kursusnummer, karakterkrav, antal point, uanset om du har fuldført det eller ej, karaktergennemsnit og semester"/>
    </ext>
  </extLst>
</table>
</file>

<file path=xl/tables/table3.xml><?xml version="1.0" encoding="utf-8"?>
<table xmlns="http://schemas.openxmlformats.org/spreadsheetml/2006/main" id="3" name="MånedligIndtægt" displayName="MånedligIndtægt" ref="B11:C15" totalsRowCellStyle="Normal">
  <autoFilter ref="B11:C15"/>
  <tableColumns count="2">
    <tableColumn id="1" name="ELEMENT" totalsRowLabel="Total"/>
    <tableColumn id="2" name="BELØB" totalsRowFunction="sum" dataDxfId="3" dataCellStyle="Tabelvaluta"/>
  </tableColumns>
  <tableStyleInfo name="Studiestyringstabel 2" showFirstColumn="0" showLastColumn="0" showRowStripes="1" showColumnStripes="0"/>
  <extLst>
    <ext xmlns:x14="http://schemas.microsoft.com/office/spreadsheetml/2009/9/main" uri="{504A1905-F514-4f6f-8877-14C23A59335A}">
      <x14:table altTextSummary="Angiv specificerede månedlige indtægter"/>
    </ext>
  </extLst>
</table>
</file>

<file path=xl/tables/table4.xml><?xml version="1.0" encoding="utf-8"?>
<table xmlns="http://schemas.openxmlformats.org/spreadsheetml/2006/main" id="8" name="MånedligeUdgifter" displayName="MånedligeUdgifter" ref="B5:C15" totalsRowShown="0" headerRowCellStyle="Normal" dataCellStyle="Normal">
  <autoFilter ref="B5:C15"/>
  <tableColumns count="2">
    <tableColumn id="1" name="ELEMENT" dataCellStyle="Normal"/>
    <tableColumn id="2" name="BELØB" dataDxfId="2" dataCellStyle="Tabelvaluta"/>
  </tableColumns>
  <tableStyleInfo name="Studiestyringstabel 2" showFirstColumn="0" showLastColumn="0" showRowStripes="1" showColumnStripes="0"/>
  <extLst>
    <ext xmlns:x14="http://schemas.microsoft.com/office/spreadsheetml/2009/9/main" uri="{504A1905-F514-4f6f-8877-14C23A59335A}">
      <x14:table altTextSummary="Angiv specificerede månedlige udgifter"/>
    </ext>
  </extLst>
</table>
</file>

<file path=xl/tables/table5.xml><?xml version="1.0" encoding="utf-8"?>
<table xmlns="http://schemas.openxmlformats.org/spreadsheetml/2006/main" id="12" name="Udgiftertilsemester" displayName="Udgiftertilsemester" ref="B5:D11" totalsRowShown="0" headerRowCellStyle="Normal" dataCellStyle="Normal">
  <autoFilter ref="B5:D11"/>
  <tableColumns count="3">
    <tableColumn id="1" name="ELEMENT" dataCellStyle="Normal"/>
    <tableColumn id="2" name="BELØB" dataDxfId="1" dataCellStyle="Tabelvaluta"/>
    <tableColumn id="3" name="PR. MÅNED" dataDxfId="0" dataCellStyle="Tabelvaluta">
      <calculatedColumnFormula>Udgiftertilsemester[[#This Row],[BELØB]]/Måneder_i_semester</calculatedColumnFormula>
    </tableColumn>
  </tableColumns>
  <tableStyleInfo name="Studiestyringstabel 2" showFirstColumn="0" showLastColumn="0" showRowStripes="1" showColumnStripes="0"/>
  <extLst>
    <ext xmlns:x14="http://schemas.microsoft.com/office/spreadsheetml/2009/9/main" uri="{504A1905-F514-4f6f-8877-14C23A59335A}">
      <x14:table altTextSummary="Angiv specificerede semesterudgifter og deres beløb, så beregnes der et beløb pr. måned for dig (baseret på et semester på fire måneder)."/>
    </ext>
  </extLst>
</table>
</file>

<file path=xl/tables/table6.xml><?xml version="1.0" encoding="utf-8"?>
<table xmlns="http://schemas.openxmlformats.org/spreadsheetml/2006/main" id="6" name="Bogliste" displayName="Bogliste" ref="B4:G7" totalsRowShown="0">
  <autoFilter ref="B4:G7"/>
  <tableColumns count="6">
    <tableColumn id="1" name="TITEL"/>
    <tableColumn id="3" name="FORFATTER"/>
    <tableColumn id="4" name="KURSUS"/>
    <tableColumn id="5" name="BUTIK"/>
    <tableColumn id="6" name="ISBN"/>
    <tableColumn id="7" name="BEMÆRKNINGER"/>
  </tableColumns>
  <tableStyleInfo name="Studiestyringstabel" showFirstColumn="0" showLastColumn="0" showRowStripes="1" showColumnStripes="0"/>
  <extLst>
    <ext xmlns:x14="http://schemas.microsoft.com/office/spreadsheetml/2009/9/main" uri="{504A1905-F514-4f6f-8877-14C23A59335A}">
      <x14:table altTextSummary="Indtast din studiebøger her, herunder titel, forfatter, kursus, hvor du kan købe den, ISBN og eventuelle bemærkninger"/>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
  <cols>
    <col min="1" max="1" width="2.625" style="1" customWidth="1"/>
    <col min="2" max="2" width="10.625" style="1" customWidth="1"/>
    <col min="3" max="3" width="21.125" customWidth="1"/>
    <col min="4" max="9" width="19" customWidth="1"/>
    <col min="10" max="10" width="2.625" customWidth="1"/>
  </cols>
  <sheetData>
    <row r="1" spans="2:9" s="2" customFormat="1" ht="24.95" customHeight="1" x14ac:dyDescent="0.25">
      <c r="B1" s="2" t="s">
        <v>0</v>
      </c>
    </row>
    <row r="2" spans="2:9" s="3" customFormat="1" ht="39.950000000000003" customHeight="1" x14ac:dyDescent="0.45">
      <c r="B2" s="3" t="s">
        <v>1</v>
      </c>
    </row>
    <row r="3" spans="2:9" ht="39.950000000000003" customHeight="1" x14ac:dyDescent="0.55000000000000004">
      <c r="C3" s="8" t="s">
        <v>3</v>
      </c>
      <c r="D3" s="30" t="s">
        <v>7</v>
      </c>
      <c r="E3" s="30"/>
      <c r="F3" s="4" t="s">
        <v>11</v>
      </c>
    </row>
    <row r="4" spans="2:9" ht="29.25" x14ac:dyDescent="0.2">
      <c r="C4" s="22">
        <v>0.375</v>
      </c>
      <c r="D4" s="7">
        <v>60</v>
      </c>
      <c r="E4" s="5" t="s">
        <v>9</v>
      </c>
    </row>
    <row r="5" spans="2:9" ht="33" customHeight="1" x14ac:dyDescent="0.2">
      <c r="B5" s="21" t="s">
        <v>2</v>
      </c>
      <c r="C5" s="8" t="s">
        <v>4</v>
      </c>
      <c r="D5" s="8" t="s">
        <v>8</v>
      </c>
      <c r="E5" s="8" t="s">
        <v>10</v>
      </c>
      <c r="F5" s="8" t="s">
        <v>12</v>
      </c>
      <c r="G5" s="8" t="s">
        <v>14</v>
      </c>
      <c r="H5" s="8" t="s">
        <v>15</v>
      </c>
      <c r="I5" s="8" t="s">
        <v>16</v>
      </c>
    </row>
    <row r="6" spans="2:9" ht="31.5" customHeight="1" x14ac:dyDescent="0.2">
      <c r="B6" s="23">
        <f t="shared" ref="B6:B29" si="0">Starttidspunkt+TIME(0,(ROW(A1)-1)*Tidsinterval,0)</f>
        <v>0.375</v>
      </c>
      <c r="C6" s="9" t="s">
        <v>5</v>
      </c>
      <c r="D6" s="9" t="s">
        <v>5</v>
      </c>
      <c r="E6" s="9" t="s">
        <v>5</v>
      </c>
      <c r="F6" s="9" t="s">
        <v>5</v>
      </c>
      <c r="G6" s="9" t="s">
        <v>5</v>
      </c>
      <c r="H6" s="9"/>
      <c r="I6" s="9"/>
    </row>
    <row r="7" spans="2:9" ht="31.5" customHeight="1" x14ac:dyDescent="0.2">
      <c r="B7" s="23">
        <f t="shared" si="0"/>
        <v>0.41666666666666669</v>
      </c>
      <c r="C7" s="9" t="s">
        <v>6</v>
      </c>
      <c r="D7" s="9"/>
      <c r="E7" s="9"/>
      <c r="F7" s="9"/>
      <c r="G7" s="9"/>
      <c r="H7" s="9"/>
      <c r="I7" s="9"/>
    </row>
    <row r="8" spans="2:9" ht="31.5" customHeight="1" x14ac:dyDescent="0.2">
      <c r="B8" s="23">
        <f t="shared" si="0"/>
        <v>0.45833333333333331</v>
      </c>
      <c r="C8" s="9"/>
      <c r="D8" s="9"/>
      <c r="E8" s="9"/>
      <c r="F8" s="9" t="s">
        <v>13</v>
      </c>
      <c r="G8" s="9"/>
      <c r="H8" s="9"/>
      <c r="I8" s="9"/>
    </row>
    <row r="9" spans="2:9" ht="31.5" customHeight="1" x14ac:dyDescent="0.2">
      <c r="B9" s="23">
        <f t="shared" si="0"/>
        <v>0.5</v>
      </c>
      <c r="C9" s="9"/>
      <c r="D9" s="9"/>
      <c r="E9" s="9"/>
      <c r="F9" s="9"/>
      <c r="G9" s="9"/>
      <c r="H9" s="9"/>
      <c r="I9" s="9"/>
    </row>
    <row r="10" spans="2:9" ht="31.5" customHeight="1" x14ac:dyDescent="0.2">
      <c r="B10" s="23">
        <f t="shared" si="0"/>
        <v>0.54166666666666663</v>
      </c>
      <c r="C10" s="9"/>
      <c r="D10" s="9"/>
      <c r="E10" s="9"/>
      <c r="F10" s="9"/>
      <c r="G10" s="9"/>
      <c r="H10" s="9"/>
      <c r="I10" s="9"/>
    </row>
    <row r="11" spans="2:9" ht="31.5" customHeight="1" x14ac:dyDescent="0.2">
      <c r="B11" s="23">
        <f t="shared" si="0"/>
        <v>0.58333333333333337</v>
      </c>
      <c r="C11" s="9"/>
      <c r="D11" s="9"/>
      <c r="E11" s="9"/>
      <c r="F11" s="9"/>
      <c r="G11" s="9"/>
      <c r="H11" s="9"/>
      <c r="I11" s="9"/>
    </row>
    <row r="12" spans="2:9" ht="31.5" customHeight="1" x14ac:dyDescent="0.2">
      <c r="B12" s="23">
        <f t="shared" si="0"/>
        <v>0.625</v>
      </c>
      <c r="C12" s="9"/>
      <c r="D12" s="9"/>
      <c r="E12" s="9"/>
      <c r="F12" s="9"/>
      <c r="G12" s="9"/>
      <c r="H12" s="9"/>
      <c r="I12" s="9"/>
    </row>
    <row r="13" spans="2:9" ht="31.5" customHeight="1" x14ac:dyDescent="0.2">
      <c r="B13" s="23">
        <f t="shared" si="0"/>
        <v>0.66666666666666674</v>
      </c>
      <c r="C13" s="9"/>
      <c r="D13" s="9"/>
      <c r="E13" s="9"/>
      <c r="F13" s="9"/>
      <c r="G13" s="9"/>
      <c r="H13" s="9"/>
      <c r="I13" s="9"/>
    </row>
    <row r="14" spans="2:9" ht="31.5" customHeight="1" x14ac:dyDescent="0.2">
      <c r="B14" s="23">
        <f t="shared" si="0"/>
        <v>0.70833333333333326</v>
      </c>
      <c r="C14" s="9"/>
      <c r="D14" s="9"/>
      <c r="E14" s="9"/>
      <c r="F14" s="9"/>
      <c r="G14" s="9"/>
      <c r="H14" s="9"/>
      <c r="I14" s="9"/>
    </row>
    <row r="15" spans="2:9" ht="31.5" customHeight="1" x14ac:dyDescent="0.2">
      <c r="B15" s="23">
        <f t="shared" si="0"/>
        <v>0.75</v>
      </c>
      <c r="C15" s="9"/>
      <c r="D15" s="9"/>
      <c r="E15" s="9"/>
      <c r="F15" s="9"/>
      <c r="G15" s="9"/>
      <c r="H15" s="9"/>
      <c r="I15" s="9"/>
    </row>
    <row r="16" spans="2:9" ht="31.5" customHeight="1" x14ac:dyDescent="0.2">
      <c r="B16" s="23">
        <f t="shared" si="0"/>
        <v>0.79166666666666674</v>
      </c>
      <c r="C16" s="9"/>
      <c r="D16" s="9"/>
      <c r="E16" s="9"/>
      <c r="F16" s="9"/>
      <c r="G16" s="9"/>
      <c r="H16" s="9"/>
      <c r="I16" s="9"/>
    </row>
    <row r="17" spans="2:9" ht="31.5" customHeight="1" x14ac:dyDescent="0.2">
      <c r="B17" s="23">
        <f t="shared" si="0"/>
        <v>0.83333333333333326</v>
      </c>
      <c r="C17" s="9"/>
      <c r="D17" s="9"/>
      <c r="E17" s="9"/>
      <c r="F17" s="9"/>
      <c r="G17" s="9"/>
      <c r="H17" s="9"/>
      <c r="I17" s="9"/>
    </row>
    <row r="18" spans="2:9" ht="31.5" customHeight="1" x14ac:dyDescent="0.2">
      <c r="B18" s="23">
        <f t="shared" si="0"/>
        <v>0.875</v>
      </c>
      <c r="C18" s="9"/>
      <c r="D18" s="9"/>
      <c r="E18" s="9"/>
      <c r="F18" s="9"/>
      <c r="G18" s="9"/>
      <c r="H18" s="9"/>
      <c r="I18" s="9"/>
    </row>
    <row r="19" spans="2:9" ht="31.5" customHeight="1" x14ac:dyDescent="0.2">
      <c r="B19" s="23">
        <f t="shared" si="0"/>
        <v>0.91666666666666663</v>
      </c>
      <c r="C19" s="9"/>
      <c r="D19" s="9"/>
      <c r="E19" s="9"/>
      <c r="F19" s="9"/>
      <c r="G19" s="9"/>
      <c r="H19" s="9"/>
      <c r="I19" s="9"/>
    </row>
    <row r="20" spans="2:9" ht="31.5" customHeight="1" x14ac:dyDescent="0.2">
      <c r="B20" s="23">
        <f t="shared" si="0"/>
        <v>0.95833333333333337</v>
      </c>
      <c r="C20" s="9"/>
      <c r="D20" s="9"/>
      <c r="E20" s="9"/>
      <c r="F20" s="9"/>
      <c r="G20" s="9"/>
      <c r="H20" s="9"/>
      <c r="I20" s="9"/>
    </row>
    <row r="21" spans="2:9" ht="31.5" customHeight="1" x14ac:dyDescent="0.2">
      <c r="B21" s="23">
        <f t="shared" si="0"/>
        <v>1</v>
      </c>
      <c r="C21" s="9"/>
      <c r="D21" s="9"/>
      <c r="E21" s="9"/>
      <c r="F21" s="9"/>
      <c r="G21" s="9"/>
      <c r="H21" s="9"/>
      <c r="I21" s="9"/>
    </row>
    <row r="22" spans="2:9" ht="31.5" customHeight="1" x14ac:dyDescent="0.2">
      <c r="B22" s="23">
        <f t="shared" si="0"/>
        <v>1.0416666666666665</v>
      </c>
      <c r="C22" s="9"/>
      <c r="D22" s="9"/>
      <c r="E22" s="9"/>
      <c r="F22" s="9"/>
      <c r="G22" s="9"/>
      <c r="H22" s="9"/>
      <c r="I22" s="9"/>
    </row>
    <row r="23" spans="2:9" ht="31.5" customHeight="1" x14ac:dyDescent="0.2">
      <c r="B23" s="23">
        <f t="shared" si="0"/>
        <v>1.0833333333333335</v>
      </c>
      <c r="C23" s="9"/>
      <c r="D23" s="9"/>
      <c r="E23" s="9"/>
      <c r="F23" s="9"/>
      <c r="G23" s="9"/>
      <c r="H23" s="9"/>
      <c r="I23" s="9"/>
    </row>
    <row r="24" spans="2:9" ht="31.5" customHeight="1" x14ac:dyDescent="0.2">
      <c r="B24" s="23">
        <f t="shared" si="0"/>
        <v>1.125</v>
      </c>
      <c r="C24" s="9"/>
      <c r="D24" s="9"/>
      <c r="E24" s="9"/>
      <c r="F24" s="9"/>
      <c r="G24" s="9"/>
      <c r="H24" s="9"/>
      <c r="I24" s="9"/>
    </row>
    <row r="25" spans="2:9" ht="31.5" customHeight="1" x14ac:dyDescent="0.2">
      <c r="B25" s="23">
        <f t="shared" si="0"/>
        <v>1.1666666666666665</v>
      </c>
      <c r="C25" s="9"/>
      <c r="D25" s="9"/>
      <c r="E25" s="9"/>
      <c r="F25" s="9"/>
      <c r="G25" s="9"/>
      <c r="H25" s="9"/>
      <c r="I25" s="9"/>
    </row>
    <row r="26" spans="2:9" ht="31.5" customHeight="1" x14ac:dyDescent="0.2">
      <c r="B26" s="23">
        <f t="shared" si="0"/>
        <v>1.2083333333333335</v>
      </c>
      <c r="C26" s="9"/>
      <c r="D26" s="9"/>
      <c r="E26" s="9"/>
      <c r="F26" s="9"/>
      <c r="G26" s="9"/>
      <c r="H26" s="9"/>
      <c r="I26" s="9"/>
    </row>
    <row r="27" spans="2:9" ht="31.5" customHeight="1" x14ac:dyDescent="0.2">
      <c r="B27" s="23">
        <f t="shared" si="0"/>
        <v>1.25</v>
      </c>
      <c r="C27" s="9"/>
      <c r="D27" s="9"/>
      <c r="E27" s="9"/>
      <c r="F27" s="9"/>
      <c r="G27" s="9"/>
      <c r="H27" s="9"/>
      <c r="I27" s="9"/>
    </row>
    <row r="28" spans="2:9" ht="31.5" customHeight="1" x14ac:dyDescent="0.2">
      <c r="B28" s="23">
        <f t="shared" si="0"/>
        <v>1.2916666666666665</v>
      </c>
      <c r="C28" s="9"/>
      <c r="D28" s="9"/>
      <c r="E28" s="9"/>
      <c r="F28" s="9"/>
      <c r="G28" s="9"/>
      <c r="H28" s="9"/>
      <c r="I28" s="9"/>
    </row>
    <row r="29" spans="2:9" ht="31.5" customHeight="1" x14ac:dyDescent="0.2">
      <c r="B29" s="23">
        <f t="shared" si="0"/>
        <v>1.3333333333333335</v>
      </c>
      <c r="C29" s="9"/>
      <c r="D29" s="9"/>
      <c r="E29" s="9"/>
      <c r="F29" s="9"/>
      <c r="G29" s="9"/>
      <c r="H29" s="9"/>
      <c r="I29" s="9"/>
    </row>
  </sheetData>
  <mergeCells count="1">
    <mergeCell ref="D3:E3"/>
  </mergeCells>
  <dataValidations count="6">
    <dataValidation allowBlank="1" showInputMessage="1" showErrorMessage="1" prompt="Semesterregneark registrerer en dagsplan for en vilkårlig uge ved at tilpasse starttidspunkt og en opgaveliste. Der er et pointregneark med semesterpoint og karaktergennemsnit, 3 budgetregneark med indtægt og udgifter og et regneark med semesterbogliste" sqref="A1"/>
    <dataValidation allowBlank="1" showInputMessage="1" showErrorMessage="1" prompt="Angiv starttidspunktet for plantabellen" sqref="C4"/>
    <dataValidation allowBlank="1" showInputMessage="1" showErrorMessage="1" prompt="Angiv tidsintervallet i minutter. Dette inddeler tidsplanen i det angivne tidsinterval. 60 minutter skitserer f.eks. timeopgaver" sqref="D4"/>
    <dataValidation allowBlank="1" showInputMessage="1" showErrorMessage="1" prompt="Tiden justeres automatisk ud fra starttidspunktet, der er angivet i C4" sqref="B5"/>
    <dataValidation allowBlank="1" showInputMessage="1" showErrorMessage="1" prompt="Angiv opgaver for den pågældende dag i ugen i denne kolonne" sqref="C5:I5"/>
    <dataValidation allowBlank="1" showInputMessage="1" showErrorMessage="1" prompt="Angiv år for dette efterårssemester i denne celle. Dette opdaterer automatisk året i andre regneark"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customWidth="1"/>
    <col min="2" max="2" width="40.5" customWidth="1"/>
    <col min="3" max="3" width="20.625" customWidth="1"/>
    <col min="4" max="4" width="30.625" customWidth="1"/>
    <col min="5" max="5" width="20.625" customWidth="1"/>
    <col min="6" max="8" width="16.75" customWidth="1"/>
    <col min="9" max="9" width="2.625" customWidth="1"/>
  </cols>
  <sheetData>
    <row r="1" spans="2:8" s="2" customFormat="1" ht="24.95" customHeight="1" x14ac:dyDescent="0.25">
      <c r="B1" s="2" t="s">
        <v>17</v>
      </c>
    </row>
    <row r="2" spans="2:8" s="3" customFormat="1" ht="39.950000000000003" customHeight="1" x14ac:dyDescent="0.45">
      <c r="B2" s="3" t="s">
        <v>18</v>
      </c>
    </row>
    <row r="3" spans="2:8" ht="39.950000000000003" customHeight="1" x14ac:dyDescent="0.55000000000000004">
      <c r="B3" s="11" t="s">
        <v>19</v>
      </c>
      <c r="C3" s="4" t="str">
        <f>År</f>
        <v>ÅR</v>
      </c>
    </row>
    <row r="4" spans="2:8" ht="14.25" x14ac:dyDescent="0.2">
      <c r="B4" s="8" t="s">
        <v>20</v>
      </c>
      <c r="D4" s="8" t="s">
        <v>20</v>
      </c>
    </row>
    <row r="5" spans="2:8" ht="25.5" customHeight="1" x14ac:dyDescent="0.2">
      <c r="B5" s="1">
        <f>AVERAGE(Kurser[KARAKTER])</f>
        <v>3.5</v>
      </c>
      <c r="C5" s="6" t="str">
        <f>IFERROR(TEXT(AVERAGEIF(Kurser[NIVEAUER],"Ja",Kurser[KARAKTER]),"0,00"),"0,00")&amp;" Aktuel GPA"</f>
        <v>3,50 Aktuel GPA</v>
      </c>
      <c r="D5" s="1">
        <f>COUNTIF(Kurser[NIVEAUER],"Ja")/COUNTA(Kurser[KURSUSTITEL])</f>
        <v>0.66666666666666663</v>
      </c>
      <c r="E5" s="14" t="str">
        <f>TEXT(COUNTIF(Kurser[NIVEAUER],"Ja")/COUNTA(Kurser[KURSUSTITEL]),"0%")&amp;" Niveauer"</f>
        <v>67% Niveauer</v>
      </c>
    </row>
    <row r="6" spans="2:8" ht="37.5" customHeight="1" x14ac:dyDescent="0.2">
      <c r="B6" s="18" t="s">
        <v>21</v>
      </c>
    </row>
    <row r="7" spans="2:8" ht="33" customHeight="1" x14ac:dyDescent="0.2">
      <c r="B7" s="8" t="s">
        <v>22</v>
      </c>
      <c r="C7" s="10" t="s">
        <v>33</v>
      </c>
      <c r="D7" s="10" t="s">
        <v>36</v>
      </c>
      <c r="E7" s="10" t="s">
        <v>37</v>
      </c>
    </row>
    <row r="8" spans="2:8" ht="33" customHeight="1" thickBot="1" x14ac:dyDescent="0.25">
      <c r="B8" s="15" t="s">
        <v>23</v>
      </c>
      <c r="C8" s="20">
        <f>IF(SUMIF(Kurser[KRAV],POINT!$B8,Kurser[POINT])=0,"0",SUMIF(Kurser[KRAV],POINT!$B8,Kurser[POINT]))</f>
        <v>4</v>
      </c>
      <c r="D8" s="20">
        <f>SUMIFS(Kurser[POINT],Kurser[KRAV],POINT!$B8,Kurser[NIVEAUER],"Ja")</f>
        <v>4</v>
      </c>
      <c r="E8" s="20">
        <f>SUMIF(Kurser[KRAV],POINT!$B8,Kurser[POINT])-SUMIFS(Kurser[POINT],Kurser[KRAV],POINT!$B8,Kurser[NIVEAUER],"Ja")</f>
        <v>0</v>
      </c>
    </row>
    <row r="9" spans="2:8" ht="33" customHeight="1" thickBot="1" x14ac:dyDescent="0.25">
      <c r="B9" s="15" t="s">
        <v>24</v>
      </c>
      <c r="C9" s="20">
        <f>IF(SUMIF(Kurser[KRAV],POINT!$B9,Kurser[POINT])=0,"0",SUMIF(Kurser[KRAV],POINT!$B9,Kurser[POINT]))</f>
        <v>3</v>
      </c>
      <c r="D9" s="20">
        <f>SUMIFS(Kurser[POINT],Kurser[KRAV],POINT!$B9,Kurser[NIVEAUER],"Ja")</f>
        <v>0</v>
      </c>
      <c r="E9" s="20">
        <f>SUMIF(Kurser[KRAV],POINT!$B9,Kurser[POINT])-SUMIFS(Kurser[POINT],Kurser[KRAV],POINT!$B9,Kurser[NIVEAUER],"Ja")</f>
        <v>3</v>
      </c>
    </row>
    <row r="10" spans="2:8" ht="33" customHeight="1" thickBot="1" x14ac:dyDescent="0.25">
      <c r="B10" s="15" t="s">
        <v>25</v>
      </c>
      <c r="C10" s="20">
        <f>IF(SUMIF(Kurser[KRAV],POINT!$B10,Kurser[POINT])=0,"0",SUMIF(Kurser[KRAV],POINT!$B10,Kurser[POINT]))</f>
        <v>2</v>
      </c>
      <c r="D10" s="20">
        <f>SUMIFS(Kurser[POINT],Kurser[KRAV],POINT!$B10,Kurser[NIVEAUER],"Ja")</f>
        <v>2</v>
      </c>
      <c r="E10" s="20">
        <f>SUMIF(Kurser[KRAV],POINT!$B10,Kurser[POINT])-SUMIFS(Kurser[POINT],Kurser[KRAV],POINT!$B10,Kurser[NIVEAUER],"Ja")</f>
        <v>0</v>
      </c>
    </row>
    <row r="11" spans="2:8" ht="33" customHeight="1" thickBot="1" x14ac:dyDescent="0.25">
      <c r="B11" s="15" t="s">
        <v>26</v>
      </c>
      <c r="C11" s="20" t="str">
        <f>IF(SUMIF(Kurser[KRAV],POINT!$B11,Kurser[POINT])=0,"0",SUMIF(Kurser[KRAV],POINT!$B11,Kurser[POINT]))</f>
        <v>0</v>
      </c>
      <c r="D11" s="20">
        <f>SUMIFS(Kurser[POINT],Kurser[KRAV],POINT!$B11,Kurser[NIVEAUER],"Ja")</f>
        <v>0</v>
      </c>
      <c r="E11" s="20">
        <f>SUMIF(Kurser[KRAV],POINT!$B11,Kurser[POINT])-SUMIFS(Kurser[POINT],Kurser[KRAV],POINT!$B11,Kurser[NIVEAUER],"Ja")</f>
        <v>0</v>
      </c>
    </row>
    <row r="12" spans="2:8" ht="33" customHeight="1" x14ac:dyDescent="0.2">
      <c r="B12" t="s">
        <v>27</v>
      </c>
      <c r="C12" s="12">
        <f>SUBTOTAL(109,POINT!$C$8:$C$11)</f>
        <v>9</v>
      </c>
      <c r="D12" s="12">
        <f>SUBTOTAL(109,POINT!$D$8:$D$11)</f>
        <v>6</v>
      </c>
      <c r="E12" s="12">
        <f>SUBTOTAL(109,POINT!$E$8:$E$11)</f>
        <v>3</v>
      </c>
    </row>
    <row r="13" spans="2:8" ht="33" customHeight="1" x14ac:dyDescent="0.2">
      <c r="B13" s="11" t="s">
        <v>28</v>
      </c>
    </row>
    <row r="14" spans="2:8" ht="33" customHeight="1" x14ac:dyDescent="0.2">
      <c r="B14" t="s">
        <v>29</v>
      </c>
      <c r="C14" t="s">
        <v>34</v>
      </c>
      <c r="D14" t="s">
        <v>22</v>
      </c>
      <c r="E14" t="s">
        <v>38</v>
      </c>
      <c r="F14" t="s">
        <v>39</v>
      </c>
      <c r="G14" t="s">
        <v>42</v>
      </c>
      <c r="H14" t="s">
        <v>43</v>
      </c>
    </row>
    <row r="15" spans="2:8" ht="33" customHeight="1" x14ac:dyDescent="0.2">
      <c r="B15" t="s">
        <v>30</v>
      </c>
      <c r="C15" t="s">
        <v>35</v>
      </c>
      <c r="D15" t="s">
        <v>23</v>
      </c>
      <c r="E15" s="12">
        <v>4</v>
      </c>
      <c r="F15" s="12" t="s">
        <v>40</v>
      </c>
      <c r="G15" s="19">
        <v>4</v>
      </c>
      <c r="H15" s="29" t="s">
        <v>44</v>
      </c>
    </row>
    <row r="16" spans="2:8" ht="33" customHeight="1" x14ac:dyDescent="0.2">
      <c r="B16" t="s">
        <v>31</v>
      </c>
      <c r="C16" t="s">
        <v>35</v>
      </c>
      <c r="D16" t="s">
        <v>24</v>
      </c>
      <c r="E16" s="12">
        <v>3</v>
      </c>
      <c r="F16" s="12" t="s">
        <v>41</v>
      </c>
      <c r="G16" s="19"/>
      <c r="H16" s="29" t="s">
        <v>44</v>
      </c>
    </row>
    <row r="17" spans="2:8" ht="33" customHeight="1" x14ac:dyDescent="0.2">
      <c r="B17" t="s">
        <v>32</v>
      </c>
      <c r="C17" t="s">
        <v>35</v>
      </c>
      <c r="D17" t="s">
        <v>25</v>
      </c>
      <c r="E17" s="12">
        <v>2</v>
      </c>
      <c r="F17" s="12" t="s">
        <v>40</v>
      </c>
      <c r="G17" s="19">
        <v>3</v>
      </c>
      <c r="H17" s="29" t="s">
        <v>44</v>
      </c>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Ups!" error="Karakter beregnes som et karaktergennemsnit (ikke-vægtet) og skal være mellem 0 og 4." sqref="G15:G17">
      <formula1>0</formula1>
      <formula2>4</formula2>
    </dataValidation>
    <dataValidation allowBlank="1" showInputMessage="1" showErrorMessage="1" prompt="Vælg Ja eller Nej på rullelisten for at angive, om kurset er fuldført eller ej. Markér ALT + PIL NED, gå til Ja eller Nej, og vælg derefter ENTER" sqref="F14"/>
    <dataValidation allowBlank="1" showInputMessage="1" showErrorMessage="1" prompt="Angiv universitetets navn i denne celle" sqref="B1"/>
    <dataValidation allowBlank="1" showInputMessage="1" showErrorMessage="1" prompt="Angiv titlen på graden i denne celle" sqref="B3"/>
    <dataValidation allowBlank="1" showInputMessage="1" showErrorMessage="1" prompt="Året for dette semester opdateres automatisk ud fra input i semesterregneark F3" sqref="C3"/>
    <dataValidation allowBlank="1" showInputMessage="1" showErrorMessage="1" prompt="Datalinje, der viser det aktuelle karaktergennemsnit på en 4,0-skala" sqref="B5"/>
    <dataValidation allowBlank="1" showInputMessage="1" showErrorMessage="1" prompt="Datalinje, der viser procentdelen af de overordnede kurser, der er fuldført" sqref="D5"/>
    <dataValidation allowBlank="1" showInputMessage="1" showErrorMessage="1" prompt="I cellerne B8 – B11 er der vist fire centrale krav til universitetseksamener " sqref="B7"/>
    <dataValidation allowBlank="1" showInputMessage="1" showErrorMessage="1" prompt="Det samlede antal point for hvert krav til universitetseksamener opdateres automatisk i cellerne C8 – C11. Summen af de samlede point beregnes automatisk i C12" sqref="C7"/>
    <dataValidation allowBlank="1" showInputMessage="1" showErrorMessage="1" prompt="Antallet af optjente point beregnes automatisk i cellerne D8 – D11. Summen af de optjente point beregnes automatisk i D12" sqref="D7"/>
    <dataValidation allowBlank="1" showInputMessage="1" showErrorMessage="1" prompt="De resterende point, der kræves til at opfylde alle krav, opdateres automatisk i cellerne E8 – E11. Summen af krævede point beregnes automatisk i E12" sqref="E7"/>
    <dataValidation allowBlank="1" showInputMessage="1" showErrorMessage="1" prompt="Indtast kursustitel i denne kolonne" sqref="B14"/>
    <dataValidation allowBlank="1" showInputMessage="1" showErrorMessage="1" prompt="Indtast kursets nummer i denne kolonne" sqref="C14"/>
    <dataValidation allowBlank="1" showInputMessage="1" showErrorMessage="1" prompt="Indtast kravene i denne kolonne" sqref="D14"/>
    <dataValidation allowBlank="1" showInputMessage="1" showErrorMessage="1" prompt="Angiv antallet af point for hvert kursus i denne kolonne" sqref="E14"/>
    <dataValidation allowBlank="1" showInputMessage="1" showErrorMessage="1" prompt="For fuldførte kurser angives den karakter, der er givet for kurset, i denne kolonne" sqref="G14"/>
    <dataValidation allowBlank="1" showInputMessage="1" showErrorMessage="1" prompt="Angiv det semester, som kurset vedrører, i denne kolonne" sqref="H14"/>
    <dataValidation allowBlank="1" showInputMessage="1" showErrorMessage="1" prompt="Pointregnearket har to datalinjer, der viser den overordnede status, et afsnit med krav, hvor samlede optjente og krævede point beregnes automatisk. Der er også en tabel med kurser, hvor der kan gemmes oplysninger om semesterkurser" sqref="A1"/>
    <dataValidation allowBlank="1" showInputMessage="1" showErrorMessage="1" prompt="Det aktuelle karaktergennemsnit beregnes automatisk" sqref="C5"/>
    <dataValidation allowBlank="1" showInputMessage="1" showErrorMessage="1" prompt="Den samlede status beregnes automatisk" sqref="E5"/>
    <dataValidation type="list" allowBlank="1" showErrorMessage="1" error="Vælg enten Ja eller Nej på den viste liste. Brug FORSØG IGEN, derefter ALT + PIL NED, derefter ENTER for at vælge en værdi. Vælg ANNULLER for at komme ud af cellen" sqref="F15:F17">
      <formula1>"Ja,Nej"</formula1>
    </dataValidation>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customWidth="1"/>
    <col min="2" max="2" width="40.5" customWidth="1"/>
    <col min="3" max="4" width="30.625" customWidth="1"/>
  </cols>
  <sheetData>
    <row r="1" spans="2:4" s="2" customFormat="1" ht="24.95" customHeight="1" x14ac:dyDescent="0.25">
      <c r="B1" s="2" t="str">
        <f>Universitet</f>
        <v>UNIVERSITET</v>
      </c>
    </row>
    <row r="2" spans="2:4" s="3" customFormat="1" ht="39.950000000000003" customHeight="1" x14ac:dyDescent="0.45">
      <c r="B2" s="3" t="s">
        <v>45</v>
      </c>
    </row>
    <row r="3" spans="2:4" ht="39.950000000000003" customHeight="1" x14ac:dyDescent="0.55000000000000004">
      <c r="B3" s="11" t="s">
        <v>46</v>
      </c>
      <c r="C3" s="4" t="str">
        <f>År</f>
        <v>ÅR</v>
      </c>
    </row>
    <row r="4" spans="2:4" ht="14.25" x14ac:dyDescent="0.2">
      <c r="B4" s="8" t="s">
        <v>47</v>
      </c>
    </row>
    <row r="5" spans="2:4" ht="29.25" x14ac:dyDescent="0.2">
      <c r="B5" s="16">
        <f>NETTO_MÅNEDLIGE_UDGIFTER/NETTO_MÅNEDLIG_INDTÆGT</f>
        <v>0.74545454545454548</v>
      </c>
    </row>
    <row r="6" spans="2:4" ht="25.5" customHeight="1" x14ac:dyDescent="0.2">
      <c r="B6" s="31">
        <f>B5</f>
        <v>0.74545454545454548</v>
      </c>
      <c r="C6" s="31"/>
    </row>
    <row r="7" spans="2:4" ht="30" customHeight="1" x14ac:dyDescent="0.2">
      <c r="B7" s="8" t="s">
        <v>48</v>
      </c>
      <c r="C7" s="8" t="s">
        <v>56</v>
      </c>
      <c r="D7" s="8" t="s">
        <v>58</v>
      </c>
    </row>
    <row r="8" spans="2:4" ht="29.25" x14ac:dyDescent="0.2">
      <c r="B8" s="24">
        <f>C10</f>
        <v>2750</v>
      </c>
      <c r="C8" s="25">
        <f>'MÅNEDLIGE NETTOUDGIFTER'!C4+'UDGIFTER TIL SEMESTER'!D4</f>
        <v>2050</v>
      </c>
      <c r="D8" s="24">
        <f>NETTO_MÅNEDLIG_INDTÆGT-NETTO_MÅNEDLIGE_UDGIFTER</f>
        <v>700</v>
      </c>
    </row>
    <row r="9" spans="2:4" ht="14.25" x14ac:dyDescent="0.2">
      <c r="B9" s="14" t="s">
        <v>49</v>
      </c>
      <c r="C9" s="6">
        <v>4</v>
      </c>
    </row>
    <row r="10" spans="2:4" ht="30" customHeight="1" x14ac:dyDescent="0.2">
      <c r="B10" s="8" t="s">
        <v>50</v>
      </c>
      <c r="C10" s="26">
        <f>SUM(MånedligIndtægt[BELØB])</f>
        <v>2750</v>
      </c>
    </row>
    <row r="11" spans="2:4" ht="30" customHeight="1" x14ac:dyDescent="0.2">
      <c r="B11" s="9" t="s">
        <v>51</v>
      </c>
      <c r="C11" s="13" t="s">
        <v>57</v>
      </c>
    </row>
    <row r="12" spans="2:4" ht="33" customHeight="1" x14ac:dyDescent="0.2">
      <c r="B12" s="9" t="s">
        <v>52</v>
      </c>
      <c r="C12" s="27">
        <v>1500</v>
      </c>
    </row>
    <row r="13" spans="2:4" ht="33" customHeight="1" x14ac:dyDescent="0.2">
      <c r="B13" s="9" t="s">
        <v>53</v>
      </c>
      <c r="C13" s="27">
        <v>500</v>
      </c>
    </row>
    <row r="14" spans="2:4" ht="33" customHeight="1" x14ac:dyDescent="0.2">
      <c r="B14" s="9" t="s">
        <v>54</v>
      </c>
      <c r="C14" s="27">
        <v>500</v>
      </c>
    </row>
    <row r="15" spans="2:4" ht="33" customHeight="1" x14ac:dyDescent="0.2">
      <c r="B15" s="9" t="s">
        <v>55</v>
      </c>
      <c r="C15" s="27">
        <v>250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Universitetsnavn opdateres automatisk ud fra navnet i celle B1 i pointregnearket" sqref="B1"/>
    <dataValidation allowBlank="1" showInputMessage="1" showErrorMessage="1" prompt="Året for dette semester opdateres automatisk ud fra input i semesterregneark F3" sqref="C3"/>
    <dataValidation allowBlank="1" showInputMessage="1" showErrorMessage="1" prompt="Automatisk beregnet procentdel af indtægt brugt som en procentdel i denne celle" sqref="B5"/>
    <dataValidation allowBlank="1" showInputMessage="1" showErrorMessage="1" prompt="Automatisk genereret datalinje baseret på procentdel af indtægt brugt i celle B5" sqref="B6:C6"/>
    <dataValidation allowBlank="1" showInputMessage="1" showErrorMessage="1" prompt="Den samlede månedlige nettoindtægt genereres automatisk fra tabellen Månedlig indtægt" sqref="B8"/>
    <dataValidation allowBlank="1" showInputMessage="1" showErrorMessage="1" prompt="Månedlige nettoudgifter beregnes automatisk ud fra regnearket Månedlige nettoudgifter" sqref="C8"/>
    <dataValidation allowBlank="1" showInputMessage="1" showErrorMessage="1" prompt="Den resterende kontantbeholdning beregnes automatisk ud fra månedlig nettoindtægt og månedlige nettoudgifter" sqref="D8"/>
    <dataValidation allowBlank="1" showInputMessage="1" showErrorMessage="1" prompt="Summen af den månedlige indtægt, som beregnes automatisk baseret på oplysninger i regnearket Månedlig indtægt" sqref="C10"/>
    <dataValidation allowBlank="1" showInputMessage="1" showErrorMessage="1" prompt="Angiv månedlige indtægtselementer i denne kolonne" sqref="B11"/>
    <dataValidation allowBlank="1" showInputMessage="1" showErrorMessage="1" prompt="Angiv beløbet for hvert månedligt indtægtselement i denne kolonne" sqref="C11"/>
    <dataValidation allowBlank="1" showInputMessage="1" showErrorMessage="1" prompt="Samlet antal måneder i et semester, bruges til at beregne månedlige udgifter til semesteret i regnearket Udgifter til semester" sqref="C9"/>
    <dataValidation allowBlank="1" showInputMessage="1" showErrorMessage="1" prompt="Budgetregneark skitserer, hvor meget af pengestrømmen der er tilbage, når der er taget højde for alle indtægter og udgifter, herunder semesterudgifter. En datalinje viser en procentdel af brugt indtægt og en tabel til registrering af månedlig indtægt"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customWidth="1"/>
    <col min="2" max="2" width="40.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 t="str">
        <f>Universitet</f>
        <v>UNIVERSITET</v>
      </c>
    </row>
    <row r="2" spans="2:3" s="3" customFormat="1" ht="39.950000000000003" customHeight="1" x14ac:dyDescent="0.45">
      <c r="B2" s="3" t="s">
        <v>45</v>
      </c>
    </row>
    <row r="3" spans="2:3" ht="39.950000000000003" customHeight="1" x14ac:dyDescent="0.55000000000000004">
      <c r="B3" s="11" t="s">
        <v>59</v>
      </c>
      <c r="C3" s="4" t="str">
        <f>År</f>
        <v>ÅR</v>
      </c>
    </row>
    <row r="4" spans="2:3" ht="30" customHeight="1" x14ac:dyDescent="0.2">
      <c r="B4" s="8" t="s">
        <v>60</v>
      </c>
      <c r="C4" s="26">
        <f>SUM(MånedligeUdgifter[BELØB])</f>
        <v>1675</v>
      </c>
    </row>
    <row r="5" spans="2:3" ht="30" customHeight="1" x14ac:dyDescent="0.2">
      <c r="B5" t="s">
        <v>51</v>
      </c>
      <c r="C5" s="17" t="s">
        <v>57</v>
      </c>
    </row>
    <row r="6" spans="2:3" ht="33" customHeight="1" x14ac:dyDescent="0.2">
      <c r="B6" t="s">
        <v>61</v>
      </c>
      <c r="C6" s="28">
        <v>300</v>
      </c>
    </row>
    <row r="7" spans="2:3" ht="33" customHeight="1" x14ac:dyDescent="0.2">
      <c r="B7" t="s">
        <v>62</v>
      </c>
      <c r="C7" s="28">
        <v>50</v>
      </c>
    </row>
    <row r="8" spans="2:3" ht="33" customHeight="1" x14ac:dyDescent="0.2">
      <c r="B8" t="s">
        <v>63</v>
      </c>
      <c r="C8" s="28">
        <v>75</v>
      </c>
    </row>
    <row r="9" spans="2:3" ht="33" customHeight="1" x14ac:dyDescent="0.2">
      <c r="B9" t="s">
        <v>64</v>
      </c>
      <c r="C9" s="28">
        <v>250</v>
      </c>
    </row>
    <row r="10" spans="2:3" ht="33" customHeight="1" x14ac:dyDescent="0.2">
      <c r="B10" t="s">
        <v>65</v>
      </c>
      <c r="C10" s="28">
        <v>50</v>
      </c>
    </row>
    <row r="11" spans="2:3" ht="33" customHeight="1" x14ac:dyDescent="0.2">
      <c r="B11" t="s">
        <v>66</v>
      </c>
      <c r="C11" s="28">
        <v>500</v>
      </c>
    </row>
    <row r="12" spans="2:3" ht="33" customHeight="1" x14ac:dyDescent="0.2">
      <c r="B12" t="s">
        <v>67</v>
      </c>
      <c r="C12" s="28">
        <v>275</v>
      </c>
    </row>
    <row r="13" spans="2:3" ht="33" customHeight="1" x14ac:dyDescent="0.2">
      <c r="B13" t="s">
        <v>68</v>
      </c>
      <c r="C13" s="28">
        <v>125</v>
      </c>
    </row>
    <row r="14" spans="2:3" ht="33" customHeight="1" x14ac:dyDescent="0.2">
      <c r="B14" t="s">
        <v>69</v>
      </c>
      <c r="C14" s="28">
        <v>50</v>
      </c>
    </row>
    <row r="15" spans="2:3" ht="33" customHeight="1" x14ac:dyDescent="0.2">
      <c r="B15" t="s">
        <v>70</v>
      </c>
      <c r="C15" s="28">
        <v>0</v>
      </c>
    </row>
  </sheetData>
  <dataValidations count="6">
    <dataValidation allowBlank="1" showInputMessage="1" showErrorMessage="1" prompt="Året for dette semester opdateres automatisk ud fra input i semesterregneark F3" sqref="C3"/>
    <dataValidation allowBlank="1" showInputMessage="1" showErrorMessage="1" prompt="Angiv månedlige udgiftselementer i denne kolonne" sqref="B5"/>
    <dataValidation allowBlank="1" showInputMessage="1" showErrorMessage="1" prompt="Angiv beløbet for hvert månedligt udgiftselement i denne kolonne" sqref="C5"/>
    <dataValidation allowBlank="1" showInputMessage="1" showErrorMessage="1" prompt="Summen af månedlige udgifter, som beregnes automatisk ud fra oplysninger i tabellen Månedlige udgifter" sqref="C4"/>
    <dataValidation allowBlank="1" showInputMessage="1" showErrorMessage="1" prompt="Regnearket Månedlige udgifter registrerer månedlige udgifter" sqref="A1"/>
    <dataValidation allowBlank="1" showInputMessage="1" showErrorMessage="1" prompt="Universitetsnavn opdateres automatisk ud fra navnet i celle B1 i pointregnearket"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customWidth="1"/>
    <col min="2" max="2" width="40.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 t="str">
        <f>Universitet</f>
        <v>UNIVERSITET</v>
      </c>
    </row>
    <row r="2" spans="2:4" s="3" customFormat="1" ht="39.950000000000003" customHeight="1" x14ac:dyDescent="0.45">
      <c r="B2" s="3" t="s">
        <v>45</v>
      </c>
    </row>
    <row r="3" spans="2:4" ht="39.950000000000003" customHeight="1" x14ac:dyDescent="0.55000000000000004">
      <c r="B3" s="11" t="s">
        <v>71</v>
      </c>
      <c r="C3" s="4" t="str">
        <f>År</f>
        <v>ÅR</v>
      </c>
    </row>
    <row r="4" spans="2:4" ht="30" customHeight="1" x14ac:dyDescent="0.2">
      <c r="B4" s="8" t="s">
        <v>72</v>
      </c>
      <c r="C4" s="26">
        <f>SUM(Udgiftertilsemester[BELØB])</f>
        <v>1500</v>
      </c>
      <c r="D4" s="26">
        <f>SUM(Udgiftertilsemester[PR. MÅNED])</f>
        <v>375</v>
      </c>
    </row>
    <row r="5" spans="2:4" ht="30" customHeight="1" x14ac:dyDescent="0.2">
      <c r="B5" t="s">
        <v>51</v>
      </c>
      <c r="C5" s="17" t="s">
        <v>57</v>
      </c>
      <c r="D5" s="17" t="s">
        <v>79</v>
      </c>
    </row>
    <row r="6" spans="2:4" ht="33" customHeight="1" x14ac:dyDescent="0.2">
      <c r="B6" t="s">
        <v>73</v>
      </c>
      <c r="C6" s="28">
        <v>750</v>
      </c>
      <c r="D6" s="28">
        <f>Udgiftertilsemester[[#This Row],[BELØB]]/Måneder_i_semester</f>
        <v>187.5</v>
      </c>
    </row>
    <row r="7" spans="2:4" ht="33" customHeight="1" x14ac:dyDescent="0.2">
      <c r="B7" t="s">
        <v>74</v>
      </c>
      <c r="C7" s="28">
        <v>250</v>
      </c>
      <c r="D7" s="28">
        <f>Udgiftertilsemester[[#This Row],[BELØB]]/Måneder_i_semester</f>
        <v>62.5</v>
      </c>
    </row>
    <row r="8" spans="2:4" ht="33" customHeight="1" x14ac:dyDescent="0.2">
      <c r="B8" t="s">
        <v>75</v>
      </c>
      <c r="C8" s="28">
        <v>500</v>
      </c>
      <c r="D8" s="28">
        <f>Udgiftertilsemester[[#This Row],[BELØB]]/Måneder_i_semester</f>
        <v>125</v>
      </c>
    </row>
    <row r="9" spans="2:4" ht="33" customHeight="1" x14ac:dyDescent="0.2">
      <c r="B9" t="s">
        <v>76</v>
      </c>
      <c r="C9" s="28">
        <v>0</v>
      </c>
      <c r="D9" s="28">
        <f>Udgiftertilsemester[[#This Row],[BELØB]]/Måneder_i_semester</f>
        <v>0</v>
      </c>
    </row>
    <row r="10" spans="2:4" ht="33" customHeight="1" x14ac:dyDescent="0.2">
      <c r="B10" t="s">
        <v>77</v>
      </c>
      <c r="C10" s="28">
        <v>0</v>
      </c>
      <c r="D10" s="28">
        <f>Udgiftertilsemester[[#This Row],[BELØB]]/Måneder_i_semester</f>
        <v>0</v>
      </c>
    </row>
    <row r="11" spans="2:4" ht="33" customHeight="1" x14ac:dyDescent="0.2">
      <c r="B11" t="s">
        <v>78</v>
      </c>
      <c r="C11" s="28">
        <v>0</v>
      </c>
      <c r="D11" s="28">
        <f>Udgiftertilsemester[[#This Row],[BELØB]]/Måneder_i_semester</f>
        <v>0</v>
      </c>
    </row>
  </sheetData>
  <dataValidations count="8">
    <dataValidation allowBlank="1" showInputMessage="1" showErrorMessage="1" prompt="Året for dette semester opdateres automatisk ud fra input i semesterregneark F3" sqref="C3"/>
    <dataValidation allowBlank="1" showInputMessage="1" showErrorMessage="1" prompt="Angiv udgiftselementer for semesteret i denne kolonne" sqref="B5"/>
    <dataValidation allowBlank="1" showInputMessage="1" showErrorMessage="1" prompt="Angiv beløbet for hvert udgiftselement for semesteret i denne kolonne" sqref="C5"/>
    <dataValidation allowBlank="1" showInputMessage="1" showErrorMessage="1" prompt="Omkostning pr. måned til semesterudgifter beregnes automatisk ved hjælp af beløbet til semesterudgifter og antallet af måneder i et semester fra celle C9 i regnearket Budget" sqref="D5"/>
    <dataValidation allowBlank="1" showInputMessage="1" showErrorMessage="1" prompt="Summen af nettosemesterudgifter, som beregnes automatisk ud fra oplysninger i tabellen Udgifter til semester" sqref="C4"/>
    <dataValidation allowBlank="1" showInputMessage="1" showErrorMessage="1" prompt="Overslag pr. måned for alle semesterudgifter, som beregnes automatisk ud fra oplysninger i tabellen Udgifter til semester" sqref="D4"/>
    <dataValidation allowBlank="1" showInputMessage="1" showErrorMessage="1" prompt="Regnearket Udgifter til semester registrerer specifikke semesterudgifter og beregner det samlede beløb pr. måned baseret på antallet af måneder i det semester, der er angivet i regnearket Budget" sqref="A1"/>
    <dataValidation allowBlank="1" showInputMessage="1" showErrorMessage="1" prompt="Universitetsnavn opdateres automatisk ud fra navnet i celle B1 i pointregnearket"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customWidth="1"/>
    <col min="2" max="2" width="40.5" customWidth="1"/>
    <col min="3" max="5" width="30.625" customWidth="1"/>
    <col min="6" max="6" width="25.625" customWidth="1"/>
    <col min="7" max="7" width="55.625" customWidth="1"/>
    <col min="8" max="8" width="2.625" customWidth="1"/>
  </cols>
  <sheetData>
    <row r="1" spans="2:7" s="2" customFormat="1" ht="24.95" customHeight="1" x14ac:dyDescent="0.25">
      <c r="B1" s="2" t="str">
        <f>Universitet</f>
        <v>UNIVERSITET</v>
      </c>
    </row>
    <row r="2" spans="2:7" s="3" customFormat="1" ht="39.950000000000003" customHeight="1" x14ac:dyDescent="0.45">
      <c r="B2" s="3" t="s">
        <v>80</v>
      </c>
    </row>
    <row r="3" spans="2:7" ht="39.950000000000003" customHeight="1" x14ac:dyDescent="0.2">
      <c r="B3" s="11" t="s">
        <v>81</v>
      </c>
    </row>
    <row r="4" spans="2:7" ht="30" customHeight="1" x14ac:dyDescent="0.2">
      <c r="B4" s="9" t="s">
        <v>82</v>
      </c>
      <c r="C4" s="9" t="s">
        <v>84</v>
      </c>
      <c r="D4" s="9" t="s">
        <v>86</v>
      </c>
      <c r="E4" s="9" t="s">
        <v>88</v>
      </c>
      <c r="F4" s="9" t="s">
        <v>90</v>
      </c>
      <c r="G4" s="9" t="s">
        <v>91</v>
      </c>
    </row>
    <row r="5" spans="2:7" ht="33" customHeight="1" x14ac:dyDescent="0.2">
      <c r="B5" s="9" t="s">
        <v>83</v>
      </c>
      <c r="C5" s="9" t="s">
        <v>85</v>
      </c>
      <c r="D5" s="9" t="s">
        <v>87</v>
      </c>
      <c r="E5" s="9" t="s">
        <v>89</v>
      </c>
      <c r="F5" s="9" t="s">
        <v>35</v>
      </c>
      <c r="G5" s="9"/>
    </row>
    <row r="6" spans="2:7" ht="33" customHeight="1" x14ac:dyDescent="0.2">
      <c r="B6" s="9" t="s">
        <v>83</v>
      </c>
      <c r="C6" s="9" t="s">
        <v>85</v>
      </c>
      <c r="D6" s="9" t="s">
        <v>87</v>
      </c>
      <c r="E6" s="9" t="s">
        <v>89</v>
      </c>
      <c r="F6" s="9" t="s">
        <v>35</v>
      </c>
      <c r="G6" s="9"/>
    </row>
    <row r="7" spans="2:7" ht="33" customHeight="1" x14ac:dyDescent="0.2">
      <c r="B7" s="9" t="s">
        <v>83</v>
      </c>
      <c r="C7" s="9" t="s">
        <v>85</v>
      </c>
      <c r="D7" s="9" t="s">
        <v>87</v>
      </c>
      <c r="E7" s="9" t="s">
        <v>89</v>
      </c>
      <c r="F7" s="9" t="s">
        <v>35</v>
      </c>
      <c r="G7" s="9"/>
    </row>
  </sheetData>
  <dataValidations count="8">
    <dataValidation allowBlank="1" showInputMessage="1" showErrorMessage="1" prompt="Regnearket Bøger registrerer bøger, der skal bruges i løbet af semesteret" sqref="A1"/>
    <dataValidation allowBlank="1" showInputMessage="1" showErrorMessage="1" prompt="Universitetsnavn opdateres automatisk ud fra navnet i celle B1 i pointregnearket" sqref="B1"/>
    <dataValidation allowBlank="1" showInputMessage="1" showErrorMessage="1" prompt="Skriv titlen på bogen i denne kolonne" sqref="B4"/>
    <dataValidation allowBlank="1" showInputMessage="1" showErrorMessage="1" prompt="Angiv forfatteren til bogen i denne kolonne" sqref="C4"/>
    <dataValidation allowBlank="1" showInputMessage="1" showErrorMessage="1" prompt="Angiv navnet på kurset, som bogen skal bruges til, i denne kolonne" sqref="D4"/>
    <dataValidation allowBlank="1" showInputMessage="1" showErrorMessage="1" prompt="Angiv oplysninger om, hvor bogen kan købes, i denne kolonne" sqref="E4"/>
    <dataValidation allowBlank="1" showInputMessage="1" showErrorMessage="1" prompt="Angiv ISBN-nummeret i denne kolonne" sqref="F4"/>
    <dataValidation allowBlank="1" showInputMessage="1" showErrorMessage="1" prompt="Angiv eventuelle bemærkninger vedrørende bogen i denne kolonne"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21</vt:i4>
      </vt:variant>
    </vt:vector>
  </HeadingPairs>
  <TitlesOfParts>
    <vt:vector size="27" baseType="lpstr">
      <vt:lpstr>SEMESTER</vt:lpstr>
      <vt:lpstr>POINT</vt:lpstr>
      <vt:lpstr>BUDGET</vt:lpstr>
      <vt:lpstr>MÅNEDLIGE NETTOUDGIFTER</vt:lpstr>
      <vt:lpstr>UDGIFTER TIL SEMESTER</vt:lpstr>
      <vt:lpstr>BØGER</vt:lpstr>
      <vt:lpstr>Kolonnetitel1</vt:lpstr>
      <vt:lpstr>Kolonnetitel2</vt:lpstr>
      <vt:lpstr>KolonneTitel3</vt:lpstr>
      <vt:lpstr>KolonneTitel4</vt:lpstr>
      <vt:lpstr>KolonneTitel5</vt:lpstr>
      <vt:lpstr>KolonneTitel6</vt:lpstr>
      <vt:lpstr>Krav</vt:lpstr>
      <vt:lpstr>Måneder_i_semester</vt:lpstr>
      <vt:lpstr>NETTO_MÅNEDLIG_INDTÆGT</vt:lpstr>
      <vt:lpstr>NETTO_MÅNEDLIGE_UDGIFTER</vt:lpstr>
      <vt:lpstr>SALDO</vt:lpstr>
      <vt:lpstr>Starttidspunkt</vt:lpstr>
      <vt:lpstr>Tidsinterval</vt:lpstr>
      <vt:lpstr>BUDGET!Udskriftstitler</vt:lpstr>
      <vt:lpstr>BØGER!Udskriftstitler</vt:lpstr>
      <vt:lpstr>'MÅNEDLIGE NETTOUDGIFTER'!Udskriftstitler</vt:lpstr>
      <vt:lpstr>POINT!Udskriftstitler</vt:lpstr>
      <vt:lpstr>SEMESTER!Udskriftstitler</vt:lpstr>
      <vt:lpstr>'UDGIFTER TIL SEMESTER'!Udskriftstitler</vt:lpstr>
      <vt:lpstr>Universitet</vt:lpstr>
      <vt:lpstr>År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2016-09-16T00:19:44Z</dcterms:created>
  <dcterms:modified xsi:type="dcterms:W3CDTF">2017-03-17T09:37:24Z</dcterms:modified>
</cp:coreProperties>
</file>