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21600" windowHeight="10185"/>
  </bookViews>
  <sheets>
    <sheet name="Oversigt over udbetalinger" sheetId="2" r:id="rId1"/>
    <sheet name="Journal over udbetalinger" sheetId="1" r:id="rId2"/>
  </sheets>
  <definedNames>
    <definedName name="Kategorier">INDEX(Udbetalingsoversigt[#Headers],1):INDEX(Udbetalingsoversigt[#Headers],COUNTA(Udbetalingsoversigt[#Headers]))</definedName>
    <definedName name="Kategorinavn" localSheetId="0">'Oversigt over udbetalinger'!A$2</definedName>
    <definedName name="_xlnm.Print_Titles" localSheetId="1">'Journal over udbetalinger'!$2:$2</definedName>
    <definedName name="_xlnm.Print_Titles" localSheetId="0">'Oversigt over udbetalinger'!$2:$2</definedName>
    <definedName name="Titel1">Udbetalingsoversigt[[#Headers],[Dato]]</definedName>
    <definedName name="Titel2">Regnskab[[#Headers],[Dato]]</definedName>
  </definedNames>
  <calcPr calcId="171027"/>
  <fileRecoveryPr autoRecover="0"/>
</workbook>
</file>

<file path=xl/calcChain.xml><?xml version="1.0" encoding="utf-8"?>
<calcChain xmlns="http://schemas.openxmlformats.org/spreadsheetml/2006/main">
  <c r="B3" i="1" l="1"/>
  <c r="B3" i="2" s="1"/>
  <c r="B4" i="1"/>
  <c r="B4" i="2" s="1"/>
  <c r="B5" i="1"/>
  <c r="B5" i="2" s="1"/>
  <c r="B6" i="1"/>
  <c r="B6" i="2" s="1"/>
  <c r="B7" i="1"/>
  <c r="B7" i="2" s="1"/>
  <c r="B8" i="1"/>
  <c r="B8" i="2" s="1"/>
  <c r="B9" i="1"/>
  <c r="B9" i="2" s="1"/>
  <c r="B10" i="1"/>
  <c r="B10" i="2" s="1"/>
  <c r="B11" i="1"/>
  <c r="B11" i="2" s="1"/>
  <c r="B12" i="1"/>
  <c r="B12" i="2" s="1"/>
  <c r="B13" i="1"/>
  <c r="B14" i="1"/>
  <c r="B14" i="2" s="1"/>
  <c r="B15" i="1"/>
  <c r="B16" i="1"/>
  <c r="B16" i="2" s="1"/>
  <c r="B17" i="1"/>
  <c r="B17" i="2" s="1"/>
  <c r="B15" i="2" l="1"/>
  <c r="B13" i="2"/>
  <c r="F18" i="1"/>
  <c r="E14" i="2"/>
  <c r="D16" i="2"/>
  <c r="I15" i="2"/>
  <c r="D6" i="2"/>
  <c r="G7" i="2"/>
  <c r="F3" i="2"/>
  <c r="K10" i="2"/>
  <c r="I9" i="2"/>
  <c r="F16" i="2"/>
  <c r="J10" i="2"/>
  <c r="D15" i="2"/>
  <c r="K9" i="2"/>
  <c r="C17" i="2"/>
  <c r="K16" i="2"/>
  <c r="K17" i="2"/>
  <c r="K8" i="2"/>
  <c r="D14" i="2"/>
  <c r="K5" i="2"/>
  <c r="I7" i="2"/>
  <c r="E8" i="2"/>
  <c r="H3" i="2"/>
  <c r="I12" i="2"/>
  <c r="D10" i="2"/>
  <c r="D9" i="2"/>
  <c r="C14" i="2"/>
  <c r="C3" i="2"/>
  <c r="G10" i="2"/>
  <c r="J7" i="2"/>
  <c r="K11" i="2"/>
  <c r="H12" i="2"/>
  <c r="D7" i="2"/>
  <c r="F15" i="2"/>
  <c r="J5" i="2"/>
  <c r="F7" i="2"/>
  <c r="J16" i="2"/>
  <c r="K3" i="2"/>
  <c r="K7" i="2"/>
  <c r="D13" i="2"/>
  <c r="D17" i="2"/>
  <c r="J13" i="2"/>
  <c r="I11" i="2"/>
  <c r="K13" i="2"/>
  <c r="E13" i="2"/>
  <c r="E16" i="2"/>
  <c r="I6" i="2"/>
  <c r="D5" i="2"/>
  <c r="H8" i="2"/>
  <c r="C5" i="2"/>
  <c r="E11" i="2"/>
  <c r="E3" i="2"/>
  <c r="G3" i="2"/>
  <c r="F10" i="2"/>
  <c r="E12" i="2"/>
  <c r="J3" i="2"/>
  <c r="C6" i="2"/>
  <c r="J17" i="2"/>
  <c r="C13" i="2"/>
  <c r="C12" i="2"/>
  <c r="I13" i="2"/>
  <c r="J6" i="2"/>
  <c r="F8" i="2"/>
  <c r="H17" i="2"/>
  <c r="E5" i="2"/>
  <c r="G17" i="2"/>
  <c r="G15" i="2"/>
  <c r="G6" i="2"/>
  <c r="H9" i="2"/>
  <c r="K15" i="2"/>
  <c r="C9" i="2"/>
  <c r="K6" i="2"/>
  <c r="C8" i="2"/>
  <c r="F9" i="2"/>
  <c r="F17" i="2"/>
  <c r="G4" i="2"/>
  <c r="G11" i="2"/>
  <c r="H6" i="2"/>
  <c r="I4" i="2"/>
  <c r="G16" i="2"/>
  <c r="F11" i="2"/>
  <c r="E9" i="2"/>
  <c r="F6" i="2"/>
  <c r="G12" i="2"/>
  <c r="H10" i="2"/>
  <c r="D12" i="2"/>
  <c r="G13" i="2"/>
  <c r="H4" i="2"/>
  <c r="E10" i="2"/>
  <c r="H14" i="2"/>
  <c r="I5" i="2"/>
  <c r="J9" i="2"/>
  <c r="C4" i="2"/>
  <c r="H15" i="2"/>
  <c r="K4" i="2"/>
  <c r="I16" i="2"/>
  <c r="J14" i="2"/>
  <c r="H16" i="2"/>
  <c r="D8" i="2"/>
  <c r="D3" i="2"/>
  <c r="H11" i="2"/>
  <c r="F5" i="2"/>
  <c r="E15" i="2"/>
  <c r="F12" i="2"/>
  <c r="E6" i="2"/>
  <c r="F4" i="2"/>
  <c r="I8" i="2"/>
  <c r="G5" i="2"/>
  <c r="J12" i="2"/>
  <c r="H7" i="2"/>
  <c r="K12" i="2"/>
  <c r="G14" i="2"/>
  <c r="J11" i="2"/>
  <c r="G8" i="2"/>
  <c r="I3" i="2"/>
  <c r="C10" i="2"/>
  <c r="C7" i="2"/>
  <c r="I10" i="2"/>
  <c r="J8" i="2"/>
  <c r="J4" i="2"/>
  <c r="H13" i="2"/>
  <c r="G9" i="2"/>
  <c r="K14" i="2"/>
  <c r="C16" i="2"/>
  <c r="I14" i="2"/>
  <c r="E4" i="2"/>
  <c r="J15" i="2"/>
  <c r="C15" i="2"/>
  <c r="F13" i="2"/>
  <c r="F14" i="2"/>
  <c r="E7" i="2"/>
  <c r="D4" i="2"/>
  <c r="E17" i="2"/>
  <c r="C11" i="2"/>
  <c r="D11" i="2"/>
  <c r="I17" i="2"/>
  <c r="H5" i="2"/>
  <c r="D18" i="2" l="1"/>
  <c r="C18" i="2"/>
  <c r="H18" i="2"/>
  <c r="J18" i="2"/>
  <c r="G18" i="2"/>
  <c r="E18" i="2"/>
  <c r="I18" i="2"/>
  <c r="F18" i="2"/>
  <c r="K18" i="2"/>
</calcChain>
</file>

<file path=xl/sharedStrings.xml><?xml version="1.0" encoding="utf-8"?>
<sst xmlns="http://schemas.openxmlformats.org/spreadsheetml/2006/main" count="50" uniqueCount="24">
  <si>
    <t>Oversigt over udbetalinger</t>
  </si>
  <si>
    <t>Dato</t>
  </si>
  <si>
    <t>Bilforsikring</t>
  </si>
  <si>
    <t>Kontorforsyninger</t>
  </si>
  <si>
    <t>Rediger kategorinavnene i overskriften af tabellen Oversigt over udbetalinger nedenfor for at tilpasse denne skabelon, så den passer til dine behov. Hvis du har brug for at tilføje flere kategorier, skal du kopiere den sidste tabelkolonne og indsætte den til højre for den kopierede kolonne. Når du ændrer kategorinavnet, opdateres formlerne automatisk. Sørg for, at tabellen har samme antal rækker som i regnearket Journal over udbetalinger.</t>
  </si>
  <si>
    <t>El</t>
  </si>
  <si>
    <t>Boliglån</t>
  </si>
  <si>
    <t>Telefon</t>
  </si>
  <si>
    <t>Tom 1</t>
  </si>
  <si>
    <t>Tom 2</t>
  </si>
  <si>
    <t>Tom 3</t>
  </si>
  <si>
    <t>Tom 4</t>
  </si>
  <si>
    <t>Journal over udbetalinger</t>
  </si>
  <si>
    <t>Samlede beløb</t>
  </si>
  <si>
    <t>Nummer</t>
  </si>
  <si>
    <t>100</t>
  </si>
  <si>
    <t>Beskrivelse</t>
  </si>
  <si>
    <t>Woodgrove Bank</t>
  </si>
  <si>
    <t>City Power &amp; Light</t>
  </si>
  <si>
    <t>Humongous Insurance</t>
  </si>
  <si>
    <t>Telefonselskab</t>
  </si>
  <si>
    <t>Litware, Inc.</t>
  </si>
  <si>
    <t>Kategori</t>
  </si>
  <si>
    <t>Beløb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</si>
</sst>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164" formatCode="&quot;$&quot;#,##0.00"/>
    <numFmt numFmtId="165" formatCode="&quot;kr.&quot;\ #,##0.00;;"/>
    <numFmt numFmtId="166" formatCode="&quot;kr.&quot;\ #,##0.00"/>
  </numFmts>
  <fonts count="22" x14ac:knownFonts="1">
    <font>
      <sz val="11"/>
      <color theme="3"/>
      <name val="Corbel"/>
      <family val="2"/>
      <scheme val="minor"/>
    </font>
    <font>
      <sz val="11"/>
      <color theme="1"/>
      <name val="Corbel"/>
      <family val="2"/>
      <scheme val="minor"/>
    </font>
    <font>
      <sz val="11"/>
      <color theme="3"/>
      <name val="Corbel"/>
      <family val="2"/>
      <scheme val="minor"/>
    </font>
    <font>
      <sz val="11"/>
      <color theme="4" tint="-0.499984740745262"/>
      <name val="Corbel"/>
      <family val="2"/>
      <scheme val="minor"/>
    </font>
    <font>
      <i/>
      <sz val="24"/>
      <color theme="4" tint="-0.24994659260841701"/>
      <name val="Corbel"/>
      <family val="2"/>
      <scheme val="major"/>
    </font>
    <font>
      <b/>
      <i/>
      <sz val="24"/>
      <color theme="4" tint="-0.24994659260841701"/>
      <name val="Corbel"/>
      <family val="2"/>
      <scheme val="minor"/>
    </font>
    <font>
      <sz val="13"/>
      <color theme="4" tint="-0.499984740745262"/>
      <name val="Corbel"/>
      <family val="2"/>
      <scheme val="minor"/>
    </font>
    <font>
      <sz val="13"/>
      <color theme="3"/>
      <name val="Corbel"/>
      <scheme val="minor"/>
    </font>
    <font>
      <sz val="13"/>
      <color theme="4" tint="-0.499984740745262"/>
      <name val="Corbel"/>
      <scheme val="minor"/>
    </font>
    <font>
      <sz val="11"/>
      <color theme="3"/>
      <name val="Corbel"/>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sz val="11"/>
      <color theme="0"/>
      <name val="Corbel"/>
      <family val="2"/>
      <scheme val="minor"/>
    </font>
  </fonts>
  <fills count="33">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theme="3"/>
      </left>
      <right style="thin">
        <color theme="3"/>
      </right>
      <top style="thin">
        <color theme="3"/>
      </top>
      <bottom style="thin">
        <color theme="3"/>
      </bottom>
      <diagonal/>
    </border>
    <border>
      <left/>
      <right style="thin">
        <color theme="3"/>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8">
    <xf numFmtId="0" fontId="0" fillId="0" borderId="0">
      <alignment horizontal="left" vertical="center" wrapText="1" indent="1"/>
    </xf>
    <xf numFmtId="0" fontId="4" fillId="0" borderId="0">
      <alignment horizontal="left" vertical="top"/>
    </xf>
    <xf numFmtId="1" fontId="2" fillId="0" borderId="0" applyFont="0" applyFill="0" applyBorder="0" applyAlignment="0" applyProtection="0"/>
    <xf numFmtId="41" fontId="2" fillId="0" borderId="0" applyFill="0" applyBorder="0" applyAlignment="0" applyProtection="0"/>
    <xf numFmtId="165" fontId="2" fillId="0" borderId="0" applyFont="0" applyFill="0" applyBorder="0" applyProtection="0">
      <alignment horizontal="right" vertical="center" indent="1"/>
    </xf>
    <xf numFmtId="164" fontId="6" fillId="0" borderId="0" applyFill="0" applyBorder="0" applyProtection="0">
      <alignment horizontal="right" vertical="center" indent="1"/>
    </xf>
    <xf numFmtId="9" fontId="2" fillId="0" borderId="0" applyFill="0" applyBorder="0" applyAlignment="0" applyProtection="0"/>
    <xf numFmtId="0" fontId="5" fillId="0" borderId="0">
      <alignment horizontal="left" vertical="top"/>
    </xf>
    <xf numFmtId="0" fontId="3" fillId="0" borderId="0" applyNumberFormat="0" applyFill="0" applyBorder="0" applyProtection="0">
      <alignment horizontal="left" vertical="center" indent="1"/>
    </xf>
    <xf numFmtId="0" fontId="6" fillId="0" borderId="0" applyNumberFormat="0" applyFill="0" applyBorder="0" applyAlignment="0" applyProtection="0"/>
    <xf numFmtId="14" fontId="2" fillId="0" borderId="0" applyFont="0" applyFill="0" applyBorder="0" applyProtection="0">
      <alignment horizontal="center" vertical="center"/>
    </xf>
    <xf numFmtId="0" fontId="2" fillId="2" borderId="1">
      <alignment vertical="center" wrapText="1"/>
    </xf>
    <xf numFmtId="0" fontId="10"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4" applyNumberFormat="0" applyAlignment="0" applyProtection="0"/>
    <xf numFmtId="0" fontId="15" fillId="7" borderId="5" applyNumberFormat="0" applyAlignment="0" applyProtection="0"/>
    <xf numFmtId="0" fontId="16" fillId="7" borderId="4" applyNumberFormat="0" applyAlignment="0" applyProtection="0"/>
    <xf numFmtId="0" fontId="17" fillId="0" borderId="6" applyNumberFormat="0" applyFill="0" applyAlignment="0" applyProtection="0"/>
    <xf numFmtId="0" fontId="18" fillId="8"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alignment horizontal="left" vertical="center" wrapText="1" indent="1"/>
    </xf>
    <xf numFmtId="0" fontId="0" fillId="0" borderId="0" xfId="0" applyAlignment="1">
      <alignment vertical="center"/>
    </xf>
    <xf numFmtId="0" fontId="0" fillId="0" borderId="0" xfId="0" applyAlignment="1">
      <alignment horizontal="left" vertical="center" indent="1"/>
    </xf>
    <xf numFmtId="14" fontId="0" fillId="0" borderId="0" xfId="10" applyFont="1">
      <alignment horizontal="center" vertical="center"/>
    </xf>
    <xf numFmtId="0" fontId="3" fillId="0" borderId="0" xfId="8">
      <alignment horizontal="left" vertical="center" indent="1"/>
    </xf>
    <xf numFmtId="0" fontId="3" fillId="0" borderId="0" xfId="8" applyBorder="1">
      <alignment horizontal="left" vertical="center" indent="1"/>
    </xf>
    <xf numFmtId="14" fontId="0" fillId="0" borderId="0" xfId="10" applyFont="1" applyBorder="1">
      <alignment horizontal="center" vertical="center"/>
    </xf>
    <xf numFmtId="1" fontId="0" fillId="0" borderId="0" xfId="2" applyFont="1" applyAlignment="1">
      <alignment horizontal="left" vertical="center" indent="1"/>
    </xf>
    <xf numFmtId="1" fontId="0" fillId="0" borderId="0" xfId="2" applyFont="1" applyBorder="1" applyAlignment="1">
      <alignment horizontal="left" vertical="center" indent="1"/>
    </xf>
    <xf numFmtId="165" fontId="0" fillId="0" borderId="0" xfId="4" applyFont="1">
      <alignment horizontal="right" vertical="center" indent="1"/>
    </xf>
    <xf numFmtId="0" fontId="7" fillId="0" borderId="0" xfId="0" applyFont="1" applyAlignment="1">
      <alignment horizontal="left" vertical="center"/>
    </xf>
    <xf numFmtId="0" fontId="8" fillId="0" borderId="0" xfId="0" applyFont="1" applyAlignment="1">
      <alignment horizontal="left" vertical="center" indent="1"/>
    </xf>
    <xf numFmtId="0" fontId="0" fillId="0" borderId="0" xfId="0" applyFill="1">
      <alignment horizontal="left" vertical="center" wrapText="1" indent="1"/>
    </xf>
    <xf numFmtId="165" fontId="9" fillId="0" borderId="0" xfId="0" applyNumberFormat="1" applyFont="1" applyAlignment="1">
      <alignment horizontal="right" vertical="center" indent="1"/>
    </xf>
    <xf numFmtId="166" fontId="8" fillId="0" borderId="0" xfId="0" applyNumberFormat="1" applyFont="1" applyBorder="1" applyAlignment="1">
      <alignment horizontal="right" vertical="center" indent="1"/>
    </xf>
    <xf numFmtId="0" fontId="0" fillId="2" borderId="1" xfId="11" applyFont="1">
      <alignment vertical="center" wrapText="1"/>
    </xf>
    <xf numFmtId="0" fontId="2" fillId="2" borderId="1" xfId="11">
      <alignment vertical="center" wrapText="1"/>
    </xf>
    <xf numFmtId="0" fontId="4" fillId="0" borderId="0" xfId="1">
      <alignment horizontal="left" vertical="top"/>
    </xf>
    <xf numFmtId="0" fontId="4" fillId="0" borderId="2" xfId="1" applyBorder="1">
      <alignment horizontal="left" vertical="top"/>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5" builtinId="27" customBuiltin="1"/>
    <cellStyle name="Calculation" xfId="19" builtinId="22" customBuiltin="1"/>
    <cellStyle name="Check Cell" xfId="21" builtinId="23" customBuiltin="1"/>
    <cellStyle name="Comma" xfId="2" builtinId="3" customBuiltin="1"/>
    <cellStyle name="Comma [0]" xfId="3" builtinId="6" customBuiltin="1"/>
    <cellStyle name="Currency" xfId="4" builtinId="4" customBuiltin="1"/>
    <cellStyle name="Currency [0]" xfId="5" builtinId="7" customBuiltin="1"/>
    <cellStyle name="Dato" xfId="10"/>
    <cellStyle name="Explanatory Text" xfId="23" builtinId="53" customBuiltin="1"/>
    <cellStyle name="Good" xfId="14" builtinId="26" customBuiltin="1"/>
    <cellStyle name="Heading 1" xfId="7" builtinId="16" customBuiltin="1"/>
    <cellStyle name="Heading 2" xfId="8"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11" builtinId="10" customBuiltin="1"/>
    <cellStyle name="Output" xfId="18" builtinId="21" customBuiltin="1"/>
    <cellStyle name="Percent" xfId="6" builtinId="5" customBuiltin="1"/>
    <cellStyle name="Title" xfId="1" builtinId="15" customBuiltin="1"/>
    <cellStyle name="Total" xfId="9" builtinId="25" customBuiltin="1"/>
    <cellStyle name="Warning Text" xfId="22" builtinId="11" customBuiltin="1"/>
  </cellStyles>
  <dxfs count="33">
    <dxf>
      <font>
        <b val="0"/>
        <i val="0"/>
        <strike val="0"/>
        <condense val="0"/>
        <extend val="0"/>
        <outline val="0"/>
        <shadow val="0"/>
        <u val="none"/>
        <vertAlign val="baseline"/>
        <sz val="13"/>
        <color theme="4" tint="-0.499984740745262"/>
        <name val="Corbel"/>
        <scheme val="minor"/>
      </font>
      <numFmt numFmtId="166" formatCode="&quot;kr.&quot;\ #,##0.00"/>
      <alignment horizontal="right" vertical="center" textRotation="0" wrapText="0" indent="1"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3"/>
        <color theme="4" tint="-0.499984740745262"/>
        <name val="Corbel"/>
        <scheme val="minor"/>
      </font>
      <alignment horizontal="left" vertical="center" textRotation="0" wrapText="0" indent="1" justifyLastLine="0" shrinkToFit="0" readingOrder="0"/>
    </dxf>
    <dxf>
      <font>
        <strike val="0"/>
        <outline val="0"/>
        <shadow val="0"/>
        <u val="none"/>
        <vertAlign val="baseline"/>
        <sz val="13"/>
        <color theme="3"/>
        <name val="Corbel"/>
        <scheme val="minor"/>
      </font>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3"/>
        <name val="Corbel"/>
        <scheme val="minor"/>
      </font>
      <numFmt numFmtId="165" formatCode="&quot;kr.&quot;\ #,##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quot;kr.&quot;\ #,##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quot;kr.&quot;\ #,##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quot;kr.&quot;\ #,##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quot;kr.&quot;\ #,##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quot;kr.&quot;\ #,##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quot;kr.&quot;\ #,##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quot;kr.&quot;\ #,##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quot;kr.&quot;\ #,##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quot;kr.&quot;\ #,##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numFmt numFmtId="165" formatCode="&quot;kr.&quot;\ #,##0.00;;"/>
    </dxf>
    <dxf>
      <fill>
        <patternFill patternType="solid">
          <fgColor auto="1"/>
          <bgColor theme="2" tint="-9.9917600024414813E-2"/>
        </patternFill>
      </fill>
    </dxf>
    <dxf>
      <font>
        <b/>
        <i val="0"/>
        <color theme="4" tint="-0.499984740745262"/>
      </font>
      <border>
        <top style="dotted">
          <color theme="3"/>
        </top>
      </border>
    </dxf>
    <dxf>
      <font>
        <b/>
        <i val="0"/>
        <color theme="0" tint="-4.9989318521683403E-2"/>
      </font>
      <fill>
        <patternFill>
          <bgColor theme="3"/>
        </patternFill>
      </fill>
      <border diagonalUp="0" diagonalDown="0">
        <left/>
        <right/>
        <top/>
        <bottom/>
        <vertical/>
        <horizontal/>
      </border>
    </dxf>
    <dxf>
      <border>
        <left style="dotted">
          <color theme="3"/>
        </left>
        <right style="dotted">
          <color theme="3"/>
        </right>
        <bottom style="dotted">
          <color theme="3"/>
        </bottom>
        <vertical style="dotted">
          <color theme="3"/>
        </vertical>
      </border>
    </dxf>
  </dxfs>
  <tableStyles count="1" defaultTableStyle="Udbetalingstypografi" defaultPivotStyle="PivotStyleLight16">
    <tableStyle name="Udbetalingstypografi" pivot="0" count="4">
      <tableStyleElement type="wholeTable" dxfId="32"/>
      <tableStyleElement type="headerRow" dxfId="31"/>
      <tableStyleElement type="totalRow" dxfId="30"/>
      <tableStyleElement type="firstRowStripe" dxfId="2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Udbetalingsoversigt" displayName="Udbetalingsoversigt" ref="B2:K18" totalsRowCount="1" totalsRowDxfId="28" headerRowCellStyle="Normal">
  <autoFilter ref="B2:K17"/>
  <tableColumns count="10">
    <tableColumn id="1" name="Dato" dataDxfId="27" totalsRowDxfId="26" dataCellStyle="Dato">
      <calculatedColumnFormula>IFERROR(INDEX(Regnskab[],ROW(A1),1),"")</calculatedColumnFormula>
    </tableColumn>
    <tableColumn id="9" name="Bilforsikring" totalsRowFunction="sum" dataDxfId="25" totalsRowDxfId="24">
      <calculatedColumnFormula>IFERROR(INDIRECT("Regnskab[@Beløb]")*(INDIRECT("Regnskab[@Kategori]")=Kategorinavn),"")</calculatedColumnFormula>
    </tableColumn>
    <tableColumn id="10" name="Kontorforsyninger" totalsRowFunction="sum" dataDxfId="23" totalsRowDxfId="22">
      <calculatedColumnFormula>IFERROR(INDIRECT("Regnskab[@Beløb]")*(INDIRECT("Regnskab[@Kategori]")=Kategorinavn),"")</calculatedColumnFormula>
    </tableColumn>
    <tableColumn id="11" name="El" totalsRowFunction="sum" dataDxfId="21" totalsRowDxfId="20">
      <calculatedColumnFormula>IFERROR(INDIRECT("Regnskab[@Beløb]")*(INDIRECT("Regnskab[@Kategori]")=Kategorinavn),"")</calculatedColumnFormula>
    </tableColumn>
    <tableColumn id="12" name="Boliglån" totalsRowFunction="sum" dataDxfId="19" totalsRowDxfId="18">
      <calculatedColumnFormula>IFERROR(INDIRECT("Regnskab[@Beløb]")*(INDIRECT("Regnskab[@Kategori]")=Kategorinavn),"")</calculatedColumnFormula>
    </tableColumn>
    <tableColumn id="13" name="Telefon" totalsRowFunction="sum" dataDxfId="17" totalsRowDxfId="16">
      <calculatedColumnFormula>IFERROR(INDIRECT("Regnskab[@Beløb]")*(INDIRECT("Regnskab[@Kategori]")=Kategorinavn),"")</calculatedColumnFormula>
    </tableColumn>
    <tableColumn id="15" name="Tom 1" totalsRowFunction="sum" dataDxfId="15" totalsRowDxfId="14">
      <calculatedColumnFormula>IFERROR(INDIRECT("Regnskab[@Beløb]")*(INDIRECT("Regnskab[@Kategori]")=Kategorinavn),"")</calculatedColumnFormula>
    </tableColumn>
    <tableColumn id="16" name="Tom 2" totalsRowFunction="sum" dataDxfId="13" totalsRowDxfId="12">
      <calculatedColumnFormula>IFERROR(INDIRECT("Regnskab[@Beløb]")*(INDIRECT("Regnskab[@Kategori]")=Kategorinavn),"")</calculatedColumnFormula>
    </tableColumn>
    <tableColumn id="17" name="Tom 3" totalsRowFunction="sum" dataDxfId="11" totalsRowDxfId="10">
      <calculatedColumnFormula>IFERROR(INDIRECT("Regnskab[@Beløb]")*(INDIRECT("Regnskab[@Kategori]")=Kategorinavn),"")</calculatedColumnFormula>
    </tableColumn>
    <tableColumn id="18" name="Tom 4" totalsRowFunction="sum" dataDxfId="9" totalsRowDxfId="8">
      <calculatedColumnFormula>IFERROR(INDIRECT("Regnskab[@Beløb]")*(INDIRECT("Regnskab[@Kategori]")=Kategorinavn),"")</calculatedColumnFormula>
    </tableColumn>
  </tableColumns>
  <tableStyleInfo name="Udbetalingstypografi" showFirstColumn="0" showLastColumn="0" showRowStripes="1" showColumnStripes="0"/>
  <extLst>
    <ext xmlns:x14="http://schemas.microsoft.com/office/spreadsheetml/2009/9/main" uri="{504A1905-F514-4f6f-8877-14C23A59335A}">
      <x14:table altTextSummary="Rediger kategorinavnene i denne tabel. Beløbet for hver kategori opdateres automatisk. Hvis du vil tilføje kategorier, skal du kopiere den sidste tabelkolonne og indsætte den til højre for den kopierede kolonne"/>
    </ext>
  </extLst>
</table>
</file>

<file path=xl/tables/table2.xml><?xml version="1.0" encoding="utf-8"?>
<table xmlns="http://schemas.openxmlformats.org/spreadsheetml/2006/main" id="1" name="Regnskab" displayName="Regnskab" ref="B2:F18" totalsRowCount="1" dataDxfId="7" totalsRowDxfId="6" headerRowCellStyle="Normal">
  <autoFilter ref="B2:F17"/>
  <tableColumns count="5">
    <tableColumn id="1" name="Dato" totalsRowLabel="Samlede beløb" totalsRowDxfId="5"/>
    <tableColumn id="2" name="Nummer" dataDxfId="4" totalsRowDxfId="3"/>
    <tableColumn id="3" name="Beskrivelse" totalsRowDxfId="2" dataCellStyle="Normal"/>
    <tableColumn id="4" name="Kategori" totalsRowDxfId="1"/>
    <tableColumn id="5" name="Beløb" totalsRowFunction="sum" totalsRowDxfId="0"/>
  </tableColumns>
  <tableStyleInfo name="Udbetalingstypografi" showFirstColumn="0" showLastColumn="0" showRowStripes="1" showColumnStripes="0"/>
  <extLst>
    <ext xmlns:x14="http://schemas.microsoft.com/office/spreadsheetml/2009/9/main" uri="{504A1905-F514-4f6f-8877-14C23A59335A}">
      <x14:table altTextSummary="Angiv dato, nummer, beskrivelse og beløb, og vælg kategori i denne tabel"/>
    </ext>
  </extLst>
</table>
</file>

<file path=xl/theme/theme1.xml><?xml version="1.0" encoding="utf-8"?>
<a:theme xmlns:a="http://schemas.openxmlformats.org/drawingml/2006/main" name="Office Theme">
  <a:themeElements>
    <a:clrScheme name="Disbursement Journal">
      <a:dk1>
        <a:sysClr val="windowText" lastClr="000000"/>
      </a:dk1>
      <a:lt1>
        <a:sysClr val="window" lastClr="FFFFFF"/>
      </a:lt1>
      <a:dk2>
        <a:srgbClr val="343838"/>
      </a:dk2>
      <a:lt2>
        <a:srgbClr val="F7F7F5"/>
      </a:lt2>
      <a:accent1>
        <a:srgbClr val="1EB4CC"/>
      </a:accent1>
      <a:accent2>
        <a:srgbClr val="96C030"/>
      </a:accent2>
      <a:accent3>
        <a:srgbClr val="F09912"/>
      </a:accent3>
      <a:accent4>
        <a:srgbClr val="DB4D75"/>
      </a:accent4>
      <a:accent5>
        <a:srgbClr val="95519D"/>
      </a:accent5>
      <a:accent6>
        <a:srgbClr val="EBC747"/>
      </a:accent6>
      <a:hlink>
        <a:srgbClr val="00B4CC"/>
      </a:hlink>
      <a:folHlink>
        <a:srgbClr val="95519D"/>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B1:L18"/>
  <sheetViews>
    <sheetView showGridLines="0" tabSelected="1" zoomScaleNormal="100" workbookViewId="0"/>
  </sheetViews>
  <sheetFormatPr defaultColWidth="18.25" defaultRowHeight="30" customHeight="1" x14ac:dyDescent="0.25"/>
  <cols>
    <col min="1" max="1" width="2.625" customWidth="1"/>
    <col min="2" max="11" width="18.625" customWidth="1"/>
    <col min="12" max="12" width="2.625" customWidth="1"/>
  </cols>
  <sheetData>
    <row r="1" spans="2:12" ht="52.5" customHeight="1" x14ac:dyDescent="0.25">
      <c r="B1" s="17" t="s">
        <v>0</v>
      </c>
      <c r="C1" s="17"/>
      <c r="D1" s="18"/>
      <c r="E1" s="15" t="s">
        <v>4</v>
      </c>
      <c r="F1" s="16"/>
      <c r="G1" s="16"/>
      <c r="H1" s="16"/>
      <c r="I1" s="16"/>
      <c r="J1" s="16"/>
      <c r="K1" s="16"/>
    </row>
    <row r="2" spans="2:12" s="2" customFormat="1" ht="30" customHeight="1" x14ac:dyDescent="0.25">
      <c r="B2" s="12" t="s">
        <v>1</v>
      </c>
      <c r="C2" t="s">
        <v>2</v>
      </c>
      <c r="D2" t="s">
        <v>3</v>
      </c>
      <c r="E2" t="s">
        <v>5</v>
      </c>
      <c r="F2" t="s">
        <v>6</v>
      </c>
      <c r="G2" t="s">
        <v>7</v>
      </c>
      <c r="H2" t="s">
        <v>8</v>
      </c>
      <c r="I2" t="s">
        <v>9</v>
      </c>
      <c r="J2" t="s">
        <v>10</v>
      </c>
      <c r="K2" t="s">
        <v>11</v>
      </c>
      <c r="L2"/>
    </row>
    <row r="3" spans="2:12" s="1" customFormat="1" ht="30" customHeight="1" x14ac:dyDescent="0.25">
      <c r="B3" s="3">
        <f ca="1">IFERROR(INDEX(Regnskab[],ROW(A1),1),"")</f>
        <v>43194</v>
      </c>
      <c r="C3" s="9">
        <f t="shared" ref="C3:K17" ca="1" si="0">IFERROR(INDIRECT("Regnskab[@Beløb]")*(INDIRECT("Regnskab[@Kategori]")=Kategorinavn),"")</f>
        <v>0</v>
      </c>
      <c r="D3" s="9">
        <f t="shared" ca="1" si="0"/>
        <v>0</v>
      </c>
      <c r="E3" s="9">
        <f t="shared" ca="1" si="0"/>
        <v>0</v>
      </c>
      <c r="F3" s="9">
        <f t="shared" ca="1" si="0"/>
        <v>1200</v>
      </c>
      <c r="G3" s="9">
        <f t="shared" ca="1" si="0"/>
        <v>0</v>
      </c>
      <c r="H3" s="9">
        <f t="shared" ca="1" si="0"/>
        <v>0</v>
      </c>
      <c r="I3" s="9">
        <f t="shared" ca="1" si="0"/>
        <v>0</v>
      </c>
      <c r="J3" s="9">
        <f t="shared" ca="1" si="0"/>
        <v>0</v>
      </c>
      <c r="K3" s="9">
        <f t="shared" ca="1" si="0"/>
        <v>0</v>
      </c>
      <c r="L3"/>
    </row>
    <row r="4" spans="2:12" s="1" customFormat="1" ht="30" customHeight="1" x14ac:dyDescent="0.25">
      <c r="B4" s="3">
        <f ca="1">IFERROR(INDEX(Regnskab[],ROW(A2),1),"")</f>
        <v>43199</v>
      </c>
      <c r="C4" s="9">
        <f t="shared" ca="1" si="0"/>
        <v>0</v>
      </c>
      <c r="D4" s="9">
        <f t="shared" ca="1" si="0"/>
        <v>0</v>
      </c>
      <c r="E4" s="9">
        <f t="shared" ca="1" si="0"/>
        <v>85</v>
      </c>
      <c r="F4" s="9">
        <f t="shared" ca="1" si="0"/>
        <v>0</v>
      </c>
      <c r="G4" s="9">
        <f t="shared" ca="1" si="0"/>
        <v>0</v>
      </c>
      <c r="H4" s="9">
        <f t="shared" ca="1" si="0"/>
        <v>0</v>
      </c>
      <c r="I4" s="9">
        <f t="shared" ca="1" si="0"/>
        <v>0</v>
      </c>
      <c r="J4" s="9">
        <f t="shared" ca="1" si="0"/>
        <v>0</v>
      </c>
      <c r="K4" s="9">
        <f t="shared" ca="1" si="0"/>
        <v>0</v>
      </c>
      <c r="L4"/>
    </row>
    <row r="5" spans="2:12" s="1" customFormat="1" ht="30" customHeight="1" x14ac:dyDescent="0.25">
      <c r="B5" s="3">
        <f ca="1">IFERROR(INDEX(Regnskab[],ROW(A3),1),"")</f>
        <v>43204</v>
      </c>
      <c r="C5" s="9">
        <f t="shared" ca="1" si="0"/>
        <v>100</v>
      </c>
      <c r="D5" s="9">
        <f t="shared" ca="1" si="0"/>
        <v>0</v>
      </c>
      <c r="E5" s="9">
        <f t="shared" ca="1" si="0"/>
        <v>0</v>
      </c>
      <c r="F5" s="9">
        <f t="shared" ca="1" si="0"/>
        <v>0</v>
      </c>
      <c r="G5" s="9">
        <f t="shared" ca="1" si="0"/>
        <v>0</v>
      </c>
      <c r="H5" s="9">
        <f t="shared" ca="1" si="0"/>
        <v>0</v>
      </c>
      <c r="I5" s="9">
        <f t="shared" ca="1" si="0"/>
        <v>0</v>
      </c>
      <c r="J5" s="9">
        <f t="shared" ca="1" si="0"/>
        <v>0</v>
      </c>
      <c r="K5" s="9">
        <f t="shared" ca="1" si="0"/>
        <v>0</v>
      </c>
      <c r="L5"/>
    </row>
    <row r="6" spans="2:12" s="1" customFormat="1" ht="30" customHeight="1" x14ac:dyDescent="0.25">
      <c r="B6" s="3">
        <f ca="1">IFERROR(INDEX(Regnskab[],ROW(A4),1),"")</f>
        <v>43209</v>
      </c>
      <c r="C6" s="9">
        <f t="shared" ca="1" si="0"/>
        <v>0</v>
      </c>
      <c r="D6" s="9">
        <f t="shared" ca="1" si="0"/>
        <v>0</v>
      </c>
      <c r="E6" s="9">
        <f t="shared" ca="1" si="0"/>
        <v>0</v>
      </c>
      <c r="F6" s="9">
        <f t="shared" ca="1" si="0"/>
        <v>1200</v>
      </c>
      <c r="G6" s="9">
        <f t="shared" ca="1" si="0"/>
        <v>0</v>
      </c>
      <c r="H6" s="9">
        <f t="shared" ca="1" si="0"/>
        <v>0</v>
      </c>
      <c r="I6" s="9">
        <f t="shared" ca="1" si="0"/>
        <v>0</v>
      </c>
      <c r="J6" s="9">
        <f t="shared" ca="1" si="0"/>
        <v>0</v>
      </c>
      <c r="K6" s="9">
        <f t="shared" ca="1" si="0"/>
        <v>0</v>
      </c>
      <c r="L6"/>
    </row>
    <row r="7" spans="2:12" s="1" customFormat="1" ht="30" customHeight="1" x14ac:dyDescent="0.25">
      <c r="B7" s="3">
        <f ca="1">IFERROR(INDEX(Regnskab[],ROW(A5),1),"")</f>
        <v>43214</v>
      </c>
      <c r="C7" s="9">
        <f t="shared" ca="1" si="0"/>
        <v>0</v>
      </c>
      <c r="D7" s="9">
        <f t="shared" ca="1" si="0"/>
        <v>0</v>
      </c>
      <c r="E7" s="9">
        <f t="shared" ca="1" si="0"/>
        <v>0</v>
      </c>
      <c r="F7" s="9">
        <f t="shared" ca="1" si="0"/>
        <v>99</v>
      </c>
      <c r="G7" s="9">
        <f t="shared" ca="1" si="0"/>
        <v>0</v>
      </c>
      <c r="H7" s="9">
        <f t="shared" ca="1" si="0"/>
        <v>0</v>
      </c>
      <c r="I7" s="9">
        <f t="shared" ca="1" si="0"/>
        <v>0</v>
      </c>
      <c r="J7" s="9">
        <f t="shared" ca="1" si="0"/>
        <v>0</v>
      </c>
      <c r="K7" s="9">
        <f t="shared" ca="1" si="0"/>
        <v>0</v>
      </c>
      <c r="L7"/>
    </row>
    <row r="8" spans="2:12" s="1" customFormat="1" ht="30" customHeight="1" x14ac:dyDescent="0.25">
      <c r="B8" s="3">
        <f ca="1">IFERROR(INDEX(Regnskab[],ROW(A6),1),"")</f>
        <v>43219</v>
      </c>
      <c r="C8" s="9">
        <f t="shared" ca="1" si="0"/>
        <v>0</v>
      </c>
      <c r="D8" s="9">
        <f t="shared" ca="1" si="0"/>
        <v>0</v>
      </c>
      <c r="E8" s="9">
        <f t="shared" ca="1" si="0"/>
        <v>0</v>
      </c>
      <c r="F8" s="9">
        <f t="shared" ca="1" si="0"/>
        <v>0</v>
      </c>
      <c r="G8" s="9">
        <f t="shared" ca="1" si="0"/>
        <v>68</v>
      </c>
      <c r="H8" s="9">
        <f t="shared" ca="1" si="0"/>
        <v>0</v>
      </c>
      <c r="I8" s="9">
        <f t="shared" ca="1" si="0"/>
        <v>0</v>
      </c>
      <c r="J8" s="9">
        <f t="shared" ca="1" si="0"/>
        <v>0</v>
      </c>
      <c r="K8" s="9">
        <f t="shared" ca="1" si="0"/>
        <v>0</v>
      </c>
      <c r="L8"/>
    </row>
    <row r="9" spans="2:12" s="1" customFormat="1" ht="30" customHeight="1" x14ac:dyDescent="0.25">
      <c r="B9" s="3">
        <f ca="1">IFERROR(INDEX(Regnskab[],ROW(A7),1),"")</f>
        <v>43224</v>
      </c>
      <c r="C9" s="9">
        <f t="shared" ca="1" si="0"/>
        <v>100</v>
      </c>
      <c r="D9" s="9">
        <f t="shared" ca="1" si="0"/>
        <v>0</v>
      </c>
      <c r="E9" s="9">
        <f t="shared" ca="1" si="0"/>
        <v>0</v>
      </c>
      <c r="F9" s="9">
        <f t="shared" ca="1" si="0"/>
        <v>0</v>
      </c>
      <c r="G9" s="9">
        <f t="shared" ca="1" si="0"/>
        <v>0</v>
      </c>
      <c r="H9" s="9">
        <f t="shared" ca="1" si="0"/>
        <v>0</v>
      </c>
      <c r="I9" s="9">
        <f t="shared" ca="1" si="0"/>
        <v>0</v>
      </c>
      <c r="J9" s="9">
        <f t="shared" ca="1" si="0"/>
        <v>0</v>
      </c>
      <c r="K9" s="9">
        <f t="shared" ca="1" si="0"/>
        <v>0</v>
      </c>
      <c r="L9"/>
    </row>
    <row r="10" spans="2:12" s="1" customFormat="1" ht="30" customHeight="1" x14ac:dyDescent="0.25">
      <c r="B10" s="3">
        <f ca="1">IFERROR(INDEX(Regnskab[],ROW(A8),1),"")</f>
        <v>43229</v>
      </c>
      <c r="C10" s="9">
        <f t="shared" ca="1" si="0"/>
        <v>0</v>
      </c>
      <c r="D10" s="9">
        <f t="shared" ca="1" si="0"/>
        <v>345</v>
      </c>
      <c r="E10" s="9">
        <f t="shared" ca="1" si="0"/>
        <v>0</v>
      </c>
      <c r="F10" s="9">
        <f t="shared" ca="1" si="0"/>
        <v>0</v>
      </c>
      <c r="G10" s="9">
        <f t="shared" ca="1" si="0"/>
        <v>0</v>
      </c>
      <c r="H10" s="9">
        <f t="shared" ca="1" si="0"/>
        <v>0</v>
      </c>
      <c r="I10" s="9">
        <f t="shared" ca="1" si="0"/>
        <v>0</v>
      </c>
      <c r="J10" s="9">
        <f t="shared" ca="1" si="0"/>
        <v>0</v>
      </c>
      <c r="K10" s="9">
        <f t="shared" ca="1" si="0"/>
        <v>0</v>
      </c>
      <c r="L10"/>
    </row>
    <row r="11" spans="2:12" s="1" customFormat="1" ht="30" customHeight="1" x14ac:dyDescent="0.25">
      <c r="B11" s="3">
        <f ca="1">IFERROR(INDEX(Regnskab[],ROW(A9),1),"")</f>
        <v>43234</v>
      </c>
      <c r="C11" s="9">
        <f t="shared" ca="1" si="0"/>
        <v>0</v>
      </c>
      <c r="D11" s="9">
        <f t="shared" ca="1" si="0"/>
        <v>0</v>
      </c>
      <c r="E11" s="9">
        <f t="shared" ca="1" si="0"/>
        <v>0</v>
      </c>
      <c r="F11" s="9">
        <f t="shared" ca="1" si="0"/>
        <v>1200</v>
      </c>
      <c r="G11" s="9">
        <f t="shared" ca="1" si="0"/>
        <v>0</v>
      </c>
      <c r="H11" s="9">
        <f t="shared" ca="1" si="0"/>
        <v>0</v>
      </c>
      <c r="I11" s="9">
        <f t="shared" ca="1" si="0"/>
        <v>0</v>
      </c>
      <c r="J11" s="9">
        <f t="shared" ca="1" si="0"/>
        <v>0</v>
      </c>
      <c r="K11" s="9">
        <f t="shared" ca="1" si="0"/>
        <v>0</v>
      </c>
      <c r="L11"/>
    </row>
    <row r="12" spans="2:12" s="1" customFormat="1" ht="30" customHeight="1" x14ac:dyDescent="0.25">
      <c r="B12" s="3">
        <f ca="1">IFERROR(INDEX(Regnskab[],ROW(A10),1),"")</f>
        <v>43239</v>
      </c>
      <c r="C12" s="9">
        <f t="shared" ca="1" si="0"/>
        <v>0</v>
      </c>
      <c r="D12" s="9">
        <f t="shared" ca="1" si="0"/>
        <v>0</v>
      </c>
      <c r="E12" s="9">
        <f t="shared" ca="1" si="0"/>
        <v>74</v>
      </c>
      <c r="F12" s="9">
        <f t="shared" ca="1" si="0"/>
        <v>0</v>
      </c>
      <c r="G12" s="9">
        <f t="shared" ca="1" si="0"/>
        <v>0</v>
      </c>
      <c r="H12" s="9">
        <f t="shared" ca="1" si="0"/>
        <v>0</v>
      </c>
      <c r="I12" s="9">
        <f t="shared" ca="1" si="0"/>
        <v>0</v>
      </c>
      <c r="J12" s="9">
        <f t="shared" ca="1" si="0"/>
        <v>0</v>
      </c>
      <c r="K12" s="9">
        <f t="shared" ca="1" si="0"/>
        <v>0</v>
      </c>
      <c r="L12"/>
    </row>
    <row r="13" spans="2:12" s="1" customFormat="1" ht="30" customHeight="1" x14ac:dyDescent="0.25">
      <c r="B13" s="3">
        <f ca="1">IFERROR(INDEX(Regnskab[],ROW(A11),1),"")</f>
        <v>43244</v>
      </c>
      <c r="C13" s="9">
        <f t="shared" ca="1" si="0"/>
        <v>0</v>
      </c>
      <c r="D13" s="9">
        <f t="shared" ca="1" si="0"/>
        <v>0</v>
      </c>
      <c r="E13" s="9">
        <f t="shared" ca="1" si="0"/>
        <v>0</v>
      </c>
      <c r="F13" s="9">
        <f t="shared" ca="1" si="0"/>
        <v>0</v>
      </c>
      <c r="G13" s="9">
        <f t="shared" ca="1" si="0"/>
        <v>123</v>
      </c>
      <c r="H13" s="9">
        <f t="shared" ca="1" si="0"/>
        <v>0</v>
      </c>
      <c r="I13" s="9">
        <f t="shared" ca="1" si="0"/>
        <v>0</v>
      </c>
      <c r="J13" s="9">
        <f t="shared" ca="1" si="0"/>
        <v>0</v>
      </c>
      <c r="K13" s="9">
        <f t="shared" ca="1" si="0"/>
        <v>0</v>
      </c>
      <c r="L13"/>
    </row>
    <row r="14" spans="2:12" s="1" customFormat="1" ht="30" customHeight="1" x14ac:dyDescent="0.25">
      <c r="B14" s="3">
        <f ca="1">IFERROR(INDEX(Regnskab[],ROW(A12),1),"")</f>
        <v>43249</v>
      </c>
      <c r="C14" s="9">
        <f t="shared" ca="1" si="0"/>
        <v>0</v>
      </c>
      <c r="D14" s="9">
        <f t="shared" ca="1" si="0"/>
        <v>99</v>
      </c>
      <c r="E14" s="9">
        <f t="shared" ca="1" si="0"/>
        <v>0</v>
      </c>
      <c r="F14" s="9">
        <f t="shared" ca="1" si="0"/>
        <v>0</v>
      </c>
      <c r="G14" s="9">
        <f t="shared" ca="1" si="0"/>
        <v>0</v>
      </c>
      <c r="H14" s="9">
        <f t="shared" ca="1" si="0"/>
        <v>0</v>
      </c>
      <c r="I14" s="9">
        <f t="shared" ca="1" si="0"/>
        <v>0</v>
      </c>
      <c r="J14" s="9">
        <f t="shared" ca="1" si="0"/>
        <v>0</v>
      </c>
      <c r="K14" s="9">
        <f t="shared" ca="1" si="0"/>
        <v>0</v>
      </c>
      <c r="L14"/>
    </row>
    <row r="15" spans="2:12" s="1" customFormat="1" ht="30" customHeight="1" x14ac:dyDescent="0.25">
      <c r="B15" s="3">
        <f ca="1">IFERROR(INDEX(Regnskab[],ROW(A13),1),"")</f>
        <v>43254</v>
      </c>
      <c r="C15" s="9">
        <f t="shared" ca="1" si="0"/>
        <v>100</v>
      </c>
      <c r="D15" s="9">
        <f t="shared" ca="1" si="0"/>
        <v>0</v>
      </c>
      <c r="E15" s="9">
        <f t="shared" ca="1" si="0"/>
        <v>0</v>
      </c>
      <c r="F15" s="9">
        <f t="shared" ca="1" si="0"/>
        <v>0</v>
      </c>
      <c r="G15" s="9">
        <f t="shared" ca="1" si="0"/>
        <v>0</v>
      </c>
      <c r="H15" s="9">
        <f t="shared" ca="1" si="0"/>
        <v>0</v>
      </c>
      <c r="I15" s="9">
        <f t="shared" ca="1" si="0"/>
        <v>0</v>
      </c>
      <c r="J15" s="9">
        <f t="shared" ca="1" si="0"/>
        <v>0</v>
      </c>
      <c r="K15" s="9">
        <f t="shared" ca="1" si="0"/>
        <v>0</v>
      </c>
      <c r="L15"/>
    </row>
    <row r="16" spans="2:12" s="1" customFormat="1" ht="30" customHeight="1" x14ac:dyDescent="0.25">
      <c r="B16" s="3">
        <f ca="1">IFERROR(INDEX(Regnskab[],ROW(A14),1),"")</f>
        <v>43259</v>
      </c>
      <c r="C16" s="9">
        <f t="shared" ca="1" si="0"/>
        <v>0</v>
      </c>
      <c r="D16" s="9">
        <f t="shared" ca="1" si="0"/>
        <v>0</v>
      </c>
      <c r="E16" s="9">
        <f t="shared" ca="1" si="0"/>
        <v>0</v>
      </c>
      <c r="F16" s="9">
        <f t="shared" ca="1" si="0"/>
        <v>1200</v>
      </c>
      <c r="G16" s="9">
        <f t="shared" ca="1" si="0"/>
        <v>0</v>
      </c>
      <c r="H16" s="9">
        <f t="shared" ca="1" si="0"/>
        <v>0</v>
      </c>
      <c r="I16" s="9">
        <f t="shared" ca="1" si="0"/>
        <v>0</v>
      </c>
      <c r="J16" s="9">
        <f t="shared" ca="1" si="0"/>
        <v>0</v>
      </c>
      <c r="K16" s="9">
        <f t="shared" ca="1" si="0"/>
        <v>0</v>
      </c>
      <c r="L16"/>
    </row>
    <row r="17" spans="2:12" s="1" customFormat="1" ht="30" customHeight="1" x14ac:dyDescent="0.25">
      <c r="B17" s="3">
        <f ca="1">IFERROR(INDEX(Regnskab[],ROW(A15),1),"")</f>
        <v>43264</v>
      </c>
      <c r="C17" s="9">
        <f t="shared" ca="1" si="0"/>
        <v>0</v>
      </c>
      <c r="D17" s="9">
        <f t="shared" ca="1" si="0"/>
        <v>128</v>
      </c>
      <c r="E17" s="9">
        <f t="shared" ca="1" si="0"/>
        <v>0</v>
      </c>
      <c r="F17" s="9">
        <f t="shared" ca="1" si="0"/>
        <v>0</v>
      </c>
      <c r="G17" s="9">
        <f t="shared" ca="1" si="0"/>
        <v>0</v>
      </c>
      <c r="H17" s="9">
        <f t="shared" ca="1" si="0"/>
        <v>0</v>
      </c>
      <c r="I17" s="9">
        <f t="shared" ca="1" si="0"/>
        <v>0</v>
      </c>
      <c r="J17" s="9">
        <f t="shared" ca="1" si="0"/>
        <v>0</v>
      </c>
      <c r="K17" s="9">
        <f t="shared" ca="1" si="0"/>
        <v>0</v>
      </c>
      <c r="L17"/>
    </row>
    <row r="18" spans="2:12" ht="30" customHeight="1" x14ac:dyDescent="0.25">
      <c r="B18" s="13"/>
      <c r="C18" s="13">
        <f ca="1">SUBTOTAL(109,Udbetalingsoversigt[Bilforsikring])</f>
        <v>300</v>
      </c>
      <c r="D18" s="13">
        <f ca="1">SUBTOTAL(109,Udbetalingsoversigt[Kontorforsyninger])</f>
        <v>572</v>
      </c>
      <c r="E18" s="13">
        <f ca="1">SUBTOTAL(109,Udbetalingsoversigt[El])</f>
        <v>159</v>
      </c>
      <c r="F18" s="13">
        <f ca="1">SUBTOTAL(109,Udbetalingsoversigt[Boliglån])</f>
        <v>4899</v>
      </c>
      <c r="G18" s="13">
        <f ca="1">SUBTOTAL(109,Udbetalingsoversigt[Telefon])</f>
        <v>191</v>
      </c>
      <c r="H18" s="13">
        <f ca="1">SUBTOTAL(109,Udbetalingsoversigt[Tom 1])</f>
        <v>0</v>
      </c>
      <c r="I18" s="13">
        <f ca="1">SUBTOTAL(109,Udbetalingsoversigt[Tom 2])</f>
        <v>0</v>
      </c>
      <c r="J18" s="13">
        <f ca="1">SUBTOTAL(109,Udbetalingsoversigt[Tom 3])</f>
        <v>0</v>
      </c>
      <c r="K18" s="13">
        <f ca="1">SUBTOTAL(109,Udbetalingsoversigt[Tom 4])</f>
        <v>0</v>
      </c>
    </row>
  </sheetData>
  <dataConsolidate/>
  <mergeCells count="2">
    <mergeCell ref="E1:K1"/>
    <mergeCell ref="B1:D1"/>
  </mergeCells>
  <dataValidations count="5">
    <dataValidation allowBlank="1" showInputMessage="1" showErrorMessage="1" prompt="Opret en Journal over udbetalinger i denne projektmappe. Rediger kategorierne i tabellen Oversigt i dette regneark. Vejledningen vises i celle E1" sqref="A1"/>
    <dataValidation allowBlank="1" showInputMessage="1" showErrorMessage="1" prompt="Tilpas kategorierne i denne række for at opdatere kategorierne i regnearket Journal over udbetalinger. Kolonnebeløb opdateres automatisk" sqref="C2"/>
    <dataValidation allowBlank="1" showInputMessage="1" showErrorMessage="1" prompt="Beløbet for denne kategori opdateres automatisk i denne kolonne under denne overskrift" sqref="D2:K2"/>
    <dataValidation allowBlank="1" showInputMessage="1" showErrorMessage="1" prompt="Titlen på dette regneark vises i denne celle. Udbetalingsbeløbet for hver kategori opdateres automatisk i tabellen nedenfor" sqref="B1:D1"/>
    <dataValidation allowBlank="1" showInputMessage="1" showErrorMessage="1" prompt="Datoerne opdateres automatisk fra regnearket Journal over udbetalinger. Tilpas kategorierne i cellerne til højre. Brug overskriftsfiltre til at finde bestemte poster" sqref="B2"/>
  </dataValidations>
  <printOptions horizontalCentered="1"/>
  <pageMargins left="0.5" right="0.5" top="0.75" bottom="0.75" header="0.3" footer="0.3"/>
  <pageSetup paperSize="9" fitToHeight="0" orientation="landscape" r:id="rId1"/>
  <headerFooter differentFirst="1">
    <oddFooter>Page &amp;P of &amp;N</oddFooter>
  </headerFooter>
  <ignoredErrors>
    <ignoredError sqref="B3:B17" emptyCellReference="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F18"/>
  <sheetViews>
    <sheetView showGridLines="0" zoomScaleNormal="100" workbookViewId="0"/>
  </sheetViews>
  <sheetFormatPr defaultColWidth="18.25" defaultRowHeight="30" customHeight="1" x14ac:dyDescent="0.25"/>
  <cols>
    <col min="1" max="1" width="2.625" customWidth="1"/>
    <col min="2" max="2" width="16" customWidth="1"/>
    <col min="3" max="3" width="11.75" customWidth="1"/>
    <col min="4" max="4" width="26.5" customWidth="1"/>
    <col min="7" max="7" width="2.625" customWidth="1"/>
  </cols>
  <sheetData>
    <row r="1" spans="2:6" ht="52.5" customHeight="1" x14ac:dyDescent="0.25">
      <c r="B1" s="17" t="s">
        <v>12</v>
      </c>
      <c r="C1" s="17"/>
      <c r="D1" s="17"/>
    </row>
    <row r="2" spans="2:6" s="2" customFormat="1" ht="30" customHeight="1" x14ac:dyDescent="0.25">
      <c r="B2" t="s">
        <v>1</v>
      </c>
      <c r="C2" t="s">
        <v>14</v>
      </c>
      <c r="D2" t="s">
        <v>16</v>
      </c>
      <c r="E2" t="s">
        <v>22</v>
      </c>
      <c r="F2" t="s">
        <v>23</v>
      </c>
    </row>
    <row r="3" spans="2:6" s="1" customFormat="1" ht="30" customHeight="1" x14ac:dyDescent="0.25">
      <c r="B3" s="3">
        <f ca="1">TODAY()-70</f>
        <v>43194</v>
      </c>
      <c r="C3" s="7" t="s">
        <v>15</v>
      </c>
      <c r="D3" t="s">
        <v>17</v>
      </c>
      <c r="E3" s="4" t="s">
        <v>6</v>
      </c>
      <c r="F3" s="9">
        <v>1200</v>
      </c>
    </row>
    <row r="4" spans="2:6" s="1" customFormat="1" ht="30" customHeight="1" x14ac:dyDescent="0.25">
      <c r="B4" s="3">
        <f ca="1">TODAY()-65</f>
        <v>43199</v>
      </c>
      <c r="C4" s="7">
        <v>101</v>
      </c>
      <c r="D4" t="s">
        <v>18</v>
      </c>
      <c r="E4" s="4" t="s">
        <v>5</v>
      </c>
      <c r="F4" s="9">
        <v>85</v>
      </c>
    </row>
    <row r="5" spans="2:6" s="1" customFormat="1" ht="30" customHeight="1" x14ac:dyDescent="0.25">
      <c r="B5" s="3">
        <f ca="1">TODAY()-60</f>
        <v>43204</v>
      </c>
      <c r="C5" s="7">
        <v>102</v>
      </c>
      <c r="D5" t="s">
        <v>19</v>
      </c>
      <c r="E5" s="4" t="s">
        <v>2</v>
      </c>
      <c r="F5" s="9">
        <v>100</v>
      </c>
    </row>
    <row r="6" spans="2:6" s="1" customFormat="1" ht="30" customHeight="1" x14ac:dyDescent="0.25">
      <c r="B6" s="3">
        <f ca="1">TODAY()-55</f>
        <v>43209</v>
      </c>
      <c r="C6" s="7">
        <v>103</v>
      </c>
      <c r="D6" t="s">
        <v>17</v>
      </c>
      <c r="E6" s="4" t="s">
        <v>6</v>
      </c>
      <c r="F6" s="9">
        <v>1200</v>
      </c>
    </row>
    <row r="7" spans="2:6" s="1" customFormat="1" ht="30" customHeight="1" x14ac:dyDescent="0.25">
      <c r="B7" s="3">
        <f ca="1">TODAY()-50</f>
        <v>43214</v>
      </c>
      <c r="C7" s="7">
        <v>104</v>
      </c>
      <c r="D7" t="s">
        <v>18</v>
      </c>
      <c r="E7" s="4" t="s">
        <v>6</v>
      </c>
      <c r="F7" s="9">
        <v>99</v>
      </c>
    </row>
    <row r="8" spans="2:6" s="1" customFormat="1" ht="30" customHeight="1" x14ac:dyDescent="0.25">
      <c r="B8" s="3">
        <f ca="1">TODAY()-45</f>
        <v>43219</v>
      </c>
      <c r="C8" s="7">
        <v>105</v>
      </c>
      <c r="D8" t="s">
        <v>20</v>
      </c>
      <c r="E8" s="4" t="s">
        <v>7</v>
      </c>
      <c r="F8" s="9">
        <v>68</v>
      </c>
    </row>
    <row r="9" spans="2:6" s="1" customFormat="1" ht="30" customHeight="1" x14ac:dyDescent="0.25">
      <c r="B9" s="3">
        <f ca="1">TODAY()-40</f>
        <v>43224</v>
      </c>
      <c r="C9" s="7">
        <v>106</v>
      </c>
      <c r="D9" t="s">
        <v>19</v>
      </c>
      <c r="E9" s="4" t="s">
        <v>2</v>
      </c>
      <c r="F9" s="9">
        <v>100</v>
      </c>
    </row>
    <row r="10" spans="2:6" s="1" customFormat="1" ht="30" customHeight="1" x14ac:dyDescent="0.25">
      <c r="B10" s="3">
        <f ca="1">TODAY()-35</f>
        <v>43229</v>
      </c>
      <c r="C10" s="7">
        <v>107</v>
      </c>
      <c r="D10" t="s">
        <v>21</v>
      </c>
      <c r="E10" s="4" t="s">
        <v>3</v>
      </c>
      <c r="F10" s="9">
        <v>345</v>
      </c>
    </row>
    <row r="11" spans="2:6" s="1" customFormat="1" ht="30" customHeight="1" x14ac:dyDescent="0.25">
      <c r="B11" s="3">
        <f ca="1">TODAY()-30</f>
        <v>43234</v>
      </c>
      <c r="C11" s="7">
        <v>110</v>
      </c>
      <c r="D11" t="s">
        <v>17</v>
      </c>
      <c r="E11" s="4" t="s">
        <v>6</v>
      </c>
      <c r="F11" s="9">
        <v>1200</v>
      </c>
    </row>
    <row r="12" spans="2:6" s="1" customFormat="1" ht="30" customHeight="1" x14ac:dyDescent="0.25">
      <c r="B12" s="3">
        <f ca="1">TODAY()-25</f>
        <v>43239</v>
      </c>
      <c r="C12" s="8">
        <v>111</v>
      </c>
      <c r="D12" t="s">
        <v>18</v>
      </c>
      <c r="E12" s="5" t="s">
        <v>5</v>
      </c>
      <c r="F12" s="9">
        <v>74</v>
      </c>
    </row>
    <row r="13" spans="2:6" s="1" customFormat="1" ht="30" customHeight="1" x14ac:dyDescent="0.25">
      <c r="B13" s="3">
        <f ca="1">TODAY()-20</f>
        <v>43244</v>
      </c>
      <c r="C13" s="7">
        <v>108</v>
      </c>
      <c r="D13" t="s">
        <v>20</v>
      </c>
      <c r="E13" s="4" t="s">
        <v>7</v>
      </c>
      <c r="F13" s="9">
        <v>123</v>
      </c>
    </row>
    <row r="14" spans="2:6" s="1" customFormat="1" ht="30" customHeight="1" x14ac:dyDescent="0.25">
      <c r="B14" s="3">
        <f ca="1">TODAY()-15</f>
        <v>43249</v>
      </c>
      <c r="C14" s="8">
        <v>109</v>
      </c>
      <c r="D14" t="s">
        <v>21</v>
      </c>
      <c r="E14" s="5" t="s">
        <v>3</v>
      </c>
      <c r="F14" s="9">
        <v>99</v>
      </c>
    </row>
    <row r="15" spans="2:6" s="1" customFormat="1" ht="30" customHeight="1" x14ac:dyDescent="0.25">
      <c r="B15" s="6">
        <f ca="1">TODAY()-10</f>
        <v>43254</v>
      </c>
      <c r="C15" s="8">
        <v>112</v>
      </c>
      <c r="D15" t="s">
        <v>19</v>
      </c>
      <c r="E15" s="5" t="s">
        <v>2</v>
      </c>
      <c r="F15" s="9">
        <v>100</v>
      </c>
    </row>
    <row r="16" spans="2:6" s="1" customFormat="1" ht="30" customHeight="1" x14ac:dyDescent="0.25">
      <c r="B16" s="6">
        <f ca="1">TODAY()-5</f>
        <v>43259</v>
      </c>
      <c r="C16" s="8">
        <v>113</v>
      </c>
      <c r="D16" t="s">
        <v>17</v>
      </c>
      <c r="E16" s="5" t="s">
        <v>6</v>
      </c>
      <c r="F16" s="9">
        <v>1200</v>
      </c>
    </row>
    <row r="17" spans="2:6" s="1" customFormat="1" ht="30" customHeight="1" x14ac:dyDescent="0.25">
      <c r="B17" s="6">
        <f ca="1">TODAY()</f>
        <v>43264</v>
      </c>
      <c r="C17" s="8">
        <v>114</v>
      </c>
      <c r="D17" t="s">
        <v>21</v>
      </c>
      <c r="E17" s="5" t="s">
        <v>3</v>
      </c>
      <c r="F17" s="9">
        <v>128</v>
      </c>
    </row>
    <row r="18" spans="2:6" ht="30" customHeight="1" x14ac:dyDescent="0.25">
      <c r="B18" s="11" t="s">
        <v>13</v>
      </c>
      <c r="C18" s="10"/>
      <c r="D18" s="10"/>
      <c r="E18" s="10"/>
      <c r="F18" s="14">
        <f>SUBTOTAL(109,Regnskab[Beløb])</f>
        <v>6121</v>
      </c>
    </row>
  </sheetData>
  <dataConsolidate/>
  <mergeCells count="1">
    <mergeCell ref="B1:D1"/>
  </mergeCells>
  <dataValidations count="8">
    <dataValidation allowBlank="1" showInputMessage="1" showErrorMessage="1" prompt="Opret en journal over udbetalinger i dette regneark. Angiv udbetalingsoplysninger i tabellen Regnskab" sqref="A1"/>
    <dataValidation allowBlank="1" showInputMessage="1" showErrorMessage="1" prompt="Angiv datoen i denne kolonne under denne overskrift. Brug overskriftsfiltre til at finde bestemte poster" sqref="B2"/>
    <dataValidation allowBlank="1" showInputMessage="1" showErrorMessage="1" prompt="Angiv numre i denne kolonne under denne overskrift" sqref="C2"/>
    <dataValidation allowBlank="1" showInputMessage="1" showErrorMessage="1" prompt="Angiv beskrivelse i denne kolonne under denne overskrift" sqref="D2"/>
    <dataValidation allowBlank="1" showInputMessage="1" showErrorMessage="1" prompt="Vælg kategorier i denne kolonne under denne overskrift. Tryk på ALT+PIL NED for indstillinger og derefter på PIL NED og ENTER for at foretage markeringen" sqref="E2"/>
    <dataValidation allowBlank="1" showInputMessage="1" showErrorMessage="1" prompt="Angiv beløbet i denne kolonne under denne overskrift" sqref="F2"/>
    <dataValidation allowBlank="1" showInputMessage="1" showErrorMessage="1" prompt="Titlen på dette regneark vises i denne celle" sqref="B1:D1"/>
    <dataValidation type="list" errorStyle="warning" allowBlank="1" showInputMessage="1" showErrorMessage="1" error="Vælg en kategori på listen. Vælg ANNULLER, og tryk på Alt+pil ned-tasten for at få indstillinger og derefter på pil ned-tasten og Enter for at foretage valget" sqref="E3:E17">
      <formula1>Kategorier</formula1>
    </dataValidation>
  </dataValidations>
  <printOptions horizontalCentered="1"/>
  <pageMargins left="0.5" right="0.5" top="0.75" bottom="0.75" header="0.3" footer="0.3"/>
  <pageSetup paperSize="9" fitToHeight="0" orientation="portrait" r:id="rId1"/>
  <headerFooter differentFirst="1">
    <oddFooter>Page &amp;P of &amp;N</oddFooter>
  </headerFooter>
  <ignoredErrors>
    <ignoredError sqref="C3" numberStoredAsText="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Oversigt over udbetalinger</vt:lpstr>
      <vt:lpstr>Journal over udbetalinger</vt:lpstr>
      <vt:lpstr>'Oversigt over udbetalinger'!Kategorinavn</vt:lpstr>
      <vt:lpstr>'Journal over udbetalinger'!Print_Titles</vt:lpstr>
      <vt:lpstr>'Oversigt over udbetalinger'!Print_Titles</vt:lpstr>
      <vt:lpstr>Titel1</vt:lpstr>
      <vt:lpstr>Titel2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2018-06-13T07:39:03Z</dcterms:created>
  <dcterms:modified xsi:type="dcterms:W3CDTF">2018-06-13T07:39:03Z</dcterms:modified>
</cp:coreProperties>
</file>