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19200" windowHeight="11745"/>
  </bookViews>
  <sheets>
    <sheet name="Opsparingsberegner" sheetId="1" r:id="rId1"/>
  </sheets>
  <definedNames>
    <definedName name="Begivenhedsdato">Opsparingsberegner!$C$6</definedName>
    <definedName name="Begivenhedsomkostninger">Opsparingsberegner!$C$10</definedName>
    <definedName name="BeløbOpsparet">Opsparingsberegner!$C$11</definedName>
    <definedName name="BiWeeksUntilEvent">Opsparingsberegner!$E$28</definedName>
    <definedName name="DageTilBegivenheder">Opsparingsberegner!$C$28</definedName>
    <definedName name="DagligOpsparing">Opsparingsberegner!$C$25</definedName>
    <definedName name="DatoForOpsparingsstart">Opsparingsberegner!$B$6</definedName>
    <definedName name="MonthsUntilEvent">Opsparingsberegner!$F$28</definedName>
    <definedName name="Målsætning">Opsparingsberegner!$C$14</definedName>
    <definedName name="MånedligeOpsparinger">Opsparingsberegner!$F$25</definedName>
    <definedName name="OplysningerOmOpsparingsplan">IF(Opsparingshyppighed="Ugentlig",UgentligeOpsparinger,IF(Opsparingshyppighed="Hver anden uge",OpsparingerHverAndenUge,IF(Opsparingshyppighed="Månedlig",MånedligeOpsparinger,ÅrligOpsparing)))</definedName>
    <definedName name="OpsparingerHverAndenUge">Opsparingsberegner!$E$25</definedName>
    <definedName name="Opsparingshyppighed">Opsparingsberegner!$F$6</definedName>
    <definedName name="OpsparingTilDato">Opsparingsberegner!$C$18</definedName>
    <definedName name="UgentligeOpsparinger">Opsparingsberegner!$D$25</definedName>
    <definedName name="UgerIndtilBegivenhed">Opsparingsberegner!$D$28</definedName>
    <definedName name="ÅrIndtilBegivenhed">Opsparingsberegner!$G$28</definedName>
    <definedName name="ÅrligOpsparing">Opsparingsberegner!$G$25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<sst xmlns="http://schemas.openxmlformats.org/spreadsheetml/2006/main" count="25" uniqueCount="25">
  <si>
    <t>Dage</t>
  </si>
  <si>
    <t>Måneder</t>
  </si>
  <si>
    <t>År</t>
  </si>
  <si>
    <t>Ugentlig</t>
  </si>
  <si>
    <t>Månedlig</t>
  </si>
  <si>
    <t>Uger</t>
  </si>
  <si>
    <t>Daglig</t>
  </si>
  <si>
    <t>Hver anden uge</t>
  </si>
  <si>
    <t xml:space="preserve"> Start opsparing den:</t>
  </si>
  <si>
    <t xml:space="preserve"> Afslut opsparing den:</t>
  </si>
  <si>
    <t>Tidsinterval</t>
  </si>
  <si>
    <t>REJSEOMKOSTNINGER:</t>
  </si>
  <si>
    <t>Opsparignsinterval</t>
  </si>
  <si>
    <t>DETALJER OM OPSPARINGSPLAN</t>
  </si>
  <si>
    <t xml:space="preserve"> Spar penge:</t>
  </si>
  <si>
    <t>Årligt</t>
  </si>
  <si>
    <t>TIDLIGERE OPSPARINGER:</t>
  </si>
  <si>
    <t>NUVÆRENDE
OPSPARINGSMÅL:</t>
  </si>
  <si>
    <t>VINTERFERIE
TIL MEXICO</t>
  </si>
  <si>
    <t>HVER ANDEN UGE</t>
  </si>
  <si>
    <t>Jeg har opsparet:</t>
  </si>
  <si>
    <t>Jeg skal opspare:</t>
  </si>
  <si>
    <t>Tid, indtil målet er nået:</t>
  </si>
  <si>
    <t>Beløb, der ska opspares:</t>
  </si>
  <si>
    <t>Hver anden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</si>
</sst>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kr.&quot;\ #,##0"/>
    <numFmt numFmtId="166" formatCode="dd\.mm\.yy;@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4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4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4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0" fontId="8" fillId="0" borderId="0" xfId="0" applyFont="1" applyProtection="1"/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165" fontId="7" fillId="5" borderId="5" xfId="4" applyNumberFormat="1" applyFill="1" applyBorder="1" applyAlignment="1" applyProtection="1">
      <alignment horizontal="center" vertical="center"/>
    </xf>
    <xf numFmtId="165" fontId="7" fillId="5" borderId="4" xfId="4" applyNumberFormat="1" applyFill="1" applyBorder="1" applyAlignment="1" applyProtection="1">
      <alignment horizontal="center" vertical="center"/>
    </xf>
    <xf numFmtId="166" fontId="7" fillId="0" borderId="0" xfId="4" applyNumberFormat="1" applyAlignment="1" applyProtection="1">
      <alignment horizontal="left" vertical="center"/>
      <protection locked="0"/>
    </xf>
    <xf numFmtId="166" fontId="0" fillId="0" borderId="0" xfId="0" applyNumberFormat="1"/>
    <xf numFmtId="165" fontId="7" fillId="0" borderId="0" xfId="4" applyNumberFormat="1" applyAlignment="1" applyProtection="1">
      <alignment horizontal="right" vertical="center" indent="1"/>
      <protection locked="0"/>
    </xf>
    <xf numFmtId="165" fontId="9" fillId="3" borderId="0" xfId="2" applyNumberFormat="1" applyFont="1" applyFill="1" applyBorder="1" applyAlignment="1" applyProtection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righ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165" fontId="7" fillId="0" borderId="0" xfId="4" applyNumberFormat="1" applyBorder="1" applyAlignment="1" applyProtection="1">
      <alignment horizontal="right" vertical="center" indent="1"/>
    </xf>
    <xf numFmtId="0" fontId="5" fillId="0" borderId="0" xfId="0" applyFont="1" applyAlignment="1">
      <alignment horizontal="left" indent="5"/>
    </xf>
    <xf numFmtId="166" fontId="7" fillId="0" borderId="0" xfId="4" applyNumberFormat="1" applyAlignment="1" applyProtection="1">
      <alignment horizontal="left" vertical="center" indent="5"/>
      <protection locked="0"/>
    </xf>
  </cellXfs>
  <cellStyles count="6">
    <cellStyle name="Normal" xfId="0" builtinId="0" customBuiltin="1"/>
    <cellStyle name="Overskrift 1" xfId="4" builtinId="16" customBuiltin="1"/>
    <cellStyle name="Overskrift 2" xfId="1" builtinId="17" customBuiltin="1"/>
    <cellStyle name="Overskrift 3" xfId="5" builtinId="18" customBuiltin="1"/>
    <cellStyle name="Titel" xfId="3" builtinId="15" customBuiltin="1"/>
    <cellStyle name="Total" xfId="2" builtinId="25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Gemt</c:v>
              </c:pt>
              <c:pt idx="1">
                <c:v>Fortsat behov</c:v>
              </c:pt>
            </c:strLit>
          </c:cat>
          <c:val>
            <c:numRef>
              <c:f>Opsparingsberegner!$C$18:$C$19</c:f>
              <c:numCache>
                <c:formatCode>"kr."\ #,##0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Gemt</c:v>
              </c:pt>
              <c:pt idx="1">
                <c:v>Fortsat behov</c:v>
              </c:pt>
            </c:strLit>
          </c:cat>
          <c:val>
            <c:numRef>
              <c:f>Opsparingsberegner!$D$18:$D$19</c:f>
              <c:numCache>
                <c:formatCode>"kr."\ #,##0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Opsparingsdiagram" descr="Cirkeldiagram, der sammenligner den samlede besparelse til dato med de kommende besparelser." title="Samlet besparelse vs. kommende besparels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zoomScaleNormal="100" workbookViewId="0">
      <selection sqref="A1:G1"/>
    </sheetView>
  </sheetViews>
  <sheetFormatPr defaultRowHeight="14.25" x14ac:dyDescent="0.2"/>
  <cols>
    <col min="1" max="1" width="2.59765625" style="4" customWidth="1"/>
    <col min="2" max="2" width="38.296875" style="4" bestFit="1" customWidth="1"/>
    <col min="3" max="3" width="9.69921875" style="4" customWidth="1"/>
    <col min="4" max="4" width="12.59765625" style="4" customWidth="1"/>
    <col min="5" max="5" width="13.3984375" style="4" customWidth="1"/>
    <col min="6" max="6" width="15.09765625" style="4" customWidth="1"/>
    <col min="7" max="7" width="13.09765625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40" t="s">
        <v>18</v>
      </c>
      <c r="B1" s="40"/>
      <c r="C1" s="40"/>
      <c r="D1" s="40"/>
      <c r="E1" s="40"/>
      <c r="F1" s="40"/>
      <c r="G1" s="40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43" t="s">
        <v>9</v>
      </c>
      <c r="D5" s="43"/>
      <c r="E5" s="43"/>
      <c r="F5" s="4"/>
      <c r="G5" s="11" t="s">
        <v>14</v>
      </c>
    </row>
    <row r="6" spans="1:7" customFormat="1" ht="22.5" x14ac:dyDescent="0.2">
      <c r="B6" s="35">
        <f ca="1">TODAY()-120</f>
        <v>41066</v>
      </c>
      <c r="C6" s="44">
        <f ca="1">DatoForOpsparingsstart+180</f>
        <v>41246</v>
      </c>
      <c r="D6" s="44"/>
      <c r="E6" s="44"/>
      <c r="F6" s="41" t="s">
        <v>19</v>
      </c>
      <c r="G6" s="41"/>
    </row>
    <row r="7" spans="1:7" customFormat="1" x14ac:dyDescent="0.2">
      <c r="C7" s="36"/>
      <c r="D7" s="36"/>
      <c r="E7" s="36"/>
    </row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7">
        <v>6000</v>
      </c>
      <c r="D10" s="37"/>
      <c r="E10" s="4"/>
    </row>
    <row r="11" spans="1:7" ht="24" customHeight="1" x14ac:dyDescent="0.2">
      <c r="B11" s="22" t="s">
        <v>16</v>
      </c>
      <c r="C11" s="37">
        <v>300</v>
      </c>
      <c r="D11" s="37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17</v>
      </c>
      <c r="C14" s="42">
        <f>Begivenhedsomkostninger-BeløbOpsparet</f>
        <v>5700</v>
      </c>
      <c r="D14" s="42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7" customFormat="1" ht="24.75" customHeight="1" x14ac:dyDescent="0.2">
      <c r="A17" s="30" t="str">
        <f ca="1">IF(OplysningerOmOpsparingsplan&gt;0," Hvis jeg gemmer "&amp;TEXT(OplysningerOmOpsparingsplan,"kr. #,##0 ")&amp;PROPER(Opsparingshyppighed)&amp;"fra "&amp;TEXT(TODAY(),"dd\.mm\.åå"&amp;":")," Dato for begivenhed er for tæt til en "&amp;PROPER(Opsparingshyppighed)&amp;"Opsparingsplan")</f>
        <v xml:space="preserve"> Hvis jeg gemmer kr. 475,0 Hver Anden Ugefra 04.10.12:</v>
      </c>
      <c r="B17" s="23"/>
      <c r="C17" s="19"/>
      <c r="D17" s="19"/>
    </row>
    <row r="18" spans="1:7" ht="36" customHeight="1" x14ac:dyDescent="0.2">
      <c r="B18" s="31" t="s">
        <v>20</v>
      </c>
      <c r="C18" s="38">
        <f ca="1" xml:space="preserve"> IF(OplysningerOmOpsparingsplan&gt;0,IF(TODAY()&gt;DatoForOpsparingsstart,(TODAY()-DatoForOpsparingsstart)*DagligOpsparing,0)+BeløbOpsparet,BeløbOpsparet)</f>
        <v>4100</v>
      </c>
      <c r="D18" s="38"/>
      <c r="F18" s="2"/>
      <c r="G18" s="2"/>
    </row>
    <row r="19" spans="1:7" ht="36" customHeight="1" x14ac:dyDescent="0.2">
      <c r="B19" s="32" t="s">
        <v>21</v>
      </c>
      <c r="C19" s="39">
        <f ca="1">MAX(0,Begivenhedsomkostninger-OpsparingTilDato)</f>
        <v>1900</v>
      </c>
      <c r="D19" s="39"/>
      <c r="F19" s="2"/>
      <c r="G19" s="2"/>
    </row>
    <row r="20" spans="1:7" customFormat="1" x14ac:dyDescent="0.2"/>
    <row r="21" spans="1:7" customFormat="1" ht="7.5" customHeight="1" x14ac:dyDescent="0.2">
      <c r="B21" s="7"/>
      <c r="C21" s="7"/>
      <c r="D21" s="7"/>
      <c r="E21" s="7"/>
      <c r="F21" s="7"/>
      <c r="G21" s="7"/>
    </row>
    <row r="22" spans="1:7" customFormat="1" x14ac:dyDescent="0.2"/>
    <row r="23" spans="1:7" ht="31.5" customHeight="1" x14ac:dyDescent="0.2">
      <c r="A23" s="10" t="s">
        <v>13</v>
      </c>
      <c r="C23" s="6"/>
      <c r="D23"/>
      <c r="E23"/>
      <c r="F23"/>
      <c r="G23"/>
    </row>
    <row r="24" spans="1:7" ht="20.25" customHeight="1" thickBot="1" x14ac:dyDescent="0.25">
      <c r="B24" s="27" t="s">
        <v>12</v>
      </c>
      <c r="C24" s="29" t="s">
        <v>6</v>
      </c>
      <c r="D24" s="29" t="s">
        <v>3</v>
      </c>
      <c r="E24" s="29" t="s">
        <v>24</v>
      </c>
      <c r="F24" s="29" t="s">
        <v>4</v>
      </c>
      <c r="G24" s="29" t="s">
        <v>15</v>
      </c>
    </row>
    <row r="25" spans="1:7" ht="40.5" customHeight="1" thickTop="1" x14ac:dyDescent="0.2">
      <c r="B25" s="28" t="s">
        <v>23</v>
      </c>
      <c r="C25" s="34">
        <f ca="1">MIN(Målsætning,IF(DageTilBegivenheder="",0,Målsætning/DageTilBegivenheder))</f>
        <v>31.666666666666668</v>
      </c>
      <c r="D25" s="34">
        <f ca="1">MIN(Målsætning,IF(UgerIndtilBegivenhed="",0,IF(ROUNDUP(UgerIndtilBegivenhed,0)=0,0,Målsætning/UgerIndtilBegivenhed)))</f>
        <v>221.66666666666666</v>
      </c>
      <c r="E25" s="34">
        <f ca="1">IF(OR(BiWeeksUntilEvent=0,BiWeeksUntilEvent=""),0,MIN(Målsætning,IF(D25="",0,Målsætning/BiWeeksUntilEvent)))</f>
        <v>475</v>
      </c>
      <c r="F25" s="34">
        <f ca="1">MIN(Målsætning,IF(Målsætning="",0,IF(OR(MonthsUntilEvent=0,MonthsUntilEvent=""),0,Målsætning/MonthsUntilEvent)))</f>
        <v>1140</v>
      </c>
      <c r="G25" s="33">
        <f ca="1">IF(OR(Målsætning="",Målsætning=0),0,IF(OR(ÅrIndtilBegivenhed=0,ÅrIndtilBegivenhed=""),0,Målsætning/ÅrIndtilBegivenhed))</f>
        <v>0</v>
      </c>
    </row>
    <row r="26" spans="1:7" ht="6" customHeight="1" x14ac:dyDescent="0.2">
      <c r="E26" s="3"/>
      <c r="F26" s="3"/>
      <c r="G26" s="3"/>
    </row>
    <row r="27" spans="1:7" ht="20.25" customHeight="1" thickBot="1" x14ac:dyDescent="0.25">
      <c r="B27" s="27" t="s">
        <v>10</v>
      </c>
      <c r="C27" s="29" t="s">
        <v>0</v>
      </c>
      <c r="D27" s="29" t="s">
        <v>5</v>
      </c>
      <c r="E27" s="29" t="s">
        <v>7</v>
      </c>
      <c r="F27" s="29" t="s">
        <v>1</v>
      </c>
      <c r="G27" s="29" t="s">
        <v>2</v>
      </c>
    </row>
    <row r="28" spans="1:7" ht="40.5" customHeight="1" thickTop="1" x14ac:dyDescent="0.2">
      <c r="B28" s="28" t="s">
        <v>22</v>
      </c>
      <c r="C28" s="24">
        <f ca="1">IF(DatoForOpsparingsstart&lt;&gt;"",DATEDIF(DatoForOpsparingsstart,Begivenhedsdato,"D"),"")</f>
        <v>180</v>
      </c>
      <c r="D28" s="25">
        <f ca="1">IF(DageTilBegivenheder&lt;&gt;"",DageTilBegivenheder/7,"")</f>
        <v>25.714285714285715</v>
      </c>
      <c r="E28" s="25">
        <f ca="1">IF(OR(UgerIndtilBegivenhed=0,UgerIndtilBegivenhed=""),0,ROUNDDOWN(UgerIndtilBegivenhed/2,0))</f>
        <v>12</v>
      </c>
      <c r="F28" s="25">
        <f ca="1">IF(DatoForOpsparingsstart&lt;&gt;"",DATEDIF(DatoForOpsparingsstart,Begivenhedsdato,"M"),"")</f>
        <v>5</v>
      </c>
      <c r="G28" s="26">
        <f ca="1">IF(DatoForOpsparingsstart&lt;&gt;"",DATEDIF(DatoForOpsparingsstart,Begivenhedsdato,"Y"),"")</f>
        <v>0</v>
      </c>
    </row>
    <row r="29" spans="1:7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Startdato for opsparing" error="Opsparingens startdato skal ligge før slutdatoen." promptTitle="Opsparingsstartdato:" prompt="Indtast dato i dd.mm.åå-format" sqref="B6">
      <formula1>C6</formula1>
    </dataValidation>
    <dataValidation type="list" errorStyle="information" allowBlank="1" showErrorMessage="1" errorTitle="Ups!" error="Opsparingen skal forekomme en gang om ugen, hver anden uge, en gang om måneden eller en gang om året for at opsparingsberegneren fungerer korrekt." sqref="F6:G6">
      <formula1>"UGENTLIG,HVER ANDEN UGE,MÅNEDLIG,ÅRLIGT"</formula1>
    </dataValidation>
    <dataValidation type="date" errorStyle="information" operator="greaterThan" allowBlank="1" showInputMessage="1" showErrorMessage="1" errorTitle="Startdato for opsparing" error="Slutdato for opsparing skal være før Startdato for opsparing " promptTitle="Slutdato for opsparing:" prompt="Indtast dato i dd.mm.åå-format" sqref="C6:E6">
      <formula1>B6</formula1>
    </dataValidation>
  </dataValidations>
  <printOptions horizontalCentered="1"/>
  <pageMargins left="0.7" right="0.7" top="0.75" bottom="0.75" header="0.3" footer="0.3"/>
  <pageSetup scale="92" fitToHeight="0" orientation="portrait" r:id="rId1"/>
  <ignoredErrors>
    <ignoredError sqref="B6:C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848684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2012-07-27T02:58:00+00:00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335643</Value>
    </PublishStatusLookup>
    <APAuthor xmlns="d01925c2-06df-47dc-afc4-5661f7a07983">
      <UserInfo>
        <DisplayName>REDMOND\v-sa</DisplayName>
        <AccountId>2467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false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2007 Default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TP103107659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4803105E-E508-464A-B1DC-7244345E342E}"/>
</file>

<file path=customXml/itemProps2.xml><?xml version="1.0" encoding="utf-8"?>
<ds:datastoreItem xmlns:ds="http://schemas.openxmlformats.org/officeDocument/2006/customXml" ds:itemID="{A2E10B58-13AD-4D42-9A29-CA75857D85C2}"/>
</file>

<file path=customXml/itemProps3.xml><?xml version="1.0" encoding="utf-8"?>
<ds:datastoreItem xmlns:ds="http://schemas.openxmlformats.org/officeDocument/2006/customXml" ds:itemID="{7C52D2AF-E8B0-43B2-B62E-8A765EA3A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17</vt:i4>
      </vt:variant>
    </vt:vector>
  </HeadingPairs>
  <TitlesOfParts>
    <vt:vector size="18" baseType="lpstr">
      <vt:lpstr>Opsparingsberegner</vt:lpstr>
      <vt:lpstr>Begivenhedsdato</vt:lpstr>
      <vt:lpstr>Begivenhedsomkostninger</vt:lpstr>
      <vt:lpstr>BeløbOpsparet</vt:lpstr>
      <vt:lpstr>BiWeeksUntilEvent</vt:lpstr>
      <vt:lpstr>DageTilBegivenheder</vt:lpstr>
      <vt:lpstr>DagligOpsparing</vt:lpstr>
      <vt:lpstr>DatoForOpsparingsstart</vt:lpstr>
      <vt:lpstr>MonthsUntilEvent</vt:lpstr>
      <vt:lpstr>Målsætning</vt:lpstr>
      <vt:lpstr>MånedligeOpsparinger</vt:lpstr>
      <vt:lpstr>OpsparingerHverAndenUge</vt:lpstr>
      <vt:lpstr>Opsparingshyppighed</vt:lpstr>
      <vt:lpstr>OpsparingTilDato</vt:lpstr>
      <vt:lpstr>UgentligeOpsparinger</vt:lpstr>
      <vt:lpstr>UgerIndtilBegivenhed</vt:lpstr>
      <vt:lpstr>ÅrIndtilBegivenhed</vt:lpstr>
      <vt:lpstr>ÅrligOpsparing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2012-07-26T18:08:54Z</dcterms:created>
  <dcterms:modified xsi:type="dcterms:W3CDTF">2012-10-04T04:32:19Z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