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19200" windowHeight="11745"/>
  </bookViews>
  <sheets>
    <sheet name="Opsparingsberegner" sheetId="1" r:id="rId1"/>
  </sheets>
  <definedNames>
    <definedName name="Begivenhedsdato">Opsparingsberegner!$C$6</definedName>
    <definedName name="Begivenhedsomkostninger">Opsparingsberegner!$C$10</definedName>
    <definedName name="BeløbOpsparet">Opsparingsberegner!$C$11</definedName>
    <definedName name="BiWeeksUntilEvent">Opsparingsberegner!$E$28</definedName>
    <definedName name="DageTilBegivenheder">Opsparingsberegner!$C$28</definedName>
    <definedName name="DagligOpsparing">Opsparingsberegner!$C$25</definedName>
    <definedName name="DatoForOpsparingsstart">Opsparingsberegner!$B$6</definedName>
    <definedName name="MonthsUntilEvent">Opsparingsberegner!$F$28</definedName>
    <definedName name="Målsætning">Opsparingsberegner!$C$14</definedName>
    <definedName name="MånedligeOpsparinger">Opsparingsberegner!$F$25</definedName>
    <definedName name="OplysningerOmOpsparingsplan">IF(Opsparingshyppighed="Ugentlig",UgentligeOpsparinger,IF(Opsparingshyppighed="Hver anden uge",OpsparingerHverAndenUge,IF(Opsparingshyppighed="Månedlig",MånedligeOpsparinger,ÅrligOpsparing)))</definedName>
    <definedName name="OpsparingerHverAndenUge">Opsparingsberegner!$E$25</definedName>
    <definedName name="Opsparingshyppighed">Opsparingsberegner!$F$6</definedName>
    <definedName name="OpsparingTilDato">Opsparingsberegner!$C$18</definedName>
    <definedName name="UgentligeOpsparinger">Opsparingsberegner!$D$25</definedName>
    <definedName name="UgerIndtilBegivenhed">Opsparingsberegner!$D$28</definedName>
    <definedName name="ÅrIndtilBegivenhed">Opsparingsberegner!$G$28</definedName>
    <definedName name="ÅrligOpsparing">Opsparingsberegner!$G$25</definedName>
  </definedNames>
  <calcPr calcId="152511"/>
</workbook>
</file>

<file path=xl/calcChain.xml><?xml version="1.0" encoding="utf-8"?>
<calcChain xmlns="http://schemas.openxmlformats.org/spreadsheetml/2006/main">
  <c r="B6" i="1" l="1"/>
  <c r="C6" i="1" s="1"/>
  <c r="C14" i="1" l="1"/>
  <c r="G28" i="1" l="1"/>
  <c r="F28" i="1"/>
  <c r="C28" i="1"/>
  <c r="D28" i="1" s="1"/>
  <c r="E28" i="1" l="1"/>
  <c r="D25" i="1"/>
  <c r="C25" i="1"/>
  <c r="G25" i="1"/>
  <c r="F25" i="1"/>
  <c r="E25" i="1" l="1"/>
  <c r="A17" i="1" s="1"/>
  <c r="C18" i="1" l="1"/>
  <c r="C19" i="1" s="1"/>
</calcChain>
</file>

<file path=xl/sharedStrings.xml><?xml version="1.0" encoding="utf-8"?>
<sst xmlns="http://schemas.openxmlformats.org/spreadsheetml/2006/main" count="25" uniqueCount="25">
  <si>
    <t>Dage</t>
  </si>
  <si>
    <t>Måneder</t>
  </si>
  <si>
    <t>År</t>
  </si>
  <si>
    <t>Ugentlig</t>
  </si>
  <si>
    <t>Månedlig</t>
  </si>
  <si>
    <t>Uger</t>
  </si>
  <si>
    <t>Daglig</t>
  </si>
  <si>
    <t>Hver anden uge</t>
  </si>
  <si>
    <t xml:space="preserve"> Start opsparing den:</t>
  </si>
  <si>
    <t xml:space="preserve"> Afslut opsparing den:</t>
  </si>
  <si>
    <t>Tidsinterval</t>
  </si>
  <si>
    <t>REJSEOMKOSTNINGER:</t>
  </si>
  <si>
    <t>Opsparignsinterval</t>
  </si>
  <si>
    <t>DETALJER OM OPSPARINGSPLAN</t>
  </si>
  <si>
    <t xml:space="preserve"> Spar penge:</t>
  </si>
  <si>
    <t>Årligt</t>
  </si>
  <si>
    <t>TIDLIGERE OPSPARINGER:</t>
  </si>
  <si>
    <t>NUVÆRENDE
OPSPARINGSMÅL:</t>
  </si>
  <si>
    <t>VINTERFERIE
TIL MEXICO</t>
  </si>
  <si>
    <t>HVER ANDEN UGE</t>
  </si>
  <si>
    <t>Jeg har opsparet:</t>
  </si>
  <si>
    <t>Jeg skal opspare:</t>
  </si>
  <si>
    <t>Tid, indtil målet er nået:</t>
  </si>
  <si>
    <t>Beløb, der ska opspares:</t>
  </si>
  <si>
    <t>Hver anden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</si>
</sst>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kr.&quot;\ #,##0"/>
    <numFmt numFmtId="166" formatCode="dd\.mm\.yy;@"/>
  </numFmts>
  <fonts count="13" x14ac:knownFonts="1">
    <font>
      <sz val="11"/>
      <color theme="1" tint="0.34998626667073579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1" tint="0.14999847407452621"/>
      <name val="Verdana"/>
      <family val="2"/>
      <scheme val="minor"/>
    </font>
    <font>
      <sz val="11"/>
      <color theme="0" tint="-4.9989318521683403E-2"/>
      <name val="Verdana"/>
      <family val="2"/>
      <scheme val="minor"/>
    </font>
    <font>
      <b/>
      <sz val="18"/>
      <color theme="4" tint="-0.499984740745262"/>
      <name val="Verdana"/>
      <family val="2"/>
      <scheme val="minor"/>
    </font>
    <font>
      <sz val="11"/>
      <color theme="4" tint="-0.499984740745262"/>
      <name val="Bookman Old Style"/>
      <family val="1"/>
      <scheme val="major"/>
    </font>
    <font>
      <b/>
      <sz val="18"/>
      <color theme="4"/>
      <name val="Verdana"/>
      <family val="2"/>
      <scheme val="minor"/>
    </font>
    <font>
      <b/>
      <sz val="18"/>
      <color theme="1" tint="0.34998626667073579"/>
      <name val="Verdana"/>
      <family val="2"/>
      <scheme val="minor"/>
    </font>
    <font>
      <sz val="11"/>
      <color theme="1" tint="0.34998626667073579"/>
      <name val="Verdana"/>
      <family val="2"/>
      <scheme val="minor"/>
    </font>
    <font>
      <b/>
      <sz val="14"/>
      <color theme="0"/>
      <name val="Verdana"/>
      <family val="2"/>
      <scheme val="minor"/>
    </font>
    <font>
      <b/>
      <sz val="24"/>
      <color theme="1" tint="0.34998626667073579"/>
      <name val="Verdana"/>
      <family val="2"/>
      <scheme val="minor"/>
    </font>
    <font>
      <b/>
      <sz val="11"/>
      <color theme="1" tint="0.34998626667073579"/>
      <name val="Verdana"/>
      <family val="2"/>
      <scheme val="minor"/>
    </font>
    <font>
      <b/>
      <sz val="11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10" fillId="0" borderId="0" xfId="3" applyFill="1" applyBorder="1" applyAlignment="1">
      <alignment horizontal="left" vertical="center"/>
    </xf>
    <xf numFmtId="0" fontId="0" fillId="2" borderId="0" xfId="0" applyFill="1"/>
    <xf numFmtId="0" fontId="5" fillId="0" borderId="0" xfId="0" applyFont="1" applyAlignment="1">
      <alignment horizontal="left"/>
    </xf>
    <xf numFmtId="0" fontId="7" fillId="0" borderId="0" xfId="4" applyFill="1" applyAlignment="1">
      <alignment horizontal="left" vertical="center" indent="1"/>
    </xf>
    <xf numFmtId="0" fontId="7" fillId="0" borderId="0" xfId="4" applyFill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164" fontId="4" fillId="5" borderId="0" xfId="4" applyNumberFormat="1" applyFont="1" applyFill="1" applyBorder="1" applyAlignment="1" applyProtection="1">
      <alignment horizontal="right" vertical="center" indent="1"/>
    </xf>
    <xf numFmtId="0" fontId="6" fillId="0" borderId="0" xfId="4" applyNumberFormat="1" applyFont="1" applyAlignment="1" applyProtection="1">
      <alignment horizontal="left" vertical="center"/>
    </xf>
    <xf numFmtId="164" fontId="6" fillId="0" borderId="0" xfId="4" applyNumberFormat="1" applyFont="1" applyAlignment="1" applyProtection="1">
      <alignment horizontal="right" vertical="center" indent="1"/>
    </xf>
    <xf numFmtId="0" fontId="6" fillId="5" borderId="0" xfId="4" applyNumberFormat="1" applyFont="1" applyFill="1" applyAlignment="1" applyProtection="1">
      <alignment horizontal="left" vertical="center"/>
    </xf>
    <xf numFmtId="164" fontId="6" fillId="5" borderId="0" xfId="4" applyNumberFormat="1" applyFont="1" applyFill="1" applyAlignment="1" applyProtection="1">
      <alignment horizontal="right" vertical="center" indent="1"/>
    </xf>
    <xf numFmtId="0" fontId="0" fillId="0" borderId="0" xfId="0" applyFont="1" applyProtection="1"/>
    <xf numFmtId="0" fontId="0" fillId="5" borderId="0" xfId="0" applyFont="1" applyFill="1" applyProtection="1"/>
    <xf numFmtId="0" fontId="0" fillId="0" borderId="0" xfId="0" applyProtection="1"/>
    <xf numFmtId="0" fontId="6" fillId="0" borderId="0" xfId="4" applyNumberFormat="1" applyFont="1" applyAlignment="1" applyProtection="1">
      <alignment horizontal="left" vertical="center" indent="1"/>
    </xf>
    <xf numFmtId="0" fontId="7" fillId="0" borderId="0" xfId="4" applyFill="1" applyAlignment="1">
      <alignment vertical="center" wrapText="1"/>
    </xf>
    <xf numFmtId="0" fontId="7" fillId="0" borderId="0" xfId="4" applyNumberFormat="1" applyAlignment="1" applyProtection="1">
      <alignment horizontal="left" vertical="center"/>
    </xf>
    <xf numFmtId="0" fontId="8" fillId="0" borderId="0" xfId="0" applyFont="1" applyProtection="1"/>
    <xf numFmtId="0" fontId="7" fillId="5" borderId="4" xfId="4" applyNumberFormat="1" applyFill="1" applyBorder="1" applyAlignment="1" applyProtection="1">
      <alignment horizontal="center" vertical="center"/>
    </xf>
    <xf numFmtId="1" fontId="7" fillId="5" borderId="4" xfId="4" applyNumberFormat="1" applyFill="1" applyBorder="1" applyAlignment="1" applyProtection="1">
      <alignment horizontal="center" vertical="center"/>
    </xf>
    <xf numFmtId="1" fontId="7" fillId="5" borderId="5" xfId="4" applyNumberFormat="1" applyFill="1" applyBorder="1" applyAlignment="1" applyProtection="1">
      <alignment horizontal="center" vertical="center"/>
    </xf>
    <xf numFmtId="0" fontId="11" fillId="5" borderId="3" xfId="5" applyFill="1" applyBorder="1" applyAlignment="1">
      <alignment horizontal="left" vertical="center" indent="1"/>
    </xf>
    <xf numFmtId="0" fontId="8" fillId="5" borderId="0" xfId="1" applyFill="1" applyBorder="1" applyAlignment="1">
      <alignment horizontal="left" vertical="center" indent="1"/>
    </xf>
    <xf numFmtId="0" fontId="11" fillId="5" borderId="3" xfId="5" applyFill="1" applyBorder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165" fontId="7" fillId="5" borderId="5" xfId="4" applyNumberFormat="1" applyFill="1" applyBorder="1" applyAlignment="1" applyProtection="1">
      <alignment horizontal="center" vertical="center"/>
    </xf>
    <xf numFmtId="165" fontId="7" fillId="5" borderId="4" xfId="4" applyNumberFormat="1" applyFill="1" applyBorder="1" applyAlignment="1" applyProtection="1">
      <alignment horizontal="center" vertical="center"/>
    </xf>
    <xf numFmtId="166" fontId="7" fillId="0" borderId="0" xfId="4" applyNumberFormat="1" applyAlignment="1" applyProtection="1">
      <alignment horizontal="left" vertical="center"/>
      <protection locked="0"/>
    </xf>
    <xf numFmtId="166" fontId="0" fillId="0" borderId="0" xfId="0" applyNumberFormat="1"/>
    <xf numFmtId="165" fontId="7" fillId="0" borderId="0" xfId="4" applyNumberFormat="1" applyAlignment="1" applyProtection="1">
      <alignment horizontal="right" vertical="center" indent="1"/>
      <protection locked="0"/>
    </xf>
    <xf numFmtId="165" fontId="9" fillId="3" borderId="0" xfId="2" applyNumberFormat="1" applyFont="1" applyFill="1" applyBorder="1" applyAlignment="1" applyProtection="1">
      <alignment horizontal="right" vertical="center" indent="1"/>
    </xf>
    <xf numFmtId="165" fontId="9" fillId="4" borderId="0" xfId="2" applyNumberFormat="1" applyFont="1" applyFill="1" applyBorder="1" applyAlignment="1" applyProtection="1">
      <alignment horizontal="right" vertical="center" indent="1"/>
    </xf>
    <xf numFmtId="0" fontId="10" fillId="0" borderId="0" xfId="3" applyBorder="1" applyAlignment="1" applyProtection="1">
      <alignment horizontal="left" vertical="center" wrapText="1" indent="1"/>
      <protection locked="0"/>
    </xf>
    <xf numFmtId="0" fontId="7" fillId="0" borderId="0" xfId="4" applyNumberFormat="1" applyAlignment="1" applyProtection="1">
      <alignment horizontal="right" vertical="center"/>
      <protection locked="0"/>
    </xf>
    <xf numFmtId="165" fontId="7" fillId="0" borderId="0" xfId="4" applyNumberFormat="1" applyBorder="1" applyAlignment="1" applyProtection="1">
      <alignment horizontal="right" vertical="center" indent="1"/>
    </xf>
    <xf numFmtId="0" fontId="5" fillId="0" borderId="0" xfId="0" applyFont="1" applyAlignment="1">
      <alignment horizontal="left" indent="5"/>
    </xf>
    <xf numFmtId="166" fontId="7" fillId="0" borderId="0" xfId="4" applyNumberFormat="1" applyAlignment="1" applyProtection="1">
      <alignment horizontal="left" vertical="center" indent="5"/>
      <protection locked="0"/>
    </xf>
  </cellXfs>
  <cellStyles count="6">
    <cellStyle name="Normal" xfId="0" builtinId="0" customBuiltin="1"/>
    <cellStyle name="Overskrift 1" xfId="4" builtinId="16" customBuiltin="1"/>
    <cellStyle name="Overskrift 2" xfId="1" builtinId="17" customBuiltin="1"/>
    <cellStyle name="Overskrift 3" xfId="5" builtinId="18" customBuiltin="1"/>
    <cellStyle name="Titel" xfId="3" builtinId="15" customBuiltin="1"/>
    <cellStyle name="Total" xfId="2" builtinId="25"/>
  </cellStyles>
  <dxfs count="0"/>
  <tableStyles count="0" defaultTableStyle="TableStyleMedium9" defaultPivotStyle="PivotStyleLight16"/>
  <colors>
    <mruColors>
      <color rgb="FF6D6E71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effectLst/>
            </c:spPr>
          </c:dPt>
          <c:dLbls>
            <c:delete val="1"/>
          </c:dLbls>
          <c:cat>
            <c:strLit>
              <c:ptCount val="2"/>
              <c:pt idx="0">
                <c:v>Gemt</c:v>
              </c:pt>
              <c:pt idx="1">
                <c:v>Fortsat behov</c:v>
              </c:pt>
            </c:strLit>
          </c:cat>
          <c:val>
            <c:numRef>
              <c:f>Opsparingsberegner!$C$18:$C$19</c:f>
              <c:numCache>
                <c:formatCode>"kr."\ #,##0</c:formatCode>
                <c:ptCount val="2"/>
                <c:pt idx="0">
                  <c:v>4100</c:v>
                </c:pt>
                <c:pt idx="1">
                  <c:v>1900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Gemt</c:v>
              </c:pt>
              <c:pt idx="1">
                <c:v>Fortsat behov</c:v>
              </c:pt>
            </c:strLit>
          </c:cat>
          <c:val>
            <c:numRef>
              <c:f>Opsparingsberegner!$D$18:$D$19</c:f>
              <c:numCache>
                <c:formatCode>"kr."\ #,##0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8</xdr:row>
      <xdr:rowOff>66676</xdr:rowOff>
    </xdr:from>
    <xdr:to>
      <xdr:col>6</xdr:col>
      <xdr:colOff>885826</xdr:colOff>
      <xdr:row>19</xdr:row>
      <xdr:rowOff>95250</xdr:rowOff>
    </xdr:to>
    <xdr:graphicFrame macro="">
      <xdr:nvGraphicFramePr>
        <xdr:cNvPr id="7" name="Opsparingsdiagram" descr="Cirkeldiagram, der sammenligner den samlede besparelse til dato med de kommende besparelser." title="Samlet besparelse vs. kommende besparelse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avings Estimato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91B936"/>
      </a:accent1>
      <a:accent2>
        <a:srgbClr val="7779CE"/>
      </a:accent2>
      <a:accent3>
        <a:srgbClr val="EA157A"/>
      </a:accent3>
      <a:accent4>
        <a:srgbClr val="FEB80A"/>
      </a:accent4>
      <a:accent5>
        <a:srgbClr val="00ADDC"/>
      </a:accent5>
      <a:accent6>
        <a:srgbClr val="FE8E40"/>
      </a:accent6>
      <a:hlink>
        <a:srgbClr val="00ADDC"/>
      </a:hlink>
      <a:folHlink>
        <a:srgbClr val="7779CE"/>
      </a:folHlink>
    </a:clrScheme>
    <a:fontScheme name="Savings Estimator">
      <a:majorFont>
        <a:latin typeface="Bookman Old Style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M29"/>
  <sheetViews>
    <sheetView showGridLines="0" tabSelected="1" zoomScaleNormal="100" workbookViewId="0">
      <selection sqref="A1:G1"/>
    </sheetView>
  </sheetViews>
  <sheetFormatPr defaultRowHeight="14.25" x14ac:dyDescent="0.2"/>
  <cols>
    <col min="1" max="1" width="2.59765625" style="4" customWidth="1"/>
    <col min="2" max="2" width="38.296875" style="4" bestFit="1" customWidth="1"/>
    <col min="3" max="3" width="9.69921875" style="4" customWidth="1"/>
    <col min="4" max="4" width="12.59765625" style="4" customWidth="1"/>
    <col min="5" max="5" width="13.3984375" style="4" customWidth="1"/>
    <col min="6" max="6" width="15.09765625" style="4" customWidth="1"/>
    <col min="7" max="7" width="13.09765625" style="4" customWidth="1"/>
    <col min="8" max="8" width="2.59765625" style="4" customWidth="1"/>
    <col min="9" max="9" width="8" customWidth="1"/>
    <col min="10" max="10" width="2.796875" customWidth="1"/>
    <col min="14" max="16384" width="8.796875" style="4"/>
  </cols>
  <sheetData>
    <row r="1" spans="1:7" ht="66.75" customHeight="1" x14ac:dyDescent="0.2">
      <c r="A1" s="40" t="s">
        <v>18</v>
      </c>
      <c r="B1" s="40"/>
      <c r="C1" s="40"/>
      <c r="D1" s="40"/>
      <c r="E1" s="40"/>
      <c r="F1" s="40"/>
      <c r="G1" s="40"/>
    </row>
    <row r="2" spans="1:7" customFormat="1" x14ac:dyDescent="0.2"/>
    <row r="3" spans="1:7" customFormat="1" ht="7.5" customHeight="1" x14ac:dyDescent="0.2">
      <c r="B3" s="7"/>
      <c r="C3" s="7"/>
      <c r="D3" s="7"/>
      <c r="E3" s="7"/>
      <c r="F3" s="7"/>
      <c r="G3" s="7"/>
    </row>
    <row r="4" spans="1:7" customFormat="1" x14ac:dyDescent="0.2"/>
    <row r="5" spans="1:7" customFormat="1" ht="15" x14ac:dyDescent="0.25">
      <c r="B5" s="8" t="s">
        <v>8</v>
      </c>
      <c r="C5" s="43" t="s">
        <v>9</v>
      </c>
      <c r="D5" s="43"/>
      <c r="E5" s="43"/>
      <c r="F5" s="4"/>
      <c r="G5" s="11" t="s">
        <v>14</v>
      </c>
    </row>
    <row r="6" spans="1:7" customFormat="1" ht="22.5" x14ac:dyDescent="0.2">
      <c r="B6" s="35">
        <f ca="1">TODAY()-120</f>
        <v>41066</v>
      </c>
      <c r="C6" s="44">
        <f ca="1">DatoForOpsparingsstart+180</f>
        <v>41246</v>
      </c>
      <c r="D6" s="44"/>
      <c r="E6" s="44"/>
      <c r="F6" s="41" t="s">
        <v>19</v>
      </c>
      <c r="G6" s="41"/>
    </row>
    <row r="7" spans="1:7" customFormat="1" x14ac:dyDescent="0.2">
      <c r="C7" s="36"/>
      <c r="D7" s="36"/>
      <c r="E7" s="36"/>
    </row>
    <row r="8" spans="1:7" customFormat="1" ht="7.5" customHeight="1" x14ac:dyDescent="0.2">
      <c r="B8" s="7"/>
      <c r="C8" s="7"/>
      <c r="D8" s="7"/>
      <c r="E8" s="7"/>
      <c r="F8" s="7"/>
      <c r="G8" s="7"/>
    </row>
    <row r="9" spans="1:7" customFormat="1" x14ac:dyDescent="0.2"/>
    <row r="10" spans="1:7" customFormat="1" ht="34.5" customHeight="1" x14ac:dyDescent="0.2">
      <c r="A10" s="4"/>
      <c r="B10" s="22" t="s">
        <v>11</v>
      </c>
      <c r="C10" s="37">
        <v>6000</v>
      </c>
      <c r="D10" s="37"/>
      <c r="E10" s="4"/>
    </row>
    <row r="11" spans="1:7" ht="24" customHeight="1" x14ac:dyDescent="0.2">
      <c r="B11" s="22" t="s">
        <v>16</v>
      </c>
      <c r="C11" s="37">
        <v>300</v>
      </c>
      <c r="D11" s="37"/>
      <c r="E11" s="5"/>
      <c r="F11" s="5"/>
      <c r="G11" s="1"/>
    </row>
    <row r="12" spans="1:7" ht="14.25" customHeight="1" x14ac:dyDescent="0.2">
      <c r="B12" s="13"/>
      <c r="C12" s="14"/>
      <c r="D12" s="14"/>
      <c r="E12" s="5"/>
      <c r="F12" s="5"/>
      <c r="G12" s="1"/>
    </row>
    <row r="13" spans="1:7" ht="7.5" customHeight="1" x14ac:dyDescent="0.2">
      <c r="A13" s="20"/>
      <c r="B13" s="15"/>
      <c r="C13" s="16"/>
      <c r="D13" s="16"/>
      <c r="E13" s="5"/>
      <c r="F13" s="5"/>
      <c r="G13" s="1"/>
    </row>
    <row r="14" spans="1:7" ht="68.25" customHeight="1" x14ac:dyDescent="0.2">
      <c r="B14" s="21" t="s">
        <v>17</v>
      </c>
      <c r="C14" s="42">
        <f>Begivenhedsomkostninger-BeløbOpsparet</f>
        <v>5700</v>
      </c>
      <c r="D14" s="42"/>
      <c r="E14" s="2"/>
      <c r="F14" s="2"/>
      <c r="G14" s="2"/>
    </row>
    <row r="15" spans="1:7" ht="7.5" customHeight="1" x14ac:dyDescent="0.2">
      <c r="A15" s="9"/>
      <c r="B15" s="18"/>
      <c r="C15" s="12"/>
      <c r="D15" s="12"/>
      <c r="E15" s="2"/>
      <c r="F15" s="2"/>
      <c r="G15" s="2"/>
    </row>
    <row r="16" spans="1:7" ht="14.25" customHeight="1" x14ac:dyDescent="0.2">
      <c r="A16" s="9"/>
      <c r="B16" s="19"/>
      <c r="C16" s="19"/>
      <c r="D16" s="19"/>
      <c r="E16" s="2"/>
      <c r="F16" s="2"/>
      <c r="G16" s="2"/>
    </row>
    <row r="17" spans="1:7" customFormat="1" ht="24.75" customHeight="1" x14ac:dyDescent="0.2">
      <c r="A17" s="30" t="str">
        <f ca="1">IF(OplysningerOmOpsparingsplan&gt;0," Hvis jeg gemmer "&amp;TEXT(OplysningerOmOpsparingsplan,"kr. #,##0 ")&amp;PROPER(Opsparingshyppighed)&amp;"fra "&amp;TEXT(TODAY(),"dd\.mm\.åå"&amp;":")," Dato for begivenhed er for tæt til en "&amp;PROPER(Opsparingshyppighed)&amp;"Opsparingsplan")</f>
        <v xml:space="preserve"> Hvis jeg gemmer kr. 475,0 Hver Anden Ugefra 04.10.12:</v>
      </c>
      <c r="B17" s="23"/>
      <c r="C17" s="19"/>
      <c r="D17" s="19"/>
    </row>
    <row r="18" spans="1:7" ht="36" customHeight="1" x14ac:dyDescent="0.2">
      <c r="B18" s="31" t="s">
        <v>20</v>
      </c>
      <c r="C18" s="38">
        <f ca="1" xml:space="preserve"> IF(OplysningerOmOpsparingsplan&gt;0,IF(TODAY()&gt;DatoForOpsparingsstart,(TODAY()-DatoForOpsparingsstart)*DagligOpsparing,0)+BeløbOpsparet,BeløbOpsparet)</f>
        <v>4100</v>
      </c>
      <c r="D18" s="38"/>
      <c r="F18" s="2"/>
      <c r="G18" s="2"/>
    </row>
    <row r="19" spans="1:7" ht="36" customHeight="1" x14ac:dyDescent="0.2">
      <c r="B19" s="32" t="s">
        <v>21</v>
      </c>
      <c r="C19" s="39">
        <f ca="1">MAX(0,Begivenhedsomkostninger-OpsparingTilDato)</f>
        <v>1900</v>
      </c>
      <c r="D19" s="39"/>
      <c r="F19" s="2"/>
      <c r="G19" s="2"/>
    </row>
    <row r="20" spans="1:7" customFormat="1" x14ac:dyDescent="0.2"/>
    <row r="21" spans="1:7" customFormat="1" ht="7.5" customHeight="1" x14ac:dyDescent="0.2">
      <c r="B21" s="7"/>
      <c r="C21" s="7"/>
      <c r="D21" s="7"/>
      <c r="E21" s="7"/>
      <c r="F21" s="7"/>
      <c r="G21" s="7"/>
    </row>
    <row r="22" spans="1:7" customFormat="1" x14ac:dyDescent="0.2"/>
    <row r="23" spans="1:7" ht="31.5" customHeight="1" x14ac:dyDescent="0.2">
      <c r="A23" s="10" t="s">
        <v>13</v>
      </c>
      <c r="C23" s="6"/>
      <c r="D23"/>
      <c r="E23"/>
      <c r="F23"/>
      <c r="G23"/>
    </row>
    <row r="24" spans="1:7" ht="20.25" customHeight="1" thickBot="1" x14ac:dyDescent="0.25">
      <c r="B24" s="27" t="s">
        <v>12</v>
      </c>
      <c r="C24" s="29" t="s">
        <v>6</v>
      </c>
      <c r="D24" s="29" t="s">
        <v>3</v>
      </c>
      <c r="E24" s="29" t="s">
        <v>24</v>
      </c>
      <c r="F24" s="29" t="s">
        <v>4</v>
      </c>
      <c r="G24" s="29" t="s">
        <v>15</v>
      </c>
    </row>
    <row r="25" spans="1:7" ht="40.5" customHeight="1" thickTop="1" x14ac:dyDescent="0.2">
      <c r="B25" s="28" t="s">
        <v>23</v>
      </c>
      <c r="C25" s="34">
        <f ca="1">MIN(Målsætning,IF(DageTilBegivenheder="",0,Målsætning/DageTilBegivenheder))</f>
        <v>31.666666666666668</v>
      </c>
      <c r="D25" s="34">
        <f ca="1">MIN(Målsætning,IF(UgerIndtilBegivenhed="",0,IF(ROUNDUP(UgerIndtilBegivenhed,0)=0,0,Målsætning/UgerIndtilBegivenhed)))</f>
        <v>221.66666666666666</v>
      </c>
      <c r="E25" s="34">
        <f ca="1">IF(OR(BiWeeksUntilEvent=0,BiWeeksUntilEvent=""),0,MIN(Målsætning,IF(D25="",0,Målsætning/BiWeeksUntilEvent)))</f>
        <v>475</v>
      </c>
      <c r="F25" s="34">
        <f ca="1">MIN(Målsætning,IF(Målsætning="",0,IF(OR(MonthsUntilEvent=0,MonthsUntilEvent=""),0,Målsætning/MonthsUntilEvent)))</f>
        <v>1140</v>
      </c>
      <c r="G25" s="33">
        <f ca="1">IF(OR(Målsætning="",Målsætning=0),0,IF(OR(ÅrIndtilBegivenhed=0,ÅrIndtilBegivenhed=""),0,Målsætning/ÅrIndtilBegivenhed))</f>
        <v>0</v>
      </c>
    </row>
    <row r="26" spans="1:7" ht="6" customHeight="1" x14ac:dyDescent="0.2">
      <c r="E26" s="3"/>
      <c r="F26" s="3"/>
      <c r="G26" s="3"/>
    </row>
    <row r="27" spans="1:7" ht="20.25" customHeight="1" thickBot="1" x14ac:dyDescent="0.25">
      <c r="B27" s="27" t="s">
        <v>10</v>
      </c>
      <c r="C27" s="29" t="s">
        <v>0</v>
      </c>
      <c r="D27" s="29" t="s">
        <v>5</v>
      </c>
      <c r="E27" s="29" t="s">
        <v>7</v>
      </c>
      <c r="F27" s="29" t="s">
        <v>1</v>
      </c>
      <c r="G27" s="29" t="s">
        <v>2</v>
      </c>
    </row>
    <row r="28" spans="1:7" ht="40.5" customHeight="1" thickTop="1" x14ac:dyDescent="0.2">
      <c r="B28" s="28" t="s">
        <v>22</v>
      </c>
      <c r="C28" s="24">
        <f ca="1">IF(DatoForOpsparingsstart&lt;&gt;"",DATEDIF(DatoForOpsparingsstart,Begivenhedsdato,"D"),"")</f>
        <v>180</v>
      </c>
      <c r="D28" s="25">
        <f ca="1">IF(DageTilBegivenheder&lt;&gt;"",DageTilBegivenheder/7,"")</f>
        <v>25.714285714285715</v>
      </c>
      <c r="E28" s="25">
        <f ca="1">IF(OR(UgerIndtilBegivenhed=0,UgerIndtilBegivenhed=""),0,ROUNDDOWN(UgerIndtilBegivenhed/2,0))</f>
        <v>12</v>
      </c>
      <c r="F28" s="25">
        <f ca="1">IF(DatoForOpsparingsstart&lt;&gt;"",DATEDIF(DatoForOpsparingsstart,Begivenhedsdato,"M"),"")</f>
        <v>5</v>
      </c>
      <c r="G28" s="26">
        <f ca="1">IF(DatoForOpsparingsstart&lt;&gt;"",DATEDIF(DatoForOpsparingsstart,Begivenhedsdato,"Y"),"")</f>
        <v>0</v>
      </c>
    </row>
    <row r="29" spans="1:7" x14ac:dyDescent="0.2">
      <c r="B29" s="17"/>
    </row>
  </sheetData>
  <sheetProtection formatColumns="0" formatRows="0" selectLockedCells="1"/>
  <mergeCells count="9">
    <mergeCell ref="C11:D11"/>
    <mergeCell ref="C18:D18"/>
    <mergeCell ref="C19:D19"/>
    <mergeCell ref="A1:G1"/>
    <mergeCell ref="F6:G6"/>
    <mergeCell ref="C14:D14"/>
    <mergeCell ref="C5:E5"/>
    <mergeCell ref="C6:E6"/>
    <mergeCell ref="C10:D10"/>
  </mergeCells>
  <dataValidations count="3">
    <dataValidation type="date" errorStyle="information" operator="lessThan" allowBlank="1" showInputMessage="1" showErrorMessage="1" errorTitle="Startdato for opsparing" error="Opsparingens startdato skal ligge før slutdatoen." promptTitle="Opsparingsstartdato:" prompt="Indtast dato i dd.mm.åå-format" sqref="B6">
      <formula1>C6</formula1>
    </dataValidation>
    <dataValidation type="list" errorStyle="information" allowBlank="1" showErrorMessage="1" errorTitle="Ups!" error="Opsparingen skal forekomme en gang om ugen, hver anden uge, en gang om måneden eller en gang om året for at opsparingsberegneren fungerer korrekt." sqref="F6:G6">
      <formula1>"UGENTLIG,HVER ANDEN UGE,MÅNEDLIG,ÅRLIGT"</formula1>
    </dataValidation>
    <dataValidation type="date" errorStyle="information" operator="greaterThan" allowBlank="1" showInputMessage="1" showErrorMessage="1" errorTitle="Startdato for opsparing" error="Slutdato for opsparing skal være før Startdato for opsparing " promptTitle="Slutdato for opsparing:" prompt="Indtast dato i dd.mm.åå-format" sqref="C6:E6">
      <formula1>B6</formula1>
    </dataValidation>
  </dataValidations>
  <printOptions horizontalCentered="1"/>
  <pageMargins left="0.7" right="0.7" top="0.75" bottom="0.75" header="0.3" footer="0.3"/>
  <pageSetup scale="92" fitToHeight="0" orientation="portrait" r:id="rId1"/>
  <ignoredErrors>
    <ignoredError sqref="B6:C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2029-01-01T08:00:00+00:00</AssetExpire>
    <CampaignTagsTaxHTField0 xmlns="d01925c2-06df-47dc-afc4-5661f7a07983">
      <Terms xmlns="http://schemas.microsoft.com/office/infopath/2007/PartnerControls"/>
    </CampaignTagsTaxHTField0>
    <IntlLangReviewDate xmlns="d01925c2-06df-47dc-afc4-5661f7a07983" xsi:nil="true"/>
    <TPFriendlyName xmlns="d01925c2-06df-47dc-afc4-5661f7a07983" xsi:nil="true"/>
    <IntlLangReview xmlns="d01925c2-06df-47dc-afc4-5661f7a07983">false</IntlLangReview>
    <LocLastLocAttemptVersionLookup xmlns="d01925c2-06df-47dc-afc4-5661f7a07983">848684</LocLastLocAttemptVersionLookup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>Complete</EditorialStatus>
    <Markets xmlns="d01925c2-06df-47dc-afc4-5661f7a07983"/>
    <OriginAsset xmlns="d01925c2-06df-47dc-afc4-5661f7a07983" xsi:nil="true"/>
    <AssetStart xmlns="d01925c2-06df-47dc-afc4-5661f7a07983">2012-07-27T02:58:00+00:00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335643</Value>
    </PublishStatusLookup>
    <APAuthor xmlns="d01925c2-06df-47dc-afc4-5661f7a07983">
      <UserInfo>
        <DisplayName>REDMOND\v-sa</DisplayName>
        <AccountId>2467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TaxCatchAll xmlns="d01925c2-06df-47dc-afc4-5661f7a07983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LocComments xmlns="d01925c2-06df-47dc-afc4-5661f7a07983" xsi:nil="true"/>
    <LocRecommendedHandoff xmlns="d01925c2-06df-47dc-afc4-5661f7a07983" xsi:nil="true"/>
    <SourceTitle xmlns="d01925c2-06df-47dc-afc4-5661f7a07983" xsi:nil="true"/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>TP</AssetType>
    <MachineTranslated xmlns="d01925c2-06df-47dc-afc4-5661f7a07983">false</MachineTranslated>
    <OutputCachingOn xmlns="d01925c2-06df-47dc-afc4-5661f7a07983">false</OutputCachingOn>
    <TemplateStatus xmlns="d01925c2-06df-47dc-afc4-5661f7a07983">Complete</TemplateStatus>
    <IsSearchable xmlns="d01925c2-06df-47dc-afc4-5661f7a07983">true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 xsi:nil="true"/>
    <UALocRecommendation xmlns="d01925c2-06df-47dc-afc4-5661f7a07983">Localize</UALocRecommendation>
    <LastModifiedDateTime xmlns="d01925c2-06df-47dc-afc4-5661f7a07983" xsi:nil="true"/>
    <LegacyData xmlns="d01925c2-06df-47dc-afc4-5661f7a07983" xsi:nil="true"/>
    <LocManualTestRequired xmlns="d01925c2-06df-47dc-afc4-5661f7a07983">false</LocManualTestRequired>
    <LocMarketGroupTiers2 xmlns="d01925c2-06df-47dc-afc4-5661f7a07983" xsi:nil="true"/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false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LocalizationTagsTaxHTField0 xmlns="d01925c2-06df-47dc-afc4-5661f7a07983">
      <Terms xmlns="http://schemas.microsoft.com/office/infopath/2007/PartnerControls"/>
    </LocalizationTagsTaxHTField0>
    <BusinessGroup xmlns="d01925c2-06df-47dc-afc4-5661f7a07983" xsi:nil="true"/>
    <Providers xmlns="d01925c2-06df-47dc-afc4-5661f7a07983" xsi:nil="true"/>
    <TemplateTemplateType xmlns="d01925c2-06df-47dc-afc4-5661f7a07983">Excel 2007 Default</TemplateTemplateType>
    <TimesCloned xmlns="d01925c2-06df-47dc-afc4-5661f7a07983" xsi:nil="true"/>
    <TPAppVersion xmlns="d01925c2-06df-47dc-afc4-5661f7a07983" xsi:nil="true"/>
    <VoteCount xmlns="d01925c2-06df-47dc-afc4-5661f7a07983" xsi:nil="true"/>
    <FeatureTagsTaxHTField0 xmlns="d01925c2-06df-47dc-afc4-5661f7a07983">
      <Terms xmlns="http://schemas.microsoft.com/office/infopath/2007/PartnerControls"/>
    </FeatureTagsTaxHTField0>
    <Provider xmlns="d01925c2-06df-47dc-afc4-5661f7a07983" xsi:nil="true"/>
    <UACurrentWords xmlns="d01925c2-06df-47dc-afc4-5661f7a07983" xsi:nil="true"/>
    <AssetId xmlns="d01925c2-06df-47dc-afc4-5661f7a07983">TP103107659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OfficeOnlineVNext</PublishTargets>
    <ApprovalLog xmlns="d01925c2-06df-47dc-afc4-5661f7a07983" xsi:nil="true"/>
    <BugNumber xmlns="d01925c2-06df-47dc-afc4-5661f7a07983" xsi:nil="true"/>
    <CrawlForDependencies xmlns="d01925c2-06df-47dc-afc4-5661f7a07983">false</CrawlForDependencies>
    <InternalTagsTaxHTField0 xmlns="d01925c2-06df-47dc-afc4-5661f7a07983">
      <Terms xmlns="http://schemas.microsoft.com/office/infopath/2007/PartnerControls"/>
    </InternalTagsTaxHTField0>
    <LastHandOff xmlns="d01925c2-06df-47dc-afc4-5661f7a07983" xsi:nil="true"/>
    <Milestone xmlns="d01925c2-06df-47dc-afc4-5661f7a07983" xsi:nil="true"/>
    <OriginalRelease xmlns="d01925c2-06df-47dc-afc4-5661f7a07983">15</OriginalRelease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UANotes xmlns="d01925c2-06df-47dc-afc4-5661f7a07983" xsi:nil="true"/>
  </documentManagement>
</p:properties>
</file>

<file path=customXml/itemProps1.xml><?xml version="1.0" encoding="utf-8"?>
<ds:datastoreItem xmlns:ds="http://schemas.openxmlformats.org/officeDocument/2006/customXml" ds:itemID="{4803105E-E508-464A-B1DC-7244345E342E}"/>
</file>

<file path=customXml/itemProps2.xml><?xml version="1.0" encoding="utf-8"?>
<ds:datastoreItem xmlns:ds="http://schemas.openxmlformats.org/officeDocument/2006/customXml" ds:itemID="{A2E10B58-13AD-4D42-9A29-CA75857D85C2}"/>
</file>

<file path=customXml/itemProps3.xml><?xml version="1.0" encoding="utf-8"?>
<ds:datastoreItem xmlns:ds="http://schemas.openxmlformats.org/officeDocument/2006/customXml" ds:itemID="{7C52D2AF-E8B0-43B2-B62E-8A765EA3A6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17</vt:i4>
      </vt:variant>
    </vt:vector>
  </HeadingPairs>
  <TitlesOfParts>
    <vt:vector size="18" baseType="lpstr">
      <vt:lpstr>Opsparingsberegner</vt:lpstr>
      <vt:lpstr>Begivenhedsdato</vt:lpstr>
      <vt:lpstr>Begivenhedsomkostninger</vt:lpstr>
      <vt:lpstr>BeløbOpsparet</vt:lpstr>
      <vt:lpstr>BiWeeksUntilEvent</vt:lpstr>
      <vt:lpstr>DageTilBegivenheder</vt:lpstr>
      <vt:lpstr>DagligOpsparing</vt:lpstr>
      <vt:lpstr>DatoForOpsparingsstart</vt:lpstr>
      <vt:lpstr>MonthsUntilEvent</vt:lpstr>
      <vt:lpstr>Målsætning</vt:lpstr>
      <vt:lpstr>MånedligeOpsparinger</vt:lpstr>
      <vt:lpstr>OpsparingerHverAndenUge</vt:lpstr>
      <vt:lpstr>Opsparingshyppighed</vt:lpstr>
      <vt:lpstr>OpsparingTilDato</vt:lpstr>
      <vt:lpstr>UgentligeOpsparinger</vt:lpstr>
      <vt:lpstr>UgerIndtilBegivenhed</vt:lpstr>
      <vt:lpstr>ÅrIndtilBegivenhed</vt:lpstr>
      <vt:lpstr>ÅrligOpsparing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2012-07-26T18:08:54Z</dcterms:created>
  <dcterms:modified xsi:type="dcterms:W3CDTF">2012-10-04T04:32:19Z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