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11745"/>
  </bookViews>
  <sheets>
    <sheet name="Resultatopgørelse" sheetId="1" r:id="rId1"/>
  </sheets>
  <definedNames>
    <definedName name="RegnskabsåretsStartdato">Resultatopgørelse!$B$6</definedName>
    <definedName name="_xlnm.Print_Titles" localSheetId="0">Resultatopgørelse!$3:$3</definedName>
  </definedNames>
  <calcPr calcId="152511"/>
</workbook>
</file>

<file path=xl/calcChain.xml><?xml version="1.0" encoding="utf-8"?>
<calcChain xmlns="http://schemas.openxmlformats.org/spreadsheetml/2006/main">
  <c r="E20" i="1" l="1"/>
  <c r="E65" i="1" s="1"/>
  <c r="F20" i="1"/>
  <c r="F65" i="1" s="1"/>
  <c r="D20" i="1"/>
  <c r="D65" i="1" s="1"/>
  <c r="H61" i="1"/>
  <c r="I61" i="1"/>
  <c r="J61" i="1"/>
  <c r="F62" i="1"/>
  <c r="E62" i="1"/>
  <c r="D62" i="1"/>
  <c r="J60" i="1"/>
  <c r="I60" i="1"/>
  <c r="H60" i="1"/>
  <c r="J59" i="1"/>
  <c r="I59" i="1"/>
  <c r="H59" i="1"/>
  <c r="J58" i="1"/>
  <c r="I58" i="1"/>
  <c r="H58" i="1"/>
  <c r="J54" i="1"/>
  <c r="I54" i="1"/>
  <c r="H54" i="1"/>
  <c r="E50" i="1"/>
  <c r="F50" i="1"/>
  <c r="D50" i="1"/>
  <c r="F48" i="1"/>
  <c r="E48" i="1"/>
  <c r="D48" i="1"/>
  <c r="J47" i="1"/>
  <c r="I47" i="1"/>
  <c r="H47" i="1"/>
  <c r="J46" i="1"/>
  <c r="I46" i="1"/>
  <c r="H46" i="1"/>
  <c r="J31" i="1"/>
  <c r="J32" i="1"/>
  <c r="J33" i="1"/>
  <c r="J34" i="1"/>
  <c r="J35" i="1"/>
  <c r="J36" i="1"/>
  <c r="J37" i="1"/>
  <c r="J38" i="1"/>
  <c r="J39" i="1"/>
  <c r="J40" i="1"/>
  <c r="J41" i="1"/>
  <c r="I31" i="1"/>
  <c r="I32" i="1"/>
  <c r="I33" i="1"/>
  <c r="I34" i="1"/>
  <c r="I35" i="1"/>
  <c r="I36" i="1"/>
  <c r="I37" i="1"/>
  <c r="I38" i="1"/>
  <c r="I39" i="1"/>
  <c r="I40" i="1"/>
  <c r="I41" i="1"/>
  <c r="H31" i="1"/>
  <c r="H32" i="1"/>
  <c r="H33" i="1"/>
  <c r="H34" i="1"/>
  <c r="H35" i="1"/>
  <c r="H36" i="1"/>
  <c r="H37" i="1"/>
  <c r="H38" i="1"/>
  <c r="H39" i="1"/>
  <c r="H40" i="1"/>
  <c r="H41" i="1"/>
  <c r="F42" i="1"/>
  <c r="H42" i="1" s="1"/>
  <c r="E42" i="1"/>
  <c r="D42" i="1"/>
  <c r="J24" i="1"/>
  <c r="J25" i="1"/>
  <c r="J26" i="1"/>
  <c r="I24" i="1"/>
  <c r="I25" i="1"/>
  <c r="I26" i="1"/>
  <c r="H24" i="1"/>
  <c r="H25" i="1"/>
  <c r="H26" i="1"/>
  <c r="F27" i="1"/>
  <c r="E27" i="1"/>
  <c r="D27" i="1"/>
  <c r="J14" i="1"/>
  <c r="J15" i="1"/>
  <c r="J16" i="1"/>
  <c r="J17" i="1"/>
  <c r="I14" i="1"/>
  <c r="I15" i="1"/>
  <c r="I16" i="1"/>
  <c r="I17" i="1"/>
  <c r="H14" i="1"/>
  <c r="H15" i="1"/>
  <c r="H16" i="1"/>
  <c r="H17" i="1"/>
  <c r="F18" i="1"/>
  <c r="E18" i="1"/>
  <c r="D18" i="1"/>
  <c r="J6" i="1"/>
  <c r="J7" i="1"/>
  <c r="J8" i="1"/>
  <c r="J9" i="1"/>
  <c r="I6" i="1"/>
  <c r="I7" i="1"/>
  <c r="I8" i="1"/>
  <c r="I9" i="1"/>
  <c r="H6" i="1"/>
  <c r="H7" i="1"/>
  <c r="H8" i="1"/>
  <c r="H9" i="1"/>
  <c r="F10" i="1"/>
  <c r="E10" i="1"/>
  <c r="D10" i="1"/>
  <c r="J20" i="1" l="1"/>
  <c r="H20" i="1"/>
  <c r="I20" i="1"/>
  <c r="F52" i="1"/>
  <c r="H52" i="1" s="1"/>
  <c r="E52" i="1"/>
  <c r="D52" i="1"/>
  <c r="D64" i="1" s="1"/>
  <c r="D66" i="1" s="1"/>
  <c r="J62" i="1"/>
  <c r="H62" i="1"/>
  <c r="I62" i="1"/>
  <c r="J50" i="1"/>
  <c r="H50" i="1"/>
  <c r="I50" i="1"/>
  <c r="J42" i="1"/>
  <c r="I42" i="1"/>
  <c r="I18" i="1"/>
  <c r="J48" i="1"/>
  <c r="I48" i="1"/>
  <c r="H48" i="1"/>
  <c r="J27" i="1"/>
  <c r="H27" i="1"/>
  <c r="I27" i="1"/>
  <c r="H18" i="1"/>
  <c r="J18" i="1"/>
  <c r="J10" i="1"/>
  <c r="I10" i="1"/>
  <c r="H10" i="1"/>
  <c r="I52" i="1" l="1"/>
  <c r="J52" i="1"/>
  <c r="E64" i="1"/>
  <c r="E66" i="1" s="1"/>
  <c r="F64" i="1"/>
  <c r="H64" i="1" l="1"/>
  <c r="F66" i="1"/>
  <c r="J64" i="1"/>
  <c r="I64" i="1"/>
</calcChain>
</file>

<file path=xl/sharedStrings.xml><?xml version="1.0" encoding="utf-8"?>
<sst xmlns="http://schemas.openxmlformats.org/spreadsheetml/2006/main" count="54" uniqueCount="43">
  <si>
    <t>Salgsomsætning</t>
  </si>
  <si>
    <t>Produkt/tjeneste 1</t>
  </si>
  <si>
    <t>Produkt/tjeneste 2</t>
  </si>
  <si>
    <t>Produkt/tjeneste 3</t>
  </si>
  <si>
    <t>Produkt/tjeneste 4</t>
  </si>
  <si>
    <t>Total</t>
  </si>
  <si>
    <t>Omkostninger ved salg</t>
  </si>
  <si>
    <t>Bruttoavance</t>
  </si>
  <si>
    <t>Reklamer</t>
  </si>
  <si>
    <t>Direkte marketin</t>
  </si>
  <si>
    <t>Øvrige udgifter (angiv)</t>
  </si>
  <si>
    <t>Løn</t>
  </si>
  <si>
    <t>Eksterne tjenester</t>
  </si>
  <si>
    <t>Forsyninger</t>
  </si>
  <si>
    <t>Mad og underholdning</t>
  </si>
  <si>
    <t>Leje</t>
  </si>
  <si>
    <t>Telefon</t>
  </si>
  <si>
    <t>Værktøj</t>
  </si>
  <si>
    <t>Afskrivning</t>
  </si>
  <si>
    <t>Forsikring</t>
  </si>
  <si>
    <t>Reparationer og vedligeholdelse</t>
  </si>
  <si>
    <t>Samlede driftsomkostninger</t>
  </si>
  <si>
    <t>Andre driftsomkostninger 1</t>
  </si>
  <si>
    <t>Andre driftsomkostninger 2</t>
  </si>
  <si>
    <t>Driftsindtægter</t>
  </si>
  <si>
    <t>Andre indtægter</t>
  </si>
  <si>
    <t>Skatter</t>
  </si>
  <si>
    <t>Indkomstskat</t>
  </si>
  <si>
    <t>Lønskat</t>
  </si>
  <si>
    <t>Ejendomsskat</t>
  </si>
  <si>
    <t>Anden skat (angiv)</t>
  </si>
  <si>
    <t>Nettoavance</t>
  </si>
  <si>
    <t>Driftsomkostninger: Salg og marketing</t>
  </si>
  <si>
    <t>Driftsomkostninger: Generelt og administration</t>
  </si>
  <si>
    <t>Driftsomkostninger: Andet</t>
  </si>
  <si>
    <t>Bruttoavance</t>
  </si>
  <si>
    <t>Salgsafkast</t>
  </si>
  <si>
    <r>
      <t xml:space="preserve">Profit og tab </t>
    </r>
    <r>
      <rPr>
        <b/>
        <sz val="28"/>
        <color theme="1" tint="0.14999847407452621"/>
        <rFont val="Franklin Gothic Medium"/>
        <family val="2"/>
        <scheme val="major"/>
      </rPr>
      <t>Meddelelse</t>
    </r>
  </si>
  <si>
    <t xml:space="preserve">FORRIGE PERIODE </t>
  </si>
  <si>
    <t xml:space="preserve">BUDGET </t>
  </si>
  <si>
    <t xml:space="preserve">NUVÆRENDE PERIODE </t>
  </si>
  <si>
    <t xml:space="preserve">% ÆNDRING FRA
FORRIGE PERIODE </t>
  </si>
  <si>
    <t xml:space="preserve">% ÆNDRING
FRA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</si>
</sst>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;\-0_)"/>
    <numFmt numFmtId="165" formatCode="0.0%_);\-0.0%_);"/>
    <numFmt numFmtId="166" formatCode="0_);\-0_);0_);@_)"/>
    <numFmt numFmtId="167" formatCode="0.0%_)"/>
  </numFmts>
  <fonts count="10" x14ac:knownFonts="1">
    <font>
      <sz val="10"/>
      <color theme="1" tint="0.1499679555650502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2"/>
      <color theme="3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sz val="10"/>
      <color theme="1" tint="0.14999847407452621"/>
      <name val="Franklin Gothic Medium"/>
      <family val="2"/>
      <scheme val="minor"/>
    </font>
    <font>
      <b/>
      <sz val="28"/>
      <color theme="1" tint="0.14999847407452621"/>
      <name val="Franklin Gothic Medium"/>
      <family val="2"/>
      <scheme val="major"/>
    </font>
    <font>
      <sz val="11"/>
      <color theme="1" tint="0.14990691854609822"/>
      <name val="Franklin Gothic Medium"/>
      <family val="2"/>
      <scheme val="major"/>
    </font>
    <font>
      <sz val="10"/>
      <color theme="1" tint="0.34998626667073579"/>
      <name val="Franklin Gothic Medium"/>
      <family val="2"/>
      <scheme val="minor"/>
    </font>
    <font>
      <sz val="11"/>
      <color theme="1" tint="0.14975432599871821"/>
      <name val="Franklin Gothic Medium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theme="0" tint="-0.34998626667073579"/>
      </bottom>
      <diagonal/>
    </border>
    <border>
      <left/>
      <right style="dott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tted">
        <color theme="0" tint="-0.34998626667073579"/>
      </right>
      <top style="thin">
        <color theme="0" tint="-0.34998626667073579"/>
      </top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 tint="-0.34998626667073579"/>
      </top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thin">
        <color theme="0" tint="-0.34998626667073579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3">
      <alignment horizontal="right" vertical="center" wrapText="1" indent="1"/>
    </xf>
    <xf numFmtId="164" fontId="5" fillId="2" borderId="1" applyFont="0" applyAlignment="0">
      <alignment vertical="center"/>
    </xf>
  </cellStyleXfs>
  <cellXfs count="56">
    <xf numFmtId="0" fontId="0" fillId="0" borderId="0" xfId="0">
      <alignment vertical="center"/>
    </xf>
    <xf numFmtId="0" fontId="9" fillId="0" borderId="0" xfId="3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3" applyBorder="1" applyAlignment="1">
      <alignment horizontal="left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165" fontId="5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5" fontId="5" fillId="2" borderId="1" xfId="7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5" fillId="2" borderId="1" xfId="7" applyNumberFormat="1" applyFont="1" applyAlignment="1">
      <alignment vertical="center"/>
    </xf>
    <xf numFmtId="164" fontId="5" fillId="2" borderId="1" xfId="7" applyNumberFormat="1" applyFont="1" applyAlignment="1">
      <alignment horizontal="right" vertical="center"/>
    </xf>
    <xf numFmtId="0" fontId="4" fillId="0" borderId="4" xfId="2" applyBorder="1" applyAlignment="1">
      <alignment horizontal="left" vertical="center"/>
    </xf>
    <xf numFmtId="164" fontId="5" fillId="0" borderId="4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0" fontId="0" fillId="3" borderId="5" xfId="0" applyFont="1" applyFill="1" applyBorder="1" applyAlignment="1">
      <alignment horizontal="left" vertical="center" indent="1"/>
    </xf>
    <xf numFmtId="164" fontId="9" fillId="2" borderId="6" xfId="3" applyNumberFormat="1" applyFill="1" applyBorder="1" applyAlignment="1">
      <alignment horizontal="left" vertical="center"/>
    </xf>
    <xf numFmtId="164" fontId="5" fillId="2" borderId="2" xfId="7" applyNumberFormat="1" applyFont="1" applyBorder="1" applyAlignment="1">
      <alignment vertical="center"/>
    </xf>
    <xf numFmtId="164" fontId="5" fillId="3" borderId="4" xfId="0" applyNumberFormat="1" applyFont="1" applyFill="1" applyBorder="1" applyAlignment="1">
      <alignment vertical="center"/>
    </xf>
    <xf numFmtId="164" fontId="5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0" fillId="3" borderId="0" xfId="0" applyFill="1">
      <alignment vertical="center"/>
    </xf>
    <xf numFmtId="0" fontId="0" fillId="3" borderId="5" xfId="0" applyFill="1" applyBorder="1" applyAlignment="1">
      <alignment horizontal="left" vertical="center"/>
    </xf>
    <xf numFmtId="164" fontId="9" fillId="3" borderId="5" xfId="3" applyNumberForma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65" fontId="5" fillId="3" borderId="4" xfId="0" applyNumberFormat="1" applyFont="1" applyFill="1" applyBorder="1" applyAlignment="1">
      <alignment vertical="center"/>
    </xf>
    <xf numFmtId="165" fontId="5" fillId="3" borderId="0" xfId="0" applyNumberFormat="1" applyFont="1" applyFill="1" applyAlignment="1">
      <alignment vertical="center"/>
    </xf>
    <xf numFmtId="164" fontId="0" fillId="3" borderId="5" xfId="0" applyNumberFormat="1" applyFill="1" applyBorder="1" applyAlignment="1">
      <alignment vertical="center"/>
    </xf>
    <xf numFmtId="164" fontId="0" fillId="3" borderId="5" xfId="0" applyNumberFormat="1" applyFont="1" applyFill="1" applyBorder="1" applyAlignment="1">
      <alignment vertical="center"/>
    </xf>
    <xf numFmtId="164" fontId="5" fillId="3" borderId="5" xfId="7" applyNumberFormat="1" applyFont="1" applyFill="1" applyBorder="1" applyAlignment="1">
      <alignment vertical="center"/>
    </xf>
    <xf numFmtId="164" fontId="5" fillId="3" borderId="5" xfId="7" applyNumberFormat="1" applyFont="1" applyFill="1" applyBorder="1" applyAlignment="1">
      <alignment horizontal="right" vertical="center"/>
    </xf>
    <xf numFmtId="0" fontId="7" fillId="0" borderId="3" xfId="6" applyNumberFormat="1" applyAlignment="1">
      <alignment horizontal="right" wrapText="1" indent="1"/>
    </xf>
    <xf numFmtId="166" fontId="7" fillId="0" borderId="3" xfId="6" applyNumberFormat="1" applyAlignment="1">
      <alignment horizontal="right" wrapText="1" indent="1"/>
    </xf>
    <xf numFmtId="166" fontId="7" fillId="3" borderId="5" xfId="6" applyNumberFormat="1" applyFill="1" applyBorder="1" applyAlignment="1">
      <alignment horizontal="right" indent="1"/>
    </xf>
    <xf numFmtId="164" fontId="0" fillId="3" borderId="5" xfId="0" applyNumberFormat="1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164" fontId="5" fillId="2" borderId="8" xfId="7" applyNumberFormat="1" applyFont="1" applyBorder="1" applyAlignment="1">
      <alignment vertical="center"/>
    </xf>
    <xf numFmtId="164" fontId="5" fillId="2" borderId="8" xfId="7" applyNumberFormat="1" applyFont="1" applyBorder="1" applyAlignment="1">
      <alignment horizontal="right" vertical="center"/>
    </xf>
    <xf numFmtId="167" fontId="5" fillId="2" borderId="7" xfId="1" applyNumberFormat="1" applyFont="1" applyFill="1" applyBorder="1" applyAlignment="1">
      <alignment vertical="center"/>
    </xf>
    <xf numFmtId="167" fontId="5" fillId="2" borderId="7" xfId="1" applyNumberFormat="1" applyFont="1" applyFill="1" applyBorder="1" applyAlignment="1">
      <alignment horizontal="right" vertical="center"/>
    </xf>
    <xf numFmtId="164" fontId="9" fillId="0" borderId="2" xfId="3" applyNumberFormat="1" applyFill="1" applyBorder="1" applyAlignment="1">
      <alignment horizontal="left" vertical="center"/>
    </xf>
    <xf numFmtId="164" fontId="5" fillId="0" borderId="1" xfId="7" applyNumberFormat="1" applyFont="1" applyFill="1" applyAlignment="1">
      <alignment vertical="center"/>
    </xf>
    <xf numFmtId="164" fontId="5" fillId="0" borderId="1" xfId="7" applyNumberFormat="1" applyFont="1" applyFill="1" applyAlignment="1">
      <alignment horizontal="right" vertical="center"/>
    </xf>
    <xf numFmtId="165" fontId="5" fillId="0" borderId="1" xfId="7" applyNumberFormat="1" applyFont="1" applyFill="1" applyAlignment="1">
      <alignment vertical="center"/>
    </xf>
    <xf numFmtId="165" fontId="8" fillId="0" borderId="0" xfId="0" applyNumberFormat="1" applyFont="1" applyAlignment="1">
      <alignment vertical="center"/>
    </xf>
    <xf numFmtId="164" fontId="9" fillId="2" borderId="12" xfId="3" applyNumberFormat="1" applyFill="1" applyBorder="1" applyAlignment="1">
      <alignment horizontal="left" vertical="center"/>
    </xf>
    <xf numFmtId="164" fontId="9" fillId="2" borderId="9" xfId="3" applyNumberFormat="1" applyFill="1" applyBorder="1" applyAlignment="1">
      <alignment horizontal="left" vertical="center"/>
    </xf>
    <xf numFmtId="164" fontId="9" fillId="2" borderId="10" xfId="3" applyNumberFormat="1" applyFill="1" applyBorder="1" applyAlignment="1">
      <alignment horizontal="left" vertical="center"/>
    </xf>
    <xf numFmtId="167" fontId="5" fillId="2" borderId="11" xfId="1" applyNumberFormat="1" applyFont="1" applyFill="1" applyBorder="1" applyAlignment="1">
      <alignment vertical="center"/>
    </xf>
    <xf numFmtId="167" fontId="5" fillId="2" borderId="11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8">
    <cellStyle name="Headings" xfId="6"/>
    <cellStyle name="Normal" xfId="0" builtinId="0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Procent" xfId="1" builtinId="5"/>
    <cellStyle name="Titel" xfId="2" builtinId="15" customBuiltin="1"/>
    <cellStyle name="Totals" xfId="7"/>
  </cellStyles>
  <dxfs count="188"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numFmt numFmtId="164" formatCode="0_);\-0_)"/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/>
        <i/>
        <strike/>
        <condense/>
        <extend/>
        <outline/>
        <shadow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0"/>
        <name val="Franklin Gothic Medium"/>
      </font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numFmt numFmtId="164" formatCode="0_);\-0_)"/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/>
        <i/>
        <strike/>
        <condense/>
        <extend/>
        <outline/>
        <shadow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0"/>
        <name val="Franklin Gothic Medium"/>
      </font>
      <alignment horizontal="left" vertical="center" textRotation="0" wrapText="0" indent="1" justifyLastLine="0" shrinkToFit="0" readingOrder="0"/>
    </dxf>
    <dxf>
      <alignment horizontal="left" vertical="bottom" textRotation="0" wrapText="0" indent="2" justifyLastLine="0" shrinkToFit="0" readingOrder="0"/>
    </dxf>
    <dxf>
      <font>
        <strike/>
        <outline/>
        <shadow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numFmt numFmtId="164" formatCode="0_);\-0_)"/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/>
        <i/>
        <strike/>
        <condense/>
        <extend/>
        <outline/>
        <shadow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/>
        <i/>
        <strike/>
        <condense/>
        <extend/>
        <outline/>
        <shadow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/>
        <i/>
        <strike/>
        <condense/>
        <extend/>
        <outline/>
        <shadow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horizontal="left" vertical="bottom" textRotation="0" wrapText="0" indent="2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/>
        <i/>
        <strike/>
        <condense/>
        <extend/>
        <outline/>
        <shadow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/>
        <i/>
        <strike/>
        <condense/>
        <extend/>
        <outline/>
        <shadow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0"/>
        <color theme="1" tint="0.34998626667073579"/>
        <name val="Franklin Gothic Medium"/>
        <scheme val="minor"/>
      </font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0"/>
        <color theme="1" tint="0.34998626667073579"/>
        <name val="Franklin Gothic Medium"/>
        <scheme val="minor"/>
      </font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0"/>
        <color theme="1" tint="0.34998626667073579"/>
        <name val="Franklin Gothic Medium"/>
        <scheme val="minor"/>
      </font>
      <numFmt numFmtId="165" formatCode="0.0%_);\-0.0%_);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numFmt numFmtId="164" formatCode="0_);\-0_)"/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/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/>
        <i/>
        <strike/>
        <condense/>
        <extend/>
        <outline/>
        <shadow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 tint="0.34998626667073579"/>
      </font>
    </dxf>
    <dxf>
      <font>
        <color theme="1" tint="0.14996795556505021"/>
      </font>
      <fill>
        <patternFill>
          <bgColor theme="4" tint="0.79998168889431442"/>
        </patternFill>
      </fill>
      <border>
        <bottom style="medium">
          <color theme="4" tint="0.39994506668294322"/>
        </bottom>
        <vertical style="dotted">
          <color theme="0" tint="-0.34998626667073579"/>
        </vertical>
        <horizontal/>
      </border>
    </dxf>
    <dxf>
      <font>
        <color theme="1" tint="0.34998626667073579"/>
      </font>
      <border diagonalUp="0" diagonalDown="0">
        <left/>
        <right style="dotted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Profit And Loss" defaultPivotStyle="PivotStyleLight16">
    <tableStyle name="Profit And Loss" pivot="0" count="3">
      <tableStyleElement type="wholeTable" dxfId="187"/>
      <tableStyleElement type="totalRow" dxfId="186"/>
      <tableStyleElement type="firstColumn" dxfId="18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algsindtægter" displayName="Salgsindtægter" ref="B6:J10" headerRowCount="0" totalsRowCount="1" headerRowDxfId="171" dataDxfId="170" totalsRowDxfId="169">
  <tableColumns count="9">
    <tableColumn id="1" name="Sales Revenue" totalsRowLabel="Total" headerRowDxfId="168" dataDxfId="167" totalsRowDxfId="166"/>
    <tableColumn id="8" name="Column1" headerRowDxfId="165" dataDxfId="164" totalsRowDxfId="163"/>
    <tableColumn id="2" name="Forrige periode" totalsRowFunction="sum" headerRowDxfId="162" totalsRowDxfId="161"/>
    <tableColumn id="3" name="Budget" totalsRowFunction="sum" headerRowDxfId="160" totalsRowDxfId="159"/>
    <tableColumn id="4" name="Nuværende Periode" totalsRowFunction="sum" headerRowDxfId="158" dataDxfId="157" totalsRowDxfId="156"/>
    <tableColumn id="9" name="Column2" headerRowDxfId="155" dataDxfId="154" totalsRowDxfId="153"/>
    <tableColumn id="5" name="Current Period as % of Sales" totalsRowFunction="custom" headerRowDxfId="152" dataDxfId="151" totalsRowDxfId="150">
      <calculatedColumnFormula>IFERROR(Salgsindtægter[[#This Row],[Nuværende Periode]]/SUBTOTAL(109,Salgsindtægter[Nuværende Periode]),0)</calculatedColumnFormula>
      <totalsRowFormula>IFERROR(Salgsindtægter[[#Totals],[Nuværende Periode]]/Salgsindtægter[[#Totals],[Nuværende Periode]],0)</totalsRowFormula>
    </tableColumn>
    <tableColumn id="6" name="% ændring fra Forrige Periode" totalsRowFunction="custom" headerRowDxfId="149" dataDxfId="148" totalsRowDxfId="147">
      <calculatedColumnFormula>IFERROR(Salgsindtægter[[#This Row],[Nuværende Periode]]/Salgsindtægter[[#This Row],[Forrige periode]]-1,0)</calculatedColumnFormula>
      <totalsRowFormula>IFERROR(Salgsindtægter[[#Totals],[Nuværende Periode]]/Salgsindtægter[[#Totals],[Forrige periode]]-1,0)</totalsRowFormula>
    </tableColumn>
    <tableColumn id="7" name="% ændring Fra Budget" totalsRowFunction="custom" headerRowDxfId="146" dataDxfId="145" totalsRowDxfId="144">
      <calculatedColumnFormula>IFERROR(Salgsindtægter[[#This Row],[Nuværende Periode]]/Salgsindtægter[[#This Row],[Budget]]-1,0)</calculatedColumnFormula>
      <totalsRowFormula>IFERROR(Salgsindtægter[[#Totals],[Nuværende Periode]]/Salgsindtægter[[#Totals],[Budget]]-1,0)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Sales Revenue" altTextSummary="Values for each product/service for Prior Period, Budget, and Current Period. Also includes calculations for Current Period As % of Sales, % Change from Prior Period, and % Change From Budget. "/>
    </ext>
  </extLst>
</table>
</file>

<file path=xl/tables/table2.xml><?xml version="1.0" encoding="utf-8"?>
<table xmlns="http://schemas.openxmlformats.org/spreadsheetml/2006/main" id="2" name="Salgsomkostninger" displayName="Salgsomkostninger" ref="B14:J18" headerRowCount="0" totalsRowCount="1" headerRowDxfId="143" dataDxfId="142" totalsRowDxfId="141">
  <tableColumns count="9">
    <tableColumn id="1" name="Cost of Sales" totalsRowLabel="Total" dataDxfId="140" totalsRowDxfId="139"/>
    <tableColumn id="8" name="Column1" dataDxfId="138" totalsRowDxfId="137"/>
    <tableColumn id="2" name="Forrige periode" totalsRowFunction="sum" headerRowDxfId="136" dataDxfId="135" totalsRowDxfId="134"/>
    <tableColumn id="3" name="Budget" totalsRowFunction="sum" headerRowDxfId="133" dataDxfId="132" totalsRowDxfId="131"/>
    <tableColumn id="4" name="Nuværende Periode" totalsRowFunction="sum" headerRowDxfId="130" dataDxfId="129" totalsRowDxfId="128"/>
    <tableColumn id="9" name="Column2" headerRowDxfId="127" dataDxfId="126" totalsRowDxfId="125"/>
    <tableColumn id="5" name="Current Period as % of Sales" totalsRowFunction="custom" headerRowDxfId="124" dataDxfId="123" totalsRowDxfId="122">
      <calculatedColumnFormula>IFERROR(Salgsomkostninger[[#This Row],[Nuværende Periode]]/SUBTOTAL(109,Salgsindtægter[Nuværende Periode]),0)</calculatedColumnFormula>
      <totalsRowFormula>IFERROR(Salgsomkostninger[[#Totals],[Nuværende Periode]]/SUBTOTAL(109,Salgsindtægter[Nuværende Periode]),0)</totalsRowFormula>
    </tableColumn>
    <tableColumn id="6" name="% ændring fra Forrige Periode" totalsRowFunction="custom" headerRowDxfId="121" dataDxfId="120" totalsRowDxfId="119">
      <calculatedColumnFormula>IFERROR(Salgsomkostninger[[#This Row],[Nuværende Periode]]/Salgsomkostninger[[#This Row],[Forrige periode]]-1,0)</calculatedColumnFormula>
      <totalsRowFormula>IFERROR(Salgsomkostninger[[#Totals],[Nuværende Periode]]/Salgsomkostninger[[#Totals],[Forrige periode]]-1,0)</totalsRowFormula>
    </tableColumn>
    <tableColumn id="7" name="% ændring Fra Budget" totalsRowFunction="custom" headerRowDxfId="118" dataDxfId="117" totalsRowDxfId="116">
      <calculatedColumnFormula>IFERROR(Salgsomkostninger[[#This Row],[Nuværende Periode]]/Salgsomkostninger[[#This Row],[Budget]]-1,0)</calculatedColumnFormula>
      <totalsRowFormula>IFERROR(Salgsomkostninger[[#Totals],[Nuværende Periode]]/Salgsomkostninger[[#Totals],[Budget]]-1,0)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Cost of Sales" altTextSummary="Values for each product/service for Prior Period, Budget, and Current Period. Also includes calculations for Current Period As % of Sales, % Change from Prior Period, and % Change From Budget. "/>
    </ext>
  </extLst>
</table>
</file>

<file path=xl/tables/table3.xml><?xml version="1.0" encoding="utf-8"?>
<table xmlns="http://schemas.openxmlformats.org/spreadsheetml/2006/main" id="3" name="Salgogmarketing" displayName="Salgogmarketing" ref="B24:J27" headerRowCount="0" totalsRowCount="1" headerRowDxfId="115" dataDxfId="114" totalsRowDxfId="113">
  <tableColumns count="9">
    <tableColumn id="1" name="Sales and Marketing" totalsRowLabel="Total" headerRowDxfId="112" dataDxfId="111" totalsRowDxfId="110"/>
    <tableColumn id="8" name="Column1" headerRowDxfId="109" dataDxfId="108" totalsRowDxfId="107"/>
    <tableColumn id="2" name="Forrige periode" totalsRowFunction="sum" headerRowDxfId="106" dataDxfId="105" totalsRowDxfId="104"/>
    <tableColumn id="3" name="Budget" totalsRowFunction="sum" headerRowDxfId="103" dataDxfId="102" totalsRowDxfId="101"/>
    <tableColumn id="4" name="Nuværende Periode" totalsRowFunction="sum" headerRowDxfId="100" dataDxfId="99" totalsRowDxfId="98"/>
    <tableColumn id="9" name="Column2" headerRowDxfId="97" dataDxfId="96" totalsRowDxfId="95"/>
    <tableColumn id="5" name="Current Period as % of Sales" totalsRowFunction="custom" headerRowDxfId="94" dataDxfId="93" totalsRowDxfId="92">
      <calculatedColumnFormula>IFERROR(Salgogmarketing[[#This Row],[Nuværende Periode]]/SUBTOTAL(109,Salgsindtægter[Nuværende Periode]),0)</calculatedColumnFormula>
      <totalsRowFormula>IFERROR(Salgogmarketing[[#Totals],[Nuværende Periode]]/SUBTOTAL(109,Salgsindtægter[Nuværende Periode]),0)</totalsRowFormula>
    </tableColumn>
    <tableColumn id="6" name="% ændring fra Forrige Periode" totalsRowFunction="custom" headerRowDxfId="91" dataDxfId="90" totalsRowDxfId="89">
      <calculatedColumnFormula>IFERROR(Salgogmarketing[[#This Row],[Nuværende Periode]]/Salgogmarketing[[#This Row],[Forrige periode]]-1,0)</calculatedColumnFormula>
      <totalsRowFormula>IFERROR(Salgogmarketing[[#Totals],[Nuværende Periode]]/Salgogmarketing[[#Totals],[Forrige periode]]-1,0)</totalsRowFormula>
    </tableColumn>
    <tableColumn id="7" name="% ændring Fra Budget" totalsRowFunction="custom" headerRowDxfId="88" dataDxfId="87" totalsRowDxfId="86">
      <calculatedColumnFormula>IFERROR(Salgogmarketing[[#This Row],[Nuværende Periode]]/Salgogmarketing[[#This Row],[Budget]]-1,0)</calculatedColumnFormula>
      <totalsRowFormula>IFERROR(Salgogmarketing[[#Totals],[Nuværende Periode]]/Salgogmarketing[[#Totals],[Budget]]-1,0)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Operating Expense: Sales and Marketing" altTextSummary="Values for each product/service for Prior Period, Budget, and Current Period. Also includes calculations for Current Period As % of Sales, % Change from Prior Period, and % Change From Budget. "/>
    </ext>
  </extLst>
</table>
</file>

<file path=xl/tables/table4.xml><?xml version="1.0" encoding="utf-8"?>
<table xmlns="http://schemas.openxmlformats.org/spreadsheetml/2006/main" id="4" name="GenereltOgAdministration" displayName="GenereltOgAdministration" ref="B31:J42" headerRowCount="0" totalsRowCount="1" headerRowDxfId="85" dataDxfId="84" totalsRowDxfId="83">
  <tableColumns count="9">
    <tableColumn id="1" name="General and Adminstrative" totalsRowLabel="Total" dataDxfId="82" totalsRowDxfId="81"/>
    <tableColumn id="8" name="Column1" dataDxfId="80" totalsRowDxfId="79"/>
    <tableColumn id="2" name="Forrige periode" totalsRowFunction="sum" headerRowDxfId="78" dataDxfId="77" totalsRowDxfId="76"/>
    <tableColumn id="3" name="Budget" totalsRowFunction="sum" headerRowDxfId="75" dataDxfId="74" totalsRowDxfId="73"/>
    <tableColumn id="4" name="Nuværende Periode" totalsRowFunction="sum" headerRowDxfId="72" dataDxfId="71" totalsRowDxfId="70"/>
    <tableColumn id="9" name="Column2" headerRowDxfId="69" dataDxfId="68" totalsRowDxfId="67"/>
    <tableColumn id="5" name="Current Period as % of Sales" totalsRowFunction="custom" headerRowDxfId="66" dataDxfId="65" totalsRowDxfId="64">
      <calculatedColumnFormula>IFERROR(GenereltOgAdministration[[#This Row],[Nuværende Periode]]/SUBTOTAL(109,Salgsindtægter[Nuværende Periode]),0)</calculatedColumnFormula>
      <totalsRowFormula>IFERROR(GenereltOgAdministration[[#Totals],[Nuværende Periode]]/SUBTOTAL(109,Salgsindtægter[Nuværende Periode]),0)</totalsRowFormula>
    </tableColumn>
    <tableColumn id="6" name="% ændring fra Forrige Periode" totalsRowFunction="custom" headerRowDxfId="63" dataDxfId="62" totalsRowDxfId="61">
      <calculatedColumnFormula>IFERROR(GenereltOgAdministration[[#This Row],[Nuværende Periode]]/GenereltOgAdministration[[#This Row],[Forrige periode]]-1,0)</calculatedColumnFormula>
      <totalsRowFormula>IFERROR(GenereltOgAdministration[[#Totals],[Nuværende Periode]]/GenereltOgAdministration[[#Totals],[Forrige periode]]-1,0)</totalsRowFormula>
    </tableColumn>
    <tableColumn id="7" name="% ændring Fra Budget" totalsRowFunction="custom" headerRowDxfId="60" dataDxfId="59" totalsRowDxfId="58">
      <calculatedColumnFormula>IFERROR(GenereltOgAdministration[[#This Row],[Nuværende Periode]]/GenereltOgAdministration[[#This Row],[Budget]]-1,0)</calculatedColumnFormula>
      <totalsRowFormula>IFERROR(GenereltOgAdministration[[#Totals],[Nuværende Periode]]/GenereltOgAdministration[[#Totals],[Budget]]-1,0)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Operating Expense: General and Administrative" altTextSummary="Values for each product/service for Prior Period, Budget, and Current Period. Also includes calculations for Current Period As % of Sales, % Change from Prior Period, and % Change From Budget. "/>
    </ext>
  </extLst>
</table>
</file>

<file path=xl/tables/table5.xml><?xml version="1.0" encoding="utf-8"?>
<table xmlns="http://schemas.openxmlformats.org/spreadsheetml/2006/main" id="5" name="KategoriForAndreDriftsudgifter" displayName="KategoriForAndreDriftsudgifter" ref="B46:J48" headerRowCount="0" totalsRowCount="1" headerRowDxfId="57" dataDxfId="56" totalsRowDxfId="55">
  <tableColumns count="9">
    <tableColumn id="1" name="Sales and Marketing" totalsRowLabel="Total" headerRowDxfId="54" dataDxfId="53" totalsRowDxfId="52"/>
    <tableColumn id="8" name="Column1" headerRowDxfId="51" dataDxfId="50" totalsRowDxfId="49"/>
    <tableColumn id="2" name="Forrige periode" totalsRowFunction="sum" headerRowDxfId="48" dataDxfId="47" totalsRowDxfId="46"/>
    <tableColumn id="3" name="Budget" totalsRowFunction="sum" headerRowDxfId="45" dataDxfId="44" totalsRowDxfId="43"/>
    <tableColumn id="4" name="Nuværende Periode" totalsRowFunction="sum" headerRowDxfId="42" dataDxfId="41" totalsRowDxfId="40"/>
    <tableColumn id="9" name="Column2" headerRowDxfId="39" dataDxfId="38" totalsRowDxfId="37"/>
    <tableColumn id="5" name="Current Period as % of Sales" totalsRowFunction="custom" headerRowDxfId="36" dataDxfId="35" totalsRowDxfId="34">
      <calculatedColumnFormula>IFERROR(KategoriForAndreDriftsudgifter[[#This Row],[Nuværende Periode]]/SUBTOTAL(109,Salgsindtægter[Nuværende Periode]),0)</calculatedColumnFormula>
      <totalsRowFormula>IFERROR(KategoriForAndreDriftsudgifter[[#Totals],[Nuværende Periode]]/SUBTOTAL(109,Salgsindtægter[Nuværende Periode]),0)</totalsRowFormula>
    </tableColumn>
    <tableColumn id="6" name="% ændring fra Forrige Periode" totalsRowFunction="custom" headerRowDxfId="33" dataDxfId="32" totalsRowDxfId="31">
      <calculatedColumnFormula>IFERROR(KategoriForAndreDriftsudgifter[[#This Row],[Nuværende Periode]]/KategoriForAndreDriftsudgifter[[#This Row],[Forrige periode]]-1,0)</calculatedColumnFormula>
      <totalsRowFormula>IFERROR(KategoriForAndreDriftsudgifter[[#Totals],[Nuværende Periode]]/KategoriForAndreDriftsudgifter[[#Totals],[Forrige periode]]-1,0)</totalsRowFormula>
    </tableColumn>
    <tableColumn id="7" name="% ændring Fra Budget" totalsRowFunction="custom" headerRowDxfId="30" dataDxfId="29" totalsRowDxfId="28">
      <calculatedColumnFormula>IFERROR(KategoriForAndreDriftsudgifter[[#This Row],[Nuværende Periode]]/KategoriForAndreDriftsudgifter[[#This Row],[Budget]]-1,0)</calculatedColumnFormula>
      <totalsRowFormula>IFERROR(KategoriForAndreDriftsudgifter[[#Totals],[Nuværende Periode]]/KategoriForAndreDriftsudgifter[[#Totals],[Budget]]-1,0)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Operating Expense: Other" altTextSummary="Values for each product/service for Prior Period, Budget, and Current Period. Also includes calculations for Current Period As % of Sales, % Change from Prior Period, and % Change From Budget. "/>
    </ext>
  </extLst>
</table>
</file>

<file path=xl/tables/table6.xml><?xml version="1.0" encoding="utf-8"?>
<table xmlns="http://schemas.openxmlformats.org/spreadsheetml/2006/main" id="6" name="Skatter" displayName="Skatter" ref="B58:J62" headerRowCount="0" totalsRowCount="1" headerRowDxfId="27" dataDxfId="26" totalsRowDxfId="25">
  <tableColumns count="9">
    <tableColumn id="1" name="Taxes" totalsRowLabel="Total" dataDxfId="24" totalsRowDxfId="23"/>
    <tableColumn id="8" name="Column1" dataDxfId="22" totalsRowDxfId="21"/>
    <tableColumn id="2" name="Forrige periode" totalsRowFunction="sum" headerRowDxfId="20" dataDxfId="19" totalsRowDxfId="18"/>
    <tableColumn id="3" name="Budget" totalsRowFunction="sum" headerRowDxfId="17" dataDxfId="16" totalsRowDxfId="15"/>
    <tableColumn id="4" name="nuværende periode_x000a_nuværende periode_x000a_Nuværende Periode" totalsRowFunction="sum" headerRowDxfId="14" dataDxfId="13" totalsRowDxfId="12"/>
    <tableColumn id="9" name="Column2" headerRowDxfId="11" dataDxfId="10" totalsRowDxfId="9"/>
    <tableColumn id="5" name="Current Period as % of Sales" totalsRowFunction="custom" headerRowDxfId="8" dataDxfId="7" totalsRowDxfId="6">
      <calculatedColumnFormula>IFERROR(Skatter[[#This Row],[nuværende periode
nuværende periode
Nuværende Periode]]/SUBTOTAL(109,Salgsindtægter[Nuværende Periode]),0)</calculatedColumnFormula>
      <totalsRowFormula>IFERROR(Skatter[[#Totals],[nuværende periode
nuværende periode
Nuværende Periode]]/SUBTOTAL(109,Salgsindtægter[Nuværende Periode]),0)</totalsRowFormula>
    </tableColumn>
    <tableColumn id="6" name="% ændring fra Forrige Periode" totalsRowFunction="custom" headerRowDxfId="5" dataDxfId="4" totalsRowDxfId="3">
      <calculatedColumnFormula>IFERROR(Skatter[[#This Row],[nuværende periode
nuværende periode
Nuværende Periode]]/Skatter[[#This Row],[Forrige periode]]-1,0)</calculatedColumnFormula>
      <totalsRowFormula>IFERROR(Skatter[[#Totals],[nuværende periode
nuværende periode
Nuværende Periode]]/Skatter[[#Totals],[Forrige periode]]-1,0)</totalsRowFormula>
    </tableColumn>
    <tableColumn id="7" name="% ændring Fra Budget" totalsRowFunction="custom" headerRowDxfId="2" dataDxfId="1" totalsRowDxfId="0">
      <calculatedColumnFormula>IFERROR(Skatter[[#This Row],[nuværende periode
nuværende periode
Nuværende Periode]]/Skatter[[#This Row],[Budget]]-1,0)</calculatedColumnFormula>
      <totalsRowFormula>IFERROR(Skatter[[#Totals],[nuværende periode
nuværende periode
Nuværende Periode]]/Skatter[[#Totals],[Budget]]-1,0)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Taxes" altTextSummary="Values for each product/service for Prior Period, Budget, and Current Period. Also includes calculations for Current Period As % of Sales, % Change from Prior Period, and % Change From Budget. "/>
    </ext>
  </extLst>
</table>
</file>

<file path=xl/theme/theme1.xml><?xml version="1.0" encoding="utf-8"?>
<a:theme xmlns:a="http://schemas.openxmlformats.org/drawingml/2006/main" name="Office Theme">
  <a:themeElements>
    <a:clrScheme name="Profit and Loss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Profit and Loss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K66"/>
  <sheetViews>
    <sheetView showGridLines="0" tabSelected="1" topLeftCell="B1" zoomScale="95" zoomScaleNormal="95" workbookViewId="0">
      <pane ySplit="3" topLeftCell="A34" activePane="bottomLeft" state="frozen"/>
      <selection pane="bottomLeft" activeCell="B1" sqref="B1"/>
    </sheetView>
  </sheetViews>
  <sheetFormatPr defaultRowHeight="17.25" customHeight="1" x14ac:dyDescent="0.25"/>
  <cols>
    <col min="1" max="1" width="2.25" style="5" customWidth="1"/>
    <col min="2" max="2" width="40.25" style="3" customWidth="1"/>
    <col min="3" max="3" width="3.375" style="24" customWidth="1"/>
    <col min="4" max="5" width="18.25" style="11" customWidth="1"/>
    <col min="6" max="6" width="18.25" style="7" customWidth="1"/>
    <col min="7" max="7" width="3.375" style="31" customWidth="1"/>
    <col min="8" max="8" width="23.875" style="7" customWidth="1"/>
    <col min="9" max="9" width="23.375" style="5" customWidth="1"/>
    <col min="10" max="10" width="18" style="2" customWidth="1"/>
    <col min="11" max="16384" width="9" style="2"/>
  </cols>
  <sheetData>
    <row r="1" spans="2:11" ht="42" customHeight="1" thickBot="1" x14ac:dyDescent="0.3">
      <c r="B1" s="17" t="s">
        <v>37</v>
      </c>
      <c r="C1" s="23"/>
      <c r="D1" s="18"/>
      <c r="E1" s="18"/>
      <c r="F1" s="19"/>
      <c r="G1" s="30"/>
      <c r="H1" s="19"/>
      <c r="I1" s="19"/>
      <c r="J1" s="19"/>
    </row>
    <row r="2" spans="2:11" ht="17.25" customHeight="1" thickTop="1" x14ac:dyDescent="0.25"/>
    <row r="3" spans="2:11" ht="36.75" customHeight="1" thickBot="1" x14ac:dyDescent="0.35">
      <c r="B3" s="2"/>
      <c r="C3" s="25"/>
      <c r="D3" s="36" t="s">
        <v>38</v>
      </c>
      <c r="E3" s="37" t="s">
        <v>39</v>
      </c>
      <c r="F3" s="37" t="s">
        <v>40</v>
      </c>
      <c r="G3" s="38"/>
      <c r="H3" s="37" t="s">
        <v>40</v>
      </c>
      <c r="I3" s="37" t="s">
        <v>41</v>
      </c>
      <c r="J3" s="37" t="s">
        <v>42</v>
      </c>
      <c r="K3" s="5"/>
    </row>
    <row r="4" spans="2:11" customFormat="1" ht="17.25" customHeight="1" thickTop="1" x14ac:dyDescent="0.3">
      <c r="B4" s="4" t="s">
        <v>0</v>
      </c>
      <c r="C4" s="26"/>
      <c r="G4" s="26"/>
    </row>
    <row r="5" spans="2:11" ht="17.25" customHeight="1" x14ac:dyDescent="0.25">
      <c r="B5"/>
      <c r="C5"/>
      <c r="D5"/>
      <c r="E5"/>
      <c r="F5"/>
      <c r="G5"/>
      <c r="H5"/>
      <c r="I5"/>
      <c r="J5"/>
      <c r="K5" s="5"/>
    </row>
    <row r="6" spans="2:11" ht="17.25" customHeight="1" x14ac:dyDescent="0.25">
      <c r="B6" s="6" t="s">
        <v>1</v>
      </c>
      <c r="C6" s="20"/>
      <c r="D6" s="12">
        <v>40</v>
      </c>
      <c r="E6" s="12">
        <v>50</v>
      </c>
      <c r="F6" s="12">
        <v>45</v>
      </c>
      <c r="G6" s="32"/>
      <c r="H6" s="49">
        <f>IFERROR(Salgsindtægter[[#This Row],[Nuværende Periode]]/SUBTOTAL(109,Salgsindtægter[Nuværende Periode]),0)</f>
        <v>1</v>
      </c>
      <c r="I6" s="49">
        <f>IFERROR(Salgsindtægter[[#This Row],[Nuværende Periode]]/Salgsindtægter[[#This Row],[Forrige periode]]-1,0)</f>
        <v>0.125</v>
      </c>
      <c r="J6" s="49">
        <f>IFERROR(Salgsindtægter[[#This Row],[Nuværende Periode]]/Salgsindtægter[[#This Row],[Budget]]-1,0)</f>
        <v>-9.9999999999999978E-2</v>
      </c>
      <c r="K6" s="5"/>
    </row>
    <row r="7" spans="2:11" ht="17.25" customHeight="1" x14ac:dyDescent="0.25">
      <c r="B7" s="6" t="s">
        <v>2</v>
      </c>
      <c r="C7" s="20"/>
      <c r="D7" s="12"/>
      <c r="E7" s="12"/>
      <c r="F7" s="12"/>
      <c r="G7" s="32"/>
      <c r="H7" s="49">
        <f>IFERROR(Salgsindtægter[[#This Row],[Nuværende Periode]]/SUBTOTAL(109,Salgsindtægter[Nuværende Periode]),0)</f>
        <v>0</v>
      </c>
      <c r="I7" s="49">
        <f>IFERROR(Salgsindtægter[[#This Row],[Nuværende Periode]]/Salgsindtægter[[#This Row],[Forrige periode]]-1,0)</f>
        <v>0</v>
      </c>
      <c r="J7" s="49">
        <f>IFERROR(Salgsindtægter[[#This Row],[Nuværende Periode]]/Salgsindtægter[[#This Row],[Budget]]-1,0)</f>
        <v>0</v>
      </c>
      <c r="K7" s="5"/>
    </row>
    <row r="8" spans="2:11" ht="17.25" customHeight="1" x14ac:dyDescent="0.25">
      <c r="B8" s="6" t="s">
        <v>3</v>
      </c>
      <c r="C8" s="20"/>
      <c r="D8" s="12"/>
      <c r="E8" s="12"/>
      <c r="F8" s="12"/>
      <c r="G8" s="32"/>
      <c r="H8" s="49">
        <f>IFERROR(Salgsindtægter[[#This Row],[Nuværende Periode]]/SUBTOTAL(109,Salgsindtægter[Nuværende Periode]),0)</f>
        <v>0</v>
      </c>
      <c r="I8" s="49">
        <f>IFERROR(Salgsindtægter[[#This Row],[Nuværende Periode]]/Salgsindtægter[[#This Row],[Forrige periode]]-1,0)</f>
        <v>0</v>
      </c>
      <c r="J8" s="49">
        <f>IFERROR(Salgsindtægter[[#This Row],[Nuværende Periode]]/Salgsindtægter[[#This Row],[Budget]]-1,0)</f>
        <v>0</v>
      </c>
      <c r="K8" s="5"/>
    </row>
    <row r="9" spans="2:11" ht="17.25" customHeight="1" x14ac:dyDescent="0.25">
      <c r="B9" s="6" t="s">
        <v>4</v>
      </c>
      <c r="C9" s="20"/>
      <c r="D9" s="12"/>
      <c r="E9" s="12"/>
      <c r="F9" s="12"/>
      <c r="G9" s="32"/>
      <c r="H9" s="49">
        <f>IFERROR(Salgsindtægter[[#This Row],[Nuværende Periode]]/SUBTOTAL(109,Salgsindtægter[Nuværende Periode]),0)</f>
        <v>0</v>
      </c>
      <c r="I9" s="49">
        <f>IFERROR(Salgsindtægter[[#This Row],[Nuværende Periode]]/Salgsindtægter[[#This Row],[Forrige periode]]-1,0)</f>
        <v>0</v>
      </c>
      <c r="J9" s="49">
        <f>IFERROR(Salgsindtægter[[#This Row],[Nuværende Periode]]/Salgsindtægter[[#This Row],[Budget]]-1,0)</f>
        <v>0</v>
      </c>
      <c r="K9" s="5"/>
    </row>
    <row r="10" spans="2:11" ht="17.25" customHeight="1" x14ac:dyDescent="0.25">
      <c r="B10" s="6" t="s">
        <v>5</v>
      </c>
      <c r="C10" s="20"/>
      <c r="D10" s="13">
        <f>SUBTOTAL(109,Salgsindtægter[Forrige periode])</f>
        <v>40</v>
      </c>
      <c r="E10" s="13">
        <f>SUBTOTAL(109,Salgsindtægter[Budget])</f>
        <v>50</v>
      </c>
      <c r="F10" s="14">
        <f>SUBTOTAL(109,Salgsindtægter[Nuværende Periode])</f>
        <v>45</v>
      </c>
      <c r="G10" s="39"/>
      <c r="H10" s="9">
        <f>IFERROR(Salgsindtægter[[#Totals],[Nuværende Periode]]/Salgsindtægter[[#Totals],[Nuværende Periode]],0)</f>
        <v>1</v>
      </c>
      <c r="I10" s="9">
        <f>IFERROR(Salgsindtægter[[#Totals],[Nuværende Periode]]/Salgsindtægter[[#Totals],[Forrige periode]]-1,0)</f>
        <v>0.125</v>
      </c>
      <c r="J10" s="9">
        <f>IFERROR(Salgsindtægter[[#Totals],[Nuværende Periode]]/Salgsindtægter[[#Totals],[Budget]]-1,0)</f>
        <v>-9.9999999999999978E-2</v>
      </c>
    </row>
    <row r="11" spans="2:11" ht="17.25" customHeight="1" x14ac:dyDescent="0.25">
      <c r="B11" s="55"/>
      <c r="C11" s="55"/>
      <c r="D11" s="55"/>
      <c r="E11" s="55"/>
      <c r="F11" s="55"/>
      <c r="G11" s="55"/>
      <c r="H11" s="55"/>
      <c r="I11" s="55"/>
      <c r="J11" s="55"/>
    </row>
    <row r="12" spans="2:11" ht="17.25" customHeight="1" x14ac:dyDescent="0.25">
      <c r="B12" s="1" t="s">
        <v>6</v>
      </c>
      <c r="K12" s="5"/>
    </row>
    <row r="13" spans="2:11" ht="17.25" customHeight="1" x14ac:dyDescent="0.25">
      <c r="B13"/>
      <c r="C13"/>
      <c r="D13"/>
      <c r="E13"/>
      <c r="F13"/>
      <c r="G13"/>
      <c r="H13"/>
      <c r="I13"/>
      <c r="J13"/>
      <c r="K13" s="5"/>
    </row>
    <row r="14" spans="2:11" ht="17.25" customHeight="1" x14ac:dyDescent="0.25">
      <c r="B14" s="6" t="s">
        <v>1</v>
      </c>
      <c r="C14" s="20"/>
      <c r="D14" s="13"/>
      <c r="E14" s="13">
        <v>2</v>
      </c>
      <c r="F14" s="13">
        <v>3</v>
      </c>
      <c r="G14" s="33"/>
      <c r="H14" s="9">
        <f>IFERROR(Salgsomkostninger[[#This Row],[Nuværende Periode]]/SUBTOTAL(109,Salgsindtægter[Nuværende Periode]),0)</f>
        <v>6.6666666666666666E-2</v>
      </c>
      <c r="I14" s="9">
        <f>IFERROR(Salgsomkostninger[[#This Row],[Nuværende Periode]]/Salgsomkostninger[[#This Row],[Forrige periode]]-1,0)</f>
        <v>0</v>
      </c>
      <c r="J14" s="9">
        <f>IFERROR(Salgsomkostninger[[#This Row],[Nuværende Periode]]/Salgsomkostninger[[#This Row],[Budget]]-1,0)</f>
        <v>0.5</v>
      </c>
      <c r="K14" s="5"/>
    </row>
    <row r="15" spans="2:11" ht="17.25" customHeight="1" x14ac:dyDescent="0.25">
      <c r="B15" s="6" t="s">
        <v>2</v>
      </c>
      <c r="C15" s="20"/>
      <c r="D15" s="13"/>
      <c r="E15" s="13">
        <v>5</v>
      </c>
      <c r="F15" s="13">
        <v>3</v>
      </c>
      <c r="G15" s="33"/>
      <c r="H15" s="9">
        <f>IFERROR(Salgsomkostninger[[#This Row],[Nuværende Periode]]/SUBTOTAL(109,Salgsindtægter[Nuværende Periode]),0)</f>
        <v>6.6666666666666666E-2</v>
      </c>
      <c r="I15" s="9">
        <f>IFERROR(Salgsomkostninger[[#This Row],[Nuværende Periode]]/Salgsomkostninger[[#This Row],[Forrige periode]]-1,0)</f>
        <v>0</v>
      </c>
      <c r="J15" s="9">
        <f>IFERROR(Salgsomkostninger[[#This Row],[Nuværende Periode]]/Salgsomkostninger[[#This Row],[Budget]]-1,0)</f>
        <v>-0.4</v>
      </c>
      <c r="K15" s="5"/>
    </row>
    <row r="16" spans="2:11" ht="17.25" customHeight="1" x14ac:dyDescent="0.25">
      <c r="B16" s="6" t="s">
        <v>3</v>
      </c>
      <c r="C16" s="20"/>
      <c r="D16" s="13"/>
      <c r="E16" s="13"/>
      <c r="F16" s="13">
        <v>1</v>
      </c>
      <c r="G16" s="33"/>
      <c r="H16" s="9">
        <f>IFERROR(Salgsomkostninger[[#This Row],[Nuværende Periode]]/SUBTOTAL(109,Salgsindtægter[Nuværende Periode]),0)</f>
        <v>2.2222222222222223E-2</v>
      </c>
      <c r="I16" s="9">
        <f>IFERROR(Salgsomkostninger[[#This Row],[Nuværende Periode]]/Salgsomkostninger[[#This Row],[Forrige periode]]-1,0)</f>
        <v>0</v>
      </c>
      <c r="J16" s="9">
        <f>IFERROR(Salgsomkostninger[[#This Row],[Nuværende Periode]]/Salgsomkostninger[[#This Row],[Budget]]-1,0)</f>
        <v>0</v>
      </c>
      <c r="K16" s="5"/>
    </row>
    <row r="17" spans="1:11" ht="17.25" customHeight="1" x14ac:dyDescent="0.25">
      <c r="B17" s="6" t="s">
        <v>4</v>
      </c>
      <c r="C17" s="20"/>
      <c r="D17" s="13"/>
      <c r="E17" s="13"/>
      <c r="F17" s="13"/>
      <c r="G17" s="33"/>
      <c r="H17" s="9">
        <f>IFERROR(Salgsomkostninger[[#This Row],[Nuværende Periode]]/SUBTOTAL(109,Salgsindtægter[Nuværende Periode]),0)</f>
        <v>0</v>
      </c>
      <c r="I17" s="9">
        <f>IFERROR(Salgsomkostninger[[#This Row],[Nuværende Periode]]/Salgsomkostninger[[#This Row],[Forrige periode]]-1,0)</f>
        <v>0</v>
      </c>
      <c r="J17" s="9">
        <f>IFERROR(Salgsomkostninger[[#This Row],[Nuværende Periode]]/Salgsomkostninger[[#This Row],[Budget]]-1,0)</f>
        <v>0</v>
      </c>
    </row>
    <row r="18" spans="1:11" ht="17.25" customHeight="1" x14ac:dyDescent="0.25">
      <c r="B18" s="6" t="s">
        <v>5</v>
      </c>
      <c r="C18" s="27"/>
      <c r="D18" s="13">
        <f>SUBTOTAL(109,Salgsomkostninger[Forrige periode])</f>
        <v>0</v>
      </c>
      <c r="E18" s="13">
        <f>SUBTOTAL(109,Salgsomkostninger[Budget])</f>
        <v>7</v>
      </c>
      <c r="F18" s="14">
        <f>SUBTOTAL(109,Salgsomkostninger[Nuværende Periode])</f>
        <v>7</v>
      </c>
      <c r="G18" s="32"/>
      <c r="H18" s="9">
        <f>IFERROR(Salgsomkostninger[[#Totals],[Nuværende Periode]]/SUBTOTAL(109,Salgsindtægter[Nuværende Periode]),0)</f>
        <v>0.15555555555555556</v>
      </c>
      <c r="I18" s="9">
        <f>IFERROR(Salgsomkostninger[[#Totals],[Nuværende Periode]]/Salgsomkostninger[[#Totals],[Forrige periode]]-1,0)</f>
        <v>0</v>
      </c>
      <c r="J18" s="9">
        <f>IFERROR(Salgsomkostninger[[#Totals],[Nuværende Periode]]/Salgsomkostninger[[#Totals],[Budget]]-1,0)</f>
        <v>0</v>
      </c>
      <c r="K18" s="5"/>
    </row>
    <row r="19" spans="1:11" ht="17.25" customHeight="1" x14ac:dyDescent="0.25">
      <c r="B19" s="55"/>
      <c r="C19" s="55"/>
      <c r="D19" s="55"/>
      <c r="E19" s="55"/>
      <c r="F19" s="55"/>
      <c r="G19" s="55"/>
      <c r="H19" s="55"/>
      <c r="I19" s="55"/>
      <c r="J19" s="55"/>
    </row>
    <row r="20" spans="1:11" ht="17.25" customHeight="1" thickBot="1" x14ac:dyDescent="0.3">
      <c r="A20" s="2"/>
      <c r="B20" s="45" t="s">
        <v>7</v>
      </c>
      <c r="C20" s="28"/>
      <c r="D20" s="46">
        <f>SUM(Salgsindtægter[Forrige periode])-SUM(Salgsomkostninger[Forrige periode])</f>
        <v>40</v>
      </c>
      <c r="E20" s="46">
        <f>SUM(Salgsindtægter[Budget])-SUM(Salgsomkostninger[Budget])</f>
        <v>43</v>
      </c>
      <c r="F20" s="47">
        <f>SUM(Salgsindtægter[Nuværende Periode])-SUM(Salgsomkostninger[Nuværende Periode])</f>
        <v>38</v>
      </c>
      <c r="G20" s="35"/>
      <c r="H20" s="48">
        <f>IFERROR(F20/SUBTOTAL(109,Salgsindtægter[Nuværende Periode]),0)</f>
        <v>0.84444444444444444</v>
      </c>
      <c r="I20" s="48">
        <f>IFERROR(F20/D20-1,0)</f>
        <v>-5.0000000000000044E-2</v>
      </c>
      <c r="J20" s="48">
        <f>IFERROR(F20/E20-1,0)</f>
        <v>-0.11627906976744184</v>
      </c>
    </row>
    <row r="21" spans="1:11" ht="17.25" customHeight="1" x14ac:dyDescent="0.25">
      <c r="A21" s="2"/>
    </row>
    <row r="22" spans="1:11" ht="17.25" customHeight="1" x14ac:dyDescent="0.25">
      <c r="A22" s="2"/>
      <c r="B22" s="1" t="s">
        <v>32</v>
      </c>
      <c r="I22" s="2"/>
    </row>
    <row r="23" spans="1:11" ht="17.25" customHeight="1" x14ac:dyDescent="0.25">
      <c r="A23" s="2"/>
      <c r="B23"/>
      <c r="C23"/>
      <c r="D23"/>
      <c r="E23"/>
      <c r="F23"/>
      <c r="G23"/>
      <c r="H23"/>
      <c r="I23"/>
      <c r="J23"/>
    </row>
    <row r="24" spans="1:11" ht="17.25" customHeight="1" x14ac:dyDescent="0.25">
      <c r="A24" s="2"/>
      <c r="B24" s="6" t="s">
        <v>8</v>
      </c>
      <c r="C24" s="20"/>
      <c r="D24" s="13"/>
      <c r="E24" s="13">
        <v>22</v>
      </c>
      <c r="F24" s="13">
        <v>19</v>
      </c>
      <c r="G24" s="33"/>
      <c r="H24" s="9">
        <f>IFERROR(Salgogmarketing[[#This Row],[Nuværende Periode]]/SUBTOTAL(109,Salgsindtægter[Nuværende Periode]),0)</f>
        <v>0.42222222222222222</v>
      </c>
      <c r="I24" s="9">
        <f>IFERROR(Salgogmarketing[[#This Row],[Nuværende Periode]]/Salgogmarketing[[#This Row],[Forrige periode]]-1,0)</f>
        <v>0</v>
      </c>
      <c r="J24" s="9">
        <f>IFERROR(Salgogmarketing[[#This Row],[Nuværende Periode]]/Salgogmarketing[[#This Row],[Budget]]-1,0)</f>
        <v>-0.13636363636363635</v>
      </c>
    </row>
    <row r="25" spans="1:11" ht="17.25" customHeight="1" x14ac:dyDescent="0.25">
      <c r="A25" s="2"/>
      <c r="B25" s="6" t="s">
        <v>9</v>
      </c>
      <c r="C25" s="20"/>
      <c r="D25" s="13"/>
      <c r="E25" s="13"/>
      <c r="F25" s="13"/>
      <c r="G25" s="33"/>
      <c r="H25" s="9">
        <f>IFERROR(Salgogmarketing[[#This Row],[Nuværende Periode]]/SUBTOTAL(109,Salgsindtægter[Nuværende Periode]),0)</f>
        <v>0</v>
      </c>
      <c r="I25" s="9">
        <f>IFERROR(Salgogmarketing[[#This Row],[Nuværende Periode]]/Salgogmarketing[[#This Row],[Forrige periode]]-1,0)</f>
        <v>0</v>
      </c>
      <c r="J25" s="9">
        <f>IFERROR(Salgogmarketing[[#This Row],[Nuværende Periode]]/Salgogmarketing[[#This Row],[Budget]]-1,0)</f>
        <v>0</v>
      </c>
    </row>
    <row r="26" spans="1:11" ht="17.25" customHeight="1" x14ac:dyDescent="0.25">
      <c r="A26" s="2"/>
      <c r="B26" s="6" t="s">
        <v>10</v>
      </c>
      <c r="C26" s="20"/>
      <c r="D26" s="13"/>
      <c r="E26" s="13"/>
      <c r="F26" s="13"/>
      <c r="G26" s="33"/>
      <c r="H26" s="9">
        <f>IFERROR(Salgogmarketing[[#This Row],[Nuværende Periode]]/SUBTOTAL(109,Salgsindtægter[Nuværende Periode]),0)</f>
        <v>0</v>
      </c>
      <c r="I26" s="9">
        <f>IFERROR(Salgogmarketing[[#This Row],[Nuværende Periode]]/Salgogmarketing[[#This Row],[Forrige periode]]-1,0)</f>
        <v>0</v>
      </c>
      <c r="J26" s="9">
        <f>IFERROR(Salgogmarketing[[#This Row],[Nuværende Periode]]/Salgogmarketing[[#This Row],[Budget]]-1,0)</f>
        <v>0</v>
      </c>
    </row>
    <row r="27" spans="1:11" ht="17.25" customHeight="1" x14ac:dyDescent="0.25">
      <c r="A27" s="2"/>
      <c r="B27" s="6" t="s">
        <v>5</v>
      </c>
      <c r="C27" s="27"/>
      <c r="D27" s="13">
        <f>SUBTOTAL(109,Salgogmarketing[Forrige periode])</f>
        <v>0</v>
      </c>
      <c r="E27" s="13">
        <f>SUBTOTAL(109,Salgogmarketing[Budget])</f>
        <v>22</v>
      </c>
      <c r="F27" s="14">
        <f>SUBTOTAL(109,Salgogmarketing[Nuværende Periode])</f>
        <v>19</v>
      </c>
      <c r="G27" s="32"/>
      <c r="H27" s="9">
        <f>IFERROR(Salgogmarketing[[#Totals],[Nuværende Periode]]/SUBTOTAL(109,Salgsindtægter[Nuværende Periode]),0)</f>
        <v>0.42222222222222222</v>
      </c>
      <c r="I27" s="9">
        <f>IFERROR(Salgogmarketing[[#Totals],[Nuværende Periode]]/Salgogmarketing[[#Totals],[Forrige periode]]-1,0)</f>
        <v>0</v>
      </c>
      <c r="J27" s="9">
        <f>IFERROR(Salgogmarketing[[#Totals],[Nuværende Periode]]/Salgogmarketing[[#Totals],[Budget]]-1,0)</f>
        <v>-0.13636363636363635</v>
      </c>
    </row>
    <row r="28" spans="1:11" ht="17.25" customHeight="1" x14ac:dyDescent="0.25">
      <c r="A28" s="2"/>
      <c r="B28" s="55"/>
      <c r="C28" s="55"/>
      <c r="D28" s="55"/>
      <c r="E28" s="55"/>
      <c r="F28" s="55"/>
      <c r="G28" s="55"/>
      <c r="H28" s="55"/>
      <c r="I28" s="55"/>
      <c r="J28" s="55"/>
    </row>
    <row r="29" spans="1:11" ht="17.25" customHeight="1" x14ac:dyDescent="0.25">
      <c r="A29" s="2"/>
      <c r="B29" s="1" t="s">
        <v>33</v>
      </c>
      <c r="I29" s="2"/>
    </row>
    <row r="30" spans="1:11" ht="17.25" customHeight="1" x14ac:dyDescent="0.25">
      <c r="A30" s="2"/>
      <c r="B30"/>
      <c r="C30"/>
      <c r="D30"/>
      <c r="E30"/>
      <c r="F30"/>
      <c r="G30"/>
      <c r="H30"/>
      <c r="I30"/>
      <c r="J30"/>
    </row>
    <row r="31" spans="1:11" ht="17.25" customHeight="1" x14ac:dyDescent="0.25">
      <c r="A31" s="2"/>
      <c r="B31" s="6" t="s">
        <v>11</v>
      </c>
      <c r="C31" s="20"/>
      <c r="D31" s="12"/>
      <c r="E31" s="12">
        <v>56</v>
      </c>
      <c r="F31" s="12">
        <v>51</v>
      </c>
      <c r="G31" s="32"/>
      <c r="H31" s="8">
        <f>IFERROR(GenereltOgAdministration[[#This Row],[Nuværende Periode]]/SUBTOTAL(109,Salgsindtægter[Nuværende Periode]),0)</f>
        <v>1.1333333333333333</v>
      </c>
      <c r="I31" s="8">
        <f>IFERROR(GenereltOgAdministration[[#This Row],[Nuværende Periode]]/GenereltOgAdministration[[#This Row],[Forrige periode]]-1,0)</f>
        <v>0</v>
      </c>
      <c r="J31" s="8">
        <f>IFERROR(GenereltOgAdministration[[#This Row],[Nuværende Periode]]/GenereltOgAdministration[[#This Row],[Budget]]-1,0)</f>
        <v>-8.9285714285714302E-2</v>
      </c>
    </row>
    <row r="32" spans="1:11" ht="17.25" customHeight="1" x14ac:dyDescent="0.25">
      <c r="A32" s="2"/>
      <c r="B32" s="6" t="s">
        <v>12</v>
      </c>
      <c r="C32" s="20"/>
      <c r="D32" s="12"/>
      <c r="E32" s="12"/>
      <c r="F32" s="12"/>
      <c r="G32" s="32"/>
      <c r="H32" s="8">
        <f>IFERROR(GenereltOgAdministration[[#This Row],[Nuværende Periode]]/SUBTOTAL(109,Salgsindtægter[Nuværende Periode]),0)</f>
        <v>0</v>
      </c>
      <c r="I32" s="8">
        <f>IFERROR(GenereltOgAdministration[[#This Row],[Nuværende Periode]]/GenereltOgAdministration[[#This Row],[Forrige periode]]-1,0)</f>
        <v>0</v>
      </c>
      <c r="J32" s="8">
        <f>IFERROR(GenereltOgAdministration[[#This Row],[Nuværende Periode]]/GenereltOgAdministration[[#This Row],[Budget]]-1,0)</f>
        <v>0</v>
      </c>
    </row>
    <row r="33" spans="1:10" ht="17.25" customHeight="1" x14ac:dyDescent="0.25">
      <c r="A33" s="2"/>
      <c r="B33" s="6" t="s">
        <v>13</v>
      </c>
      <c r="C33" s="20"/>
      <c r="D33" s="12"/>
      <c r="E33" s="12"/>
      <c r="F33" s="12"/>
      <c r="G33" s="32"/>
      <c r="H33" s="8">
        <f>IFERROR(GenereltOgAdministration[[#This Row],[Nuværende Periode]]/SUBTOTAL(109,Salgsindtægter[Nuværende Periode]),0)</f>
        <v>0</v>
      </c>
      <c r="I33" s="8">
        <f>IFERROR(GenereltOgAdministration[[#This Row],[Nuværende Periode]]/GenereltOgAdministration[[#This Row],[Forrige periode]]-1,0)</f>
        <v>0</v>
      </c>
      <c r="J33" s="8">
        <f>IFERROR(GenereltOgAdministration[[#This Row],[Nuværende Periode]]/GenereltOgAdministration[[#This Row],[Budget]]-1,0)</f>
        <v>0</v>
      </c>
    </row>
    <row r="34" spans="1:10" ht="17.25" customHeight="1" x14ac:dyDescent="0.25">
      <c r="A34" s="2"/>
      <c r="B34" s="6" t="s">
        <v>14</v>
      </c>
      <c r="C34" s="20"/>
      <c r="D34" s="12"/>
      <c r="E34" s="12"/>
      <c r="F34" s="12"/>
      <c r="G34" s="32"/>
      <c r="H34" s="8">
        <f>IFERROR(GenereltOgAdministration[[#This Row],[Nuværende Periode]]/SUBTOTAL(109,Salgsindtægter[Nuværende Periode]),0)</f>
        <v>0</v>
      </c>
      <c r="I34" s="8">
        <f>IFERROR(GenereltOgAdministration[[#This Row],[Nuværende Periode]]/GenereltOgAdministration[[#This Row],[Forrige periode]]-1,0)</f>
        <v>0</v>
      </c>
      <c r="J34" s="8">
        <f>IFERROR(GenereltOgAdministration[[#This Row],[Nuværende Periode]]/GenereltOgAdministration[[#This Row],[Budget]]-1,0)</f>
        <v>0</v>
      </c>
    </row>
    <row r="35" spans="1:10" ht="17.25" customHeight="1" x14ac:dyDescent="0.25">
      <c r="A35" s="2"/>
      <c r="B35" s="6" t="s">
        <v>15</v>
      </c>
      <c r="C35" s="20"/>
      <c r="D35" s="12"/>
      <c r="E35" s="12"/>
      <c r="F35" s="12"/>
      <c r="G35" s="32"/>
      <c r="H35" s="8">
        <f>IFERROR(GenereltOgAdministration[[#This Row],[Nuværende Periode]]/SUBTOTAL(109,Salgsindtægter[Nuværende Periode]),0)</f>
        <v>0</v>
      </c>
      <c r="I35" s="8">
        <f>IFERROR(GenereltOgAdministration[[#This Row],[Nuværende Periode]]/GenereltOgAdministration[[#This Row],[Forrige periode]]-1,0)</f>
        <v>0</v>
      </c>
      <c r="J35" s="8">
        <f>IFERROR(GenereltOgAdministration[[#This Row],[Nuværende Periode]]/GenereltOgAdministration[[#This Row],[Budget]]-1,0)</f>
        <v>0</v>
      </c>
    </row>
    <row r="36" spans="1:10" ht="17.25" customHeight="1" x14ac:dyDescent="0.25">
      <c r="A36" s="2"/>
      <c r="B36" s="6" t="s">
        <v>16</v>
      </c>
      <c r="C36" s="20"/>
      <c r="D36" s="12"/>
      <c r="E36" s="12"/>
      <c r="F36" s="12"/>
      <c r="G36" s="32"/>
      <c r="H36" s="8">
        <f>IFERROR(GenereltOgAdministration[[#This Row],[Nuværende Periode]]/SUBTOTAL(109,Salgsindtægter[Nuværende Periode]),0)</f>
        <v>0</v>
      </c>
      <c r="I36" s="8">
        <f>IFERROR(GenereltOgAdministration[[#This Row],[Nuværende Periode]]/GenereltOgAdministration[[#This Row],[Forrige periode]]-1,0)</f>
        <v>0</v>
      </c>
      <c r="J36" s="8">
        <f>IFERROR(GenereltOgAdministration[[#This Row],[Nuværende Periode]]/GenereltOgAdministration[[#This Row],[Budget]]-1,0)</f>
        <v>0</v>
      </c>
    </row>
    <row r="37" spans="1:10" ht="17.25" customHeight="1" x14ac:dyDescent="0.25">
      <c r="A37" s="2"/>
      <c r="B37" s="6" t="s">
        <v>17</v>
      </c>
      <c r="C37" s="20"/>
      <c r="D37" s="12"/>
      <c r="E37" s="12"/>
      <c r="F37" s="12"/>
      <c r="G37" s="32"/>
      <c r="H37" s="8">
        <f>IFERROR(GenereltOgAdministration[[#This Row],[Nuværende Periode]]/SUBTOTAL(109,Salgsindtægter[Nuværende Periode]),0)</f>
        <v>0</v>
      </c>
      <c r="I37" s="8">
        <f>IFERROR(GenereltOgAdministration[[#This Row],[Nuværende Periode]]/GenereltOgAdministration[[#This Row],[Forrige periode]]-1,0)</f>
        <v>0</v>
      </c>
      <c r="J37" s="8">
        <f>IFERROR(GenereltOgAdministration[[#This Row],[Nuværende Periode]]/GenereltOgAdministration[[#This Row],[Budget]]-1,0)</f>
        <v>0</v>
      </c>
    </row>
    <row r="38" spans="1:10" ht="17.25" customHeight="1" x14ac:dyDescent="0.25">
      <c r="A38" s="2"/>
      <c r="B38" s="6" t="s">
        <v>18</v>
      </c>
      <c r="C38" s="20"/>
      <c r="D38" s="12"/>
      <c r="E38" s="12"/>
      <c r="F38" s="12"/>
      <c r="G38" s="32"/>
      <c r="H38" s="8">
        <f>IFERROR(GenereltOgAdministration[[#This Row],[Nuværende Periode]]/SUBTOTAL(109,Salgsindtægter[Nuværende Periode]),0)</f>
        <v>0</v>
      </c>
      <c r="I38" s="8">
        <f>IFERROR(GenereltOgAdministration[[#This Row],[Nuværende Periode]]/GenereltOgAdministration[[#This Row],[Forrige periode]]-1,0)</f>
        <v>0</v>
      </c>
      <c r="J38" s="8">
        <f>IFERROR(GenereltOgAdministration[[#This Row],[Nuværende Periode]]/GenereltOgAdministration[[#This Row],[Budget]]-1,0)</f>
        <v>0</v>
      </c>
    </row>
    <row r="39" spans="1:10" ht="17.25" customHeight="1" x14ac:dyDescent="0.25">
      <c r="A39" s="2"/>
      <c r="B39" s="6" t="s">
        <v>19</v>
      </c>
      <c r="C39" s="20"/>
      <c r="D39" s="12"/>
      <c r="E39" s="12"/>
      <c r="F39" s="12"/>
      <c r="G39" s="32"/>
      <c r="H39" s="8">
        <f>IFERROR(GenereltOgAdministration[[#This Row],[Nuværende Periode]]/SUBTOTAL(109,Salgsindtægter[Nuværende Periode]),0)</f>
        <v>0</v>
      </c>
      <c r="I39" s="8">
        <f>IFERROR(GenereltOgAdministration[[#This Row],[Nuværende Periode]]/GenereltOgAdministration[[#This Row],[Forrige periode]]-1,0)</f>
        <v>0</v>
      </c>
      <c r="J39" s="8">
        <f>IFERROR(GenereltOgAdministration[[#This Row],[Nuværende Periode]]/GenereltOgAdministration[[#This Row],[Budget]]-1,0)</f>
        <v>0</v>
      </c>
    </row>
    <row r="40" spans="1:10" ht="17.25" customHeight="1" x14ac:dyDescent="0.25">
      <c r="A40" s="2"/>
      <c r="B40" s="6" t="s">
        <v>20</v>
      </c>
      <c r="C40" s="20"/>
      <c r="D40" s="12"/>
      <c r="E40" s="12"/>
      <c r="F40" s="12"/>
      <c r="G40" s="32"/>
      <c r="H40" s="8">
        <f>IFERROR(GenereltOgAdministration[[#This Row],[Nuværende Periode]]/SUBTOTAL(109,Salgsindtægter[Nuværende Periode]),0)</f>
        <v>0</v>
      </c>
      <c r="I40" s="8">
        <f>IFERROR(GenereltOgAdministration[[#This Row],[Nuværende Periode]]/GenereltOgAdministration[[#This Row],[Forrige periode]]-1,0)</f>
        <v>0</v>
      </c>
      <c r="J40" s="8">
        <f>IFERROR(GenereltOgAdministration[[#This Row],[Nuværende Periode]]/GenereltOgAdministration[[#This Row],[Budget]]-1,0)</f>
        <v>0</v>
      </c>
    </row>
    <row r="41" spans="1:10" ht="17.25" customHeight="1" x14ac:dyDescent="0.25">
      <c r="A41" s="2"/>
      <c r="B41" s="6" t="s">
        <v>10</v>
      </c>
      <c r="C41" s="20"/>
      <c r="D41" s="12"/>
      <c r="E41" s="12"/>
      <c r="F41" s="12"/>
      <c r="G41" s="32"/>
      <c r="H41" s="8">
        <f>IFERROR(GenereltOgAdministration[[#This Row],[Nuværende Periode]]/SUBTOTAL(109,Salgsindtægter[Nuværende Periode]),0)</f>
        <v>0</v>
      </c>
      <c r="I41" s="8">
        <f>IFERROR(GenereltOgAdministration[[#This Row],[Nuværende Periode]]/GenereltOgAdministration[[#This Row],[Forrige periode]]-1,0)</f>
        <v>0</v>
      </c>
      <c r="J41" s="8">
        <f>IFERROR(GenereltOgAdministration[[#This Row],[Nuværende Periode]]/GenereltOgAdministration[[#This Row],[Budget]]-1,0)</f>
        <v>0</v>
      </c>
    </row>
    <row r="42" spans="1:10" ht="17.25" customHeight="1" x14ac:dyDescent="0.25">
      <c r="A42" s="2"/>
      <c r="B42" s="6" t="s">
        <v>5</v>
      </c>
      <c r="C42" s="27"/>
      <c r="D42" s="13">
        <f>SUBTOTAL(109,GenereltOgAdministration[Forrige periode])</f>
        <v>0</v>
      </c>
      <c r="E42" s="13">
        <f>SUBTOTAL(109,GenereltOgAdministration[Budget])</f>
        <v>56</v>
      </c>
      <c r="F42" s="14">
        <f>SUBTOTAL(109,GenereltOgAdministration[Nuværende Periode])</f>
        <v>51</v>
      </c>
      <c r="G42" s="32"/>
      <c r="H42" s="9">
        <f>IFERROR(GenereltOgAdministration[[#Totals],[Nuværende Periode]]/SUBTOTAL(109,Salgsindtægter[Nuværende Periode]),0)</f>
        <v>1.1333333333333333</v>
      </c>
      <c r="I42" s="9">
        <f>IFERROR(GenereltOgAdministration[[#Totals],[Nuværende Periode]]/GenereltOgAdministration[[#Totals],[Forrige periode]]-1,0)</f>
        <v>0</v>
      </c>
      <c r="J42" s="9">
        <f>IFERROR(GenereltOgAdministration[[#Totals],[Nuværende Periode]]/GenereltOgAdministration[[#Totals],[Budget]]-1,0)</f>
        <v>-8.9285714285714302E-2</v>
      </c>
    </row>
    <row r="43" spans="1:10" ht="17.25" customHeight="1" x14ac:dyDescent="0.25">
      <c r="A43" s="2"/>
      <c r="B43" s="55"/>
      <c r="C43" s="55"/>
      <c r="D43" s="55"/>
      <c r="E43" s="55"/>
      <c r="F43" s="55"/>
      <c r="G43" s="55"/>
      <c r="H43" s="55"/>
      <c r="I43" s="55"/>
      <c r="J43" s="55"/>
    </row>
    <row r="44" spans="1:10" ht="17.25" customHeight="1" x14ac:dyDescent="0.25">
      <c r="A44" s="2"/>
      <c r="B44" s="1" t="s">
        <v>34</v>
      </c>
      <c r="I44" s="2"/>
    </row>
    <row r="45" spans="1:10" ht="17.25" customHeight="1" x14ac:dyDescent="0.25">
      <c r="A45" s="2"/>
      <c r="B45"/>
      <c r="C45"/>
      <c r="D45"/>
      <c r="E45"/>
      <c r="F45"/>
      <c r="G45"/>
      <c r="H45"/>
      <c r="I45"/>
      <c r="J45"/>
    </row>
    <row r="46" spans="1:10" ht="17.25" customHeight="1" x14ac:dyDescent="0.25">
      <c r="B46" s="6" t="s">
        <v>22</v>
      </c>
      <c r="C46" s="20"/>
      <c r="D46" s="12"/>
      <c r="E46" s="12">
        <v>10</v>
      </c>
      <c r="F46" s="12"/>
      <c r="G46" s="32"/>
      <c r="H46" s="8">
        <f>IFERROR(KategoriForAndreDriftsudgifter[[#This Row],[Nuværende Periode]]/SUBTOTAL(109,Salgsindtægter[Nuværende Periode]),0)</f>
        <v>0</v>
      </c>
      <c r="I46" s="8">
        <f>IFERROR(KategoriForAndreDriftsudgifter[[#This Row],[Nuværende Periode]]/KategoriForAndreDriftsudgifter[[#This Row],[Forrige periode]]-1,0)</f>
        <v>0</v>
      </c>
      <c r="J46" s="8">
        <f>IFERROR(KategoriForAndreDriftsudgifter[[#This Row],[Nuværende Periode]]/KategoriForAndreDriftsudgifter[[#This Row],[Budget]]-1,0)</f>
        <v>-1</v>
      </c>
    </row>
    <row r="47" spans="1:10" ht="17.25" customHeight="1" x14ac:dyDescent="0.25">
      <c r="A47" s="2"/>
      <c r="B47" s="6" t="s">
        <v>23</v>
      </c>
      <c r="C47" s="20"/>
      <c r="D47" s="12"/>
      <c r="E47" s="12"/>
      <c r="F47" s="12"/>
      <c r="G47" s="32"/>
      <c r="H47" s="8">
        <f>IFERROR(KategoriForAndreDriftsudgifter[[#This Row],[Nuværende Periode]]/SUBTOTAL(109,Salgsindtægter[Nuværende Periode]),0)</f>
        <v>0</v>
      </c>
      <c r="I47" s="8">
        <f>IFERROR(KategoriForAndreDriftsudgifter[[#This Row],[Nuværende Periode]]/KategoriForAndreDriftsudgifter[[#This Row],[Forrige periode]]-1,0)</f>
        <v>0</v>
      </c>
      <c r="J47" s="8">
        <f>IFERROR(KategoriForAndreDriftsudgifter[[#This Row],[Nuværende Periode]]/KategoriForAndreDriftsudgifter[[#This Row],[Budget]]-1,0)</f>
        <v>0</v>
      </c>
    </row>
    <row r="48" spans="1:10" ht="17.25" customHeight="1" x14ac:dyDescent="0.25">
      <c r="B48" s="6" t="s">
        <v>5</v>
      </c>
      <c r="C48" s="40"/>
      <c r="D48" s="12">
        <f>SUBTOTAL(109,KategoriForAndreDriftsudgifter[Forrige periode])</f>
        <v>0</v>
      </c>
      <c r="E48" s="12">
        <f>SUBTOTAL(109,KategoriForAndreDriftsudgifter[Budget])</f>
        <v>10</v>
      </c>
      <c r="F48" s="14">
        <f>SUBTOTAL(109,KategoriForAndreDriftsudgifter[Nuværende Periode])</f>
        <v>0</v>
      </c>
      <c r="G48" s="32"/>
      <c r="H48" s="8">
        <f>IFERROR(KategoriForAndreDriftsudgifter[[#Totals],[Nuværende Periode]]/SUBTOTAL(109,Salgsindtægter[Nuværende Periode]),0)</f>
        <v>0</v>
      </c>
      <c r="I48" s="8">
        <f>IFERROR(KategoriForAndreDriftsudgifter[[#Totals],[Nuværende Periode]]/KategoriForAndreDriftsudgifter[[#Totals],[Forrige periode]]-1,0)</f>
        <v>0</v>
      </c>
      <c r="J48" s="8">
        <f>IFERROR(KategoriForAndreDriftsudgifter[[#Totals],[Nuværende Periode]]/KategoriForAndreDriftsudgifter[[#Totals],[Budget]]-1,0)</f>
        <v>-1</v>
      </c>
    </row>
    <row r="49" spans="1:10" ht="17.25" customHeight="1" x14ac:dyDescent="0.25">
      <c r="A49" s="2"/>
      <c r="B49" s="55"/>
      <c r="C49" s="55"/>
      <c r="D49" s="55"/>
      <c r="E49" s="55"/>
      <c r="F49" s="55"/>
      <c r="G49" s="55"/>
      <c r="H49" s="55"/>
      <c r="I49" s="55"/>
      <c r="J49" s="55"/>
    </row>
    <row r="50" spans="1:10" ht="17.25" customHeight="1" thickBot="1" x14ac:dyDescent="0.3">
      <c r="B50" s="21" t="s">
        <v>21</v>
      </c>
      <c r="C50" s="28"/>
      <c r="D50" s="22">
        <f>SUM(Salgogmarketing[Forrige periode],GenereltOgAdministration[Forrige periode],KategoriForAndreDriftsudgifter[Forrige periode])</f>
        <v>0</v>
      </c>
      <c r="E50" s="15">
        <f>SUM(Salgogmarketing[Budget],GenereltOgAdministration[Budget],KategoriForAndreDriftsudgifter[Budget])</f>
        <v>88</v>
      </c>
      <c r="F50" s="16">
        <f>SUM(Salgogmarketing[Nuværende Periode],GenereltOgAdministration[Nuværende Periode],KategoriForAndreDriftsudgifter[Nuværende Periode])</f>
        <v>70</v>
      </c>
      <c r="G50" s="34"/>
      <c r="H50" s="10">
        <f>IFERROR(F50/SUBTOTAL(109,Salgsindtægter[Nuværende Periode]),0)</f>
        <v>1.5555555555555556</v>
      </c>
      <c r="I50" s="10">
        <f>IFERROR(F50/D50-1,0)</f>
        <v>0</v>
      </c>
      <c r="J50" s="10">
        <f>IFERROR(F50/E50-1,0)</f>
        <v>-0.20454545454545459</v>
      </c>
    </row>
    <row r="51" spans="1:10" ht="17.25" customHeight="1" x14ac:dyDescent="0.25">
      <c r="A51" s="2"/>
      <c r="C51" s="29"/>
      <c r="F51" s="11"/>
      <c r="I51" s="7"/>
      <c r="J51" s="5"/>
    </row>
    <row r="52" spans="1:10" ht="17.25" customHeight="1" thickBot="1" x14ac:dyDescent="0.3">
      <c r="A52" s="2"/>
      <c r="B52" s="21" t="s">
        <v>24</v>
      </c>
      <c r="C52" s="28"/>
      <c r="D52" s="22">
        <f>D20-D50</f>
        <v>40</v>
      </c>
      <c r="E52" s="15">
        <f>E20-E50</f>
        <v>-45</v>
      </c>
      <c r="F52" s="16">
        <f>F20-F50</f>
        <v>-32</v>
      </c>
      <c r="G52" s="35"/>
      <c r="H52" s="10">
        <f>IFERROR(F52/SUBTOTAL(109,Salgsindtægter[Nuværende Periode]),0)</f>
        <v>-0.71111111111111114</v>
      </c>
      <c r="I52" s="10">
        <f>IFERROR(IF(D52=F52,0,IF(F52&gt;D52,ABS((F52/D52)-1),IF(AND(F52&lt;D52,D52&lt;0),-((F52/D52)-1),(F52/D52)-1))),0)</f>
        <v>-1.8</v>
      </c>
      <c r="J52" s="10">
        <f>IFERROR(IF(E52=F52,0,IF(F52&gt;E52,ABS((F52/E52)-1),IF(AND(F52&lt;E52,E52&lt;0),-((F52/E52)-1),(F52/E52)-1))),0)</f>
        <v>0.28888888888888886</v>
      </c>
    </row>
    <row r="53" spans="1:10" ht="17.25" customHeight="1" x14ac:dyDescent="0.25">
      <c r="A53" s="2"/>
      <c r="C53" s="29"/>
      <c r="F53" s="11"/>
      <c r="I53" s="7"/>
      <c r="J53" s="5"/>
    </row>
    <row r="54" spans="1:10" ht="17.25" customHeight="1" thickBot="1" x14ac:dyDescent="0.3">
      <c r="A54" s="2"/>
      <c r="B54" s="21" t="s">
        <v>25</v>
      </c>
      <c r="C54" s="28"/>
      <c r="D54" s="22"/>
      <c r="E54" s="15"/>
      <c r="F54" s="16"/>
      <c r="G54" s="34"/>
      <c r="H54" s="10">
        <f>IFERROR(F54/SUBTOTAL(109,Salgsindtægter[Nuværende Periode]),0)</f>
        <v>0</v>
      </c>
      <c r="I54" s="10">
        <f>IFERROR(F54/D54-1,0)</f>
        <v>0</v>
      </c>
      <c r="J54" s="10">
        <f>IFERROR(F54/E54-1,0)</f>
        <v>0</v>
      </c>
    </row>
    <row r="55" spans="1:10" ht="17.25" customHeight="1" x14ac:dyDescent="0.25">
      <c r="A55" s="2"/>
    </row>
    <row r="56" spans="1:10" ht="17.25" customHeight="1" x14ac:dyDescent="0.25">
      <c r="A56" s="2"/>
      <c r="B56" s="1" t="s">
        <v>26</v>
      </c>
      <c r="I56" s="2"/>
    </row>
    <row r="57" spans="1:10" ht="17.25" customHeight="1" x14ac:dyDescent="0.25">
      <c r="A57" s="2"/>
      <c r="B57"/>
      <c r="C57"/>
      <c r="D57"/>
      <c r="E57"/>
      <c r="F57"/>
      <c r="G57"/>
      <c r="H57"/>
      <c r="I57"/>
      <c r="J57"/>
    </row>
    <row r="58" spans="1:10" ht="17.25" customHeight="1" x14ac:dyDescent="0.25">
      <c r="A58" s="2"/>
      <c r="B58" s="6" t="s">
        <v>27</v>
      </c>
      <c r="C58" s="20"/>
      <c r="D58" s="12"/>
      <c r="E58" s="12">
        <v>32</v>
      </c>
      <c r="F58" s="12">
        <v>30</v>
      </c>
      <c r="G58" s="32"/>
      <c r="H58" s="8">
        <f>IFERROR(Skatter[[#This Row],[nuværende periode
nuværende periode
Nuværende Periode]]/SUBTOTAL(109,Salgsindtægter[Nuværende Periode]),0)</f>
        <v>0.66666666666666663</v>
      </c>
      <c r="I58" s="8">
        <f>IFERROR(Skatter[[#This Row],[nuværende periode
nuværende periode
Nuværende Periode]]/Skatter[[#This Row],[Forrige periode]]-1,0)</f>
        <v>0</v>
      </c>
      <c r="J58" s="8">
        <f>IFERROR(Skatter[[#This Row],[nuværende periode
nuværende periode
Nuværende Periode]]/Skatter[[#This Row],[Budget]]-1,0)</f>
        <v>-6.25E-2</v>
      </c>
    </row>
    <row r="59" spans="1:10" ht="17.25" customHeight="1" x14ac:dyDescent="0.25">
      <c r="B59" s="6" t="s">
        <v>28</v>
      </c>
      <c r="C59" s="20"/>
      <c r="D59" s="12"/>
      <c r="E59" s="12"/>
      <c r="F59" s="12"/>
      <c r="G59" s="32"/>
      <c r="H59" s="8">
        <f>IFERROR(Skatter[[#This Row],[nuværende periode
nuværende periode
Nuværende Periode]]/SUBTOTAL(109,Salgsindtægter[Nuværende Periode]),0)</f>
        <v>0</v>
      </c>
      <c r="I59" s="8">
        <f>IFERROR(Skatter[[#This Row],[nuværende periode
nuværende periode
Nuværende Periode]]/Skatter[[#This Row],[Forrige periode]]-1,0)</f>
        <v>0</v>
      </c>
      <c r="J59" s="8">
        <f>IFERROR(Skatter[[#This Row],[nuværende periode
nuværende periode
Nuværende Periode]]/Skatter[[#This Row],[Budget]]-1,0)</f>
        <v>0</v>
      </c>
    </row>
    <row r="60" spans="1:10" ht="17.25" customHeight="1" x14ac:dyDescent="0.25">
      <c r="B60" s="6" t="s">
        <v>29</v>
      </c>
      <c r="C60" s="20"/>
      <c r="D60" s="12"/>
      <c r="E60" s="12"/>
      <c r="F60" s="12"/>
      <c r="G60" s="32"/>
      <c r="H60" s="8">
        <f>IFERROR(Skatter[[#This Row],[nuværende periode
nuværende periode
Nuværende Periode]]/SUBTOTAL(109,Salgsindtægter[Nuværende Periode]),0)</f>
        <v>0</v>
      </c>
      <c r="I60" s="8">
        <f>IFERROR(Skatter[[#This Row],[nuværende periode
nuværende periode
Nuværende Periode]]/Skatter[[#This Row],[Forrige periode]]-1,0)</f>
        <v>0</v>
      </c>
      <c r="J60" s="8">
        <f>IFERROR(Skatter[[#This Row],[nuværende periode
nuværende periode
Nuværende Periode]]/Skatter[[#This Row],[Budget]]-1,0)</f>
        <v>0</v>
      </c>
    </row>
    <row r="61" spans="1:10" ht="17.25" customHeight="1" x14ac:dyDescent="0.25">
      <c r="B61" s="6" t="s">
        <v>30</v>
      </c>
      <c r="C61" s="20"/>
      <c r="D61" s="12"/>
      <c r="E61" s="12"/>
      <c r="F61" s="12"/>
      <c r="G61" s="32"/>
      <c r="H61" s="8">
        <f>IFERROR(Skatter[[#This Row],[nuværende periode
nuværende periode
Nuværende Periode]]/SUBTOTAL(109,Salgsindtægter[Nuværende Periode]),0)</f>
        <v>0</v>
      </c>
      <c r="I61" s="8">
        <f>IFERROR(Skatter[[#This Row],[nuværende periode
nuværende periode
Nuværende Periode]]/Skatter[[#This Row],[Forrige periode]]-1,0)</f>
        <v>0</v>
      </c>
      <c r="J61" s="8">
        <f>IFERROR(Skatter[[#This Row],[nuværende periode
nuværende periode
Nuværende Periode]]/Skatter[[#This Row],[Budget]]-1,0)</f>
        <v>0</v>
      </c>
    </row>
    <row r="62" spans="1:10" ht="17.25" customHeight="1" x14ac:dyDescent="0.25">
      <c r="B62" s="6" t="s">
        <v>5</v>
      </c>
      <c r="C62" s="29"/>
      <c r="D62" s="12">
        <f>SUBTOTAL(109,Skatter[Forrige periode])</f>
        <v>0</v>
      </c>
      <c r="E62" s="12">
        <f>SUBTOTAL(109,Skatter[Budget])</f>
        <v>32</v>
      </c>
      <c r="F62" s="14">
        <f>SUBTOTAL(109,Skatter[nuværende periode
nuværende periode
Nuværende Periode])</f>
        <v>30</v>
      </c>
      <c r="G62" s="32"/>
      <c r="H62" s="8">
        <f>IFERROR(Skatter[[#Totals],[nuværende periode
nuværende periode
Nuværende Periode]]/SUBTOTAL(109,Salgsindtægter[Nuværende Periode]),0)</f>
        <v>0.66666666666666663</v>
      </c>
      <c r="I62" s="8">
        <f>IFERROR(Skatter[[#Totals],[nuværende periode
nuværende periode
Nuværende Periode]]/Skatter[[#Totals],[Forrige periode]]-1,0)</f>
        <v>0</v>
      </c>
      <c r="J62" s="8">
        <f>IFERROR(Skatter[[#Totals],[nuværende periode
nuværende periode
Nuværende Periode]]/Skatter[[#Totals],[Budget]]-1,0)</f>
        <v>-6.25E-2</v>
      </c>
    </row>
    <row r="63" spans="1:10" ht="17.25" customHeight="1" x14ac:dyDescent="0.25">
      <c r="B63" s="55"/>
      <c r="C63" s="55"/>
      <c r="D63" s="55"/>
      <c r="E63" s="55"/>
      <c r="F63" s="55"/>
      <c r="G63" s="55"/>
      <c r="H63" s="55"/>
      <c r="I63" s="55"/>
      <c r="J63" s="55"/>
    </row>
    <row r="64" spans="1:10" ht="17.25" customHeight="1" thickBot="1" x14ac:dyDescent="0.3">
      <c r="B64" s="50" t="s">
        <v>31</v>
      </c>
      <c r="C64" s="28"/>
      <c r="D64" s="41">
        <f>D52+D54-Skatter[[#Totals],[Forrige periode]]</f>
        <v>40</v>
      </c>
      <c r="E64" s="41">
        <f>E52+E54-Skatter[[#Totals],[Forrige periode]]</f>
        <v>-45</v>
      </c>
      <c r="F64" s="42">
        <f>F52+F54-Skatter[[#Totals],[Forrige periode]]</f>
        <v>-32</v>
      </c>
      <c r="G64" s="35"/>
      <c r="H64" s="10">
        <f>IFERROR(F64/SUBTOTAL(109,Salgsindtægter[Nuværende Periode]),0)</f>
        <v>-0.71111111111111114</v>
      </c>
      <c r="I64" s="10">
        <f>IFERROR(IF(D64=F64,0,IF(F64&gt;D64,ABS((F64/D64)-1),IF(AND(F64&lt;D64,D64&lt;0),-((F64/D64)-1),(F64/D64)-1))),0)</f>
        <v>-1.8</v>
      </c>
      <c r="J64" s="10">
        <f>IFERROR(IF(E64=F64,0,IF(F64&gt;E64,ABS((F64/E64)-1),IF(AND(F64&lt;E64,E64&lt;0),-((F64/E64)-1),(F64/E64)-1))),0)</f>
        <v>0.28888888888888886</v>
      </c>
    </row>
    <row r="65" spans="2:10" ht="17.25" customHeight="1" x14ac:dyDescent="0.25">
      <c r="B65" s="51" t="s">
        <v>35</v>
      </c>
      <c r="C65" s="28"/>
      <c r="D65" s="43">
        <f>D20/SUM(Salgsindtægter[Forrige periode])</f>
        <v>1</v>
      </c>
      <c r="E65" s="43">
        <f>E20/SUM(Salgsindtægter[Budget])</f>
        <v>0.86</v>
      </c>
      <c r="F65" s="44">
        <f>F20/SUM(Salgsindtægter[Nuværende Periode])</f>
        <v>0.84444444444444444</v>
      </c>
      <c r="I65" s="7"/>
      <c r="J65" s="5"/>
    </row>
    <row r="66" spans="2:10" ht="17.25" customHeight="1" thickBot="1" x14ac:dyDescent="0.3">
      <c r="B66" s="52" t="s">
        <v>36</v>
      </c>
      <c r="C66" s="28"/>
      <c r="D66" s="53">
        <f>D64/SUM(Salgsindtægter[Forrige periode])</f>
        <v>1</v>
      </c>
      <c r="E66" s="53">
        <f>E64/SUM(Salgsindtægter[Budget])</f>
        <v>-0.9</v>
      </c>
      <c r="F66" s="54">
        <f>F64/SUM(Salgsindtægter[Nuværende Periode])</f>
        <v>-0.71111111111111114</v>
      </c>
      <c r="I66" s="7"/>
      <c r="J66" s="5"/>
    </row>
  </sheetData>
  <mergeCells count="6">
    <mergeCell ref="B63:J63"/>
    <mergeCell ref="B11:J11"/>
    <mergeCell ref="B19:J19"/>
    <mergeCell ref="B28:J28"/>
    <mergeCell ref="B43:J43"/>
    <mergeCell ref="B49:J49"/>
  </mergeCells>
  <conditionalFormatting sqref="F10">
    <cfRule type="expression" dxfId="184" priority="13">
      <formula>$F$10&lt;$E$10</formula>
    </cfRule>
  </conditionalFormatting>
  <conditionalFormatting sqref="F18">
    <cfRule type="expression" dxfId="183" priority="12">
      <formula>$F$18&gt;$E$18</formula>
    </cfRule>
  </conditionalFormatting>
  <conditionalFormatting sqref="F20">
    <cfRule type="expression" dxfId="182" priority="11">
      <formula>$F$20&lt;$E$20</formula>
    </cfRule>
  </conditionalFormatting>
  <conditionalFormatting sqref="F27">
    <cfRule type="expression" dxfId="181" priority="10">
      <formula>$F$27&gt;$E$27</formula>
    </cfRule>
  </conditionalFormatting>
  <conditionalFormatting sqref="F42">
    <cfRule type="expression" dxfId="180" priority="9">
      <formula>$F$42&gt;$E$42</formula>
    </cfRule>
  </conditionalFormatting>
  <conditionalFormatting sqref="F48">
    <cfRule type="expression" dxfId="179" priority="8">
      <formula>$F$48&gt;$E$48</formula>
    </cfRule>
  </conditionalFormatting>
  <conditionalFormatting sqref="F50">
    <cfRule type="expression" dxfId="178" priority="7">
      <formula>$F$50&gt;$E$50</formula>
    </cfRule>
  </conditionalFormatting>
  <conditionalFormatting sqref="F52">
    <cfRule type="expression" dxfId="177" priority="14">
      <formula>$F$52&lt;$E$52</formula>
    </cfRule>
  </conditionalFormatting>
  <conditionalFormatting sqref="F62">
    <cfRule type="expression" dxfId="176" priority="6">
      <formula>$F$62&gt;$E$62</formula>
    </cfRule>
  </conditionalFormatting>
  <conditionalFormatting sqref="F64">
    <cfRule type="expression" dxfId="175" priority="5">
      <formula>$F$64&lt;$E$64</formula>
    </cfRule>
  </conditionalFormatting>
  <conditionalFormatting sqref="F65">
    <cfRule type="expression" dxfId="174" priority="4">
      <formula>$F$65&lt;$E$65</formula>
    </cfRule>
  </conditionalFormatting>
  <conditionalFormatting sqref="F66">
    <cfRule type="expression" dxfId="173" priority="3">
      <formula>$F$66&lt;$E$66</formula>
    </cfRule>
  </conditionalFormatting>
  <conditionalFormatting sqref="F54">
    <cfRule type="expression" dxfId="172" priority="2">
      <formula>$F$54&lt;$E$54</formula>
    </cfRule>
  </conditionalFormatting>
  <printOptions horizontalCentered="1"/>
  <pageMargins left="0.5" right="0.5" top="0.5" bottom="0.5" header="0.3" footer="0.3"/>
  <pageSetup scale="58" fitToHeight="0" orientation="portrait" r:id="rId1"/>
  <headerFooter differentFirst="1">
    <oddFooter>Page &amp;P of &amp;N</oddFooter>
  </headerFooter>
  <tableParts count="6">
    <tablePart r:id="rId2"/>
    <tablePart r:id="rId3"/>
    <tablePart r:id="rId4"/>
    <tablePart r:id="rId5"/>
    <tablePart r:id="rId6"/>
    <tablePart r:id="rId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7" id="{E38069BB-EE94-46B3-9725-7CA86B58417F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formula">
                <xm:f>$E$10</xm:f>
              </x14:cfvo>
              <x14:cfIcon iconSet="NoIcons" iconId="0"/>
              <x14:cfIcon iconSet="3Flags" iconId="0"/>
              <x14:cfIcon iconSet="NoIcons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26" id="{ED3F69FF-9828-434A-8C03-EC3064EE86BC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$E$18</xm:f>
              </x14:cfvo>
              <x14:cfIcon iconSet="NoIcons" iconId="0"/>
              <x14:cfIcon iconSet="NoIcons" iconId="0"/>
              <x14:cfIcon iconSet="3Flags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25" id="{ED4D5D36-6153-423E-8E04-240971770B2E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$E$20</xm:f>
              </x14:cfvo>
              <x14:cfIcon iconSet="NoIcons" iconId="0"/>
              <x14:cfIcon iconSet="3Flags" iconId="0"/>
              <x14:cfIcon iconSet="NoIcons" iconId="0"/>
            </x14:iconSet>
          </x14:cfRule>
          <xm:sqref>F20</xm:sqref>
        </x14:conditionalFormatting>
        <x14:conditionalFormatting xmlns:xm="http://schemas.microsoft.com/office/excel/2006/main">
          <x14:cfRule type="iconSet" priority="23" id="{C1636735-3448-450A-ABC7-0D49912B02DB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$E$27</xm:f>
              </x14:cfvo>
              <x14:cfIcon iconSet="NoIcons" iconId="0"/>
              <x14:cfIcon iconSet="NoIcons" iconId="0"/>
              <x14:cfIcon iconSet="3Flags" iconId="0"/>
            </x14:iconSet>
          </x14:cfRule>
          <xm:sqref>F27</xm:sqref>
        </x14:conditionalFormatting>
        <x14:conditionalFormatting xmlns:xm="http://schemas.microsoft.com/office/excel/2006/main">
          <x14:cfRule type="iconSet" priority="22" id="{DD43F620-1691-4740-AA1D-0A32F405C12B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$E$42</xm:f>
              </x14:cfvo>
              <x14:cfIcon iconSet="NoIcons" iconId="0"/>
              <x14:cfIcon iconSet="NoIcons" iconId="0"/>
              <x14:cfIcon iconSet="3Flags" iconId="0"/>
            </x14:iconSet>
          </x14:cfRule>
          <xm:sqref>F42</xm:sqref>
        </x14:conditionalFormatting>
        <x14:conditionalFormatting xmlns:xm="http://schemas.microsoft.com/office/excel/2006/main">
          <x14:cfRule type="iconSet" priority="21" id="{EDCEAA8A-23DA-435D-998C-F32A5401E3A1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$E$48</xm:f>
              </x14:cfvo>
              <x14:cfIcon iconSet="NoIcons" iconId="0"/>
              <x14:cfIcon iconSet="NoIcons" iconId="0"/>
              <x14:cfIcon iconSet="3Flags" iconId="0"/>
            </x14:iconSet>
          </x14:cfRule>
          <xm:sqref>F48</xm:sqref>
        </x14:conditionalFormatting>
        <x14:conditionalFormatting xmlns:xm="http://schemas.microsoft.com/office/excel/2006/main">
          <x14:cfRule type="iconSet" priority="20" id="{03B120E5-BFF8-4F67-8E92-4D033CA3C56C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$E$50</xm:f>
              </x14:cfvo>
              <x14:cfIcon iconSet="NoIcons" iconId="0"/>
              <x14:cfIcon iconSet="NoIcons" iconId="0"/>
              <x14:cfIcon iconSet="3Flags" iconId="0"/>
            </x14:iconSet>
          </x14:cfRule>
          <xm:sqref>F50</xm:sqref>
        </x14:conditionalFormatting>
        <x14:conditionalFormatting xmlns:xm="http://schemas.microsoft.com/office/excel/2006/main">
          <x14:cfRule type="iconSet" priority="19" id="{48A4BE5D-A4DA-4FDF-95EE-A5E424165EA1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$E$52</xm:f>
              </x14:cfvo>
              <x14:cfIcon iconSet="NoIcons" iconId="0"/>
              <x14:cfIcon iconSet="3Flags" iconId="0"/>
              <x14:cfIcon iconSet="NoIcons" iconId="0"/>
            </x14:iconSet>
          </x14:cfRule>
          <xm:sqref>F52</xm:sqref>
        </x14:conditionalFormatting>
        <x14:conditionalFormatting xmlns:xm="http://schemas.microsoft.com/office/excel/2006/main">
          <x14:cfRule type="iconSet" priority="18" id="{5C98B5A8-00ED-42B7-B2A8-48DA7A39E4DF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$E$62</xm:f>
              </x14:cfvo>
              <x14:cfIcon iconSet="NoIcons" iconId="0"/>
              <x14:cfIcon iconSet="NoIcons" iconId="0"/>
              <x14:cfIcon iconSet="3Flags" iconId="0"/>
            </x14:iconSet>
          </x14:cfRule>
          <xm:sqref>F62</xm:sqref>
        </x14:conditionalFormatting>
        <x14:conditionalFormatting xmlns:xm="http://schemas.microsoft.com/office/excel/2006/main">
          <x14:cfRule type="iconSet" priority="17" id="{B2BDBE65-8875-48C9-9DF0-F8634957C8F5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$E$64</xm:f>
              </x14:cfvo>
              <x14:cfIcon iconSet="NoIcons" iconId="0"/>
              <x14:cfIcon iconSet="3Flags" iconId="0"/>
              <x14:cfIcon iconSet="NoIcons" iconId="0"/>
            </x14:iconSet>
          </x14:cfRule>
          <xm:sqref>F64</xm:sqref>
        </x14:conditionalFormatting>
        <x14:conditionalFormatting xmlns:xm="http://schemas.microsoft.com/office/excel/2006/main">
          <x14:cfRule type="iconSet" priority="16" id="{E0EDE70A-1281-447D-ADA9-856E51386402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$E$65</xm:f>
              </x14:cfvo>
              <x14:cfIcon iconSet="NoIcons" iconId="0"/>
              <x14:cfIcon iconSet="3Flags" iconId="0"/>
              <x14:cfIcon iconSet="NoIcons" iconId="0"/>
            </x14:iconSet>
          </x14:cfRule>
          <xm:sqref>F65</xm:sqref>
        </x14:conditionalFormatting>
        <x14:conditionalFormatting xmlns:xm="http://schemas.microsoft.com/office/excel/2006/main">
          <x14:cfRule type="iconSet" priority="15" id="{B98CBF25-6B3C-4CB0-972B-436F436472B6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$E$66</xm:f>
              </x14:cfvo>
              <x14:cfIcon iconSet="NoIcons" iconId="0"/>
              <x14:cfIcon iconSet="3Flags" iconId="0"/>
              <x14:cfIcon iconSet="NoIcons" iconId="0"/>
            </x14:iconSet>
          </x14:cfRule>
          <xm:sqref>F66</xm:sqref>
        </x14:conditionalFormatting>
        <x14:conditionalFormatting xmlns:xm="http://schemas.microsoft.com/office/excel/2006/main">
          <x14:cfRule type="iconSet" priority="1" id="{682E0409-8E38-4CA1-892C-AAC4B5A285FC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$E$54</xm:f>
              </x14:cfvo>
              <x14:cfIcon iconSet="NoIcons" iconId="0"/>
              <x14:cfIcon iconSet="3Flags" iconId="0"/>
              <x14:cfIcon iconSet="NoIcons" iconId="0"/>
            </x14:iconSet>
          </x14:cfRule>
          <xm:sqref>F54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01925c2-06df-47dc-afc4-5661f7a07983" xsi:nil="true"/>
    <AssetExpire xmlns="d01925c2-06df-47dc-afc4-5661f7a07983">2029-01-01T08:00:00+00:00</AssetExpire>
    <CampaignTagsTaxHTField0 xmlns="d01925c2-06df-47dc-afc4-5661f7a07983">
      <Terms xmlns="http://schemas.microsoft.com/office/infopath/2007/PartnerControls"/>
    </CampaignTagsTaxHTField0>
    <IntlLangReviewDate xmlns="d01925c2-06df-47dc-afc4-5661f7a07983" xsi:nil="true"/>
    <TPFriendlyName xmlns="d01925c2-06df-47dc-afc4-5661f7a07983" xsi:nil="true"/>
    <IntlLangReview xmlns="d01925c2-06df-47dc-afc4-5661f7a07983">false</IntlLangReview>
    <LocLastLocAttemptVersionLookup xmlns="d01925c2-06df-47dc-afc4-5661f7a07983">848680</LocLastLocAttemptVersionLookup>
    <PolicheckWords xmlns="d01925c2-06df-47dc-afc4-5661f7a07983" xsi:nil="true"/>
    <SubmitterId xmlns="d01925c2-06df-47dc-afc4-5661f7a07983" xsi:nil="true"/>
    <AcquiredFrom xmlns="d01925c2-06df-47dc-afc4-5661f7a07983">Internal MS</AcquiredFrom>
    <EditorialStatus xmlns="d01925c2-06df-47dc-afc4-5661f7a07983">Complete</EditorialStatus>
    <Markets xmlns="d01925c2-06df-47dc-afc4-5661f7a07983"/>
    <OriginAsset xmlns="d01925c2-06df-47dc-afc4-5661f7a07983" xsi:nil="true"/>
    <AssetStart xmlns="d01925c2-06df-47dc-afc4-5661f7a07983">2012-07-27T02:56:00+00:00</AssetStart>
    <FriendlyTitle xmlns="d01925c2-06df-47dc-afc4-5661f7a07983" xsi:nil="true"/>
    <MarketSpecific xmlns="d01925c2-06df-47dc-afc4-5661f7a07983">false</MarketSpecific>
    <TPNamespace xmlns="d01925c2-06df-47dc-afc4-5661f7a07983" xsi:nil="true"/>
    <PublishStatusLookup xmlns="d01925c2-06df-47dc-afc4-5661f7a07983">
      <Value>335633</Value>
    </PublishStatusLookup>
    <APAuthor xmlns="d01925c2-06df-47dc-afc4-5661f7a07983">
      <UserInfo>
        <DisplayName>REDMOND\v-sa</DisplayName>
        <AccountId>2467</AccountId>
        <AccountType/>
      </UserInfo>
    </APAuthor>
    <TPCommandLine xmlns="d01925c2-06df-47dc-afc4-5661f7a07983" xsi:nil="true"/>
    <IntlLangReviewer xmlns="d01925c2-06df-47dc-afc4-5661f7a07983" xsi:nil="true"/>
    <OpenTemplate xmlns="d01925c2-06df-47dc-afc4-5661f7a07983">true</OpenTemplate>
    <CSXSubmissionDate xmlns="d01925c2-06df-47dc-afc4-5661f7a07983" xsi:nil="true"/>
    <TaxCatchAll xmlns="d01925c2-06df-47dc-afc4-5661f7a07983"/>
    <Manager xmlns="d01925c2-06df-47dc-afc4-5661f7a07983" xsi:nil="true"/>
    <NumericId xmlns="d01925c2-06df-47dc-afc4-5661f7a07983" xsi:nil="true"/>
    <ParentAssetId xmlns="d01925c2-06df-47dc-afc4-5661f7a07983" xsi:nil="true"/>
    <OriginalSourceMarket xmlns="d01925c2-06df-47dc-afc4-5661f7a07983">english</OriginalSourceMarket>
    <ApprovalStatus xmlns="d01925c2-06df-47dc-afc4-5661f7a07983">InProgress</ApprovalStatus>
    <TPComponent xmlns="d01925c2-06df-47dc-afc4-5661f7a07983" xsi:nil="true"/>
    <EditorialTags xmlns="d01925c2-06df-47dc-afc4-5661f7a07983" xsi:nil="true"/>
    <TPExecutable xmlns="d01925c2-06df-47dc-afc4-5661f7a07983" xsi:nil="true"/>
    <TPLaunchHelpLink xmlns="d01925c2-06df-47dc-afc4-5661f7a07983" xsi:nil="true"/>
    <LocComments xmlns="d01925c2-06df-47dc-afc4-5661f7a07983" xsi:nil="true"/>
    <LocRecommendedHandoff xmlns="d01925c2-06df-47dc-afc4-5661f7a07983" xsi:nil="true"/>
    <SourceTitle xmlns="d01925c2-06df-47dc-afc4-5661f7a07983" xsi:nil="true"/>
    <CSXUpdate xmlns="d01925c2-06df-47dc-afc4-5661f7a07983">false</CSXUpdate>
    <IntlLocPriority xmlns="d01925c2-06df-47dc-afc4-5661f7a07983" xsi:nil="true"/>
    <UAProjectedTotalWords xmlns="d01925c2-06df-47dc-afc4-5661f7a07983" xsi:nil="true"/>
    <AssetType xmlns="d01925c2-06df-47dc-afc4-5661f7a07983">TP</AssetType>
    <MachineTranslated xmlns="d01925c2-06df-47dc-afc4-5661f7a07983">false</MachineTranslated>
    <OutputCachingOn xmlns="d01925c2-06df-47dc-afc4-5661f7a07983">false</OutputCachingOn>
    <TemplateStatus xmlns="d01925c2-06df-47dc-afc4-5661f7a07983">Complete</TemplateStatus>
    <IsSearchable xmlns="d01925c2-06df-47dc-afc4-5661f7a07983">true</IsSearchable>
    <ContentItem xmlns="d01925c2-06df-47dc-afc4-5661f7a07983" xsi:nil="true"/>
    <HandoffToMSDN xmlns="d01925c2-06df-47dc-afc4-5661f7a07983" xsi:nil="true"/>
    <ShowIn xmlns="d01925c2-06df-47dc-afc4-5661f7a07983">Show everywhere</ShowIn>
    <ThumbnailAssetId xmlns="d01925c2-06df-47dc-afc4-5661f7a07983" xsi:nil="true"/>
    <UALocComments xmlns="d01925c2-06df-47dc-afc4-5661f7a07983" xsi:nil="true"/>
    <UALocRecommendation xmlns="d01925c2-06df-47dc-afc4-5661f7a07983">Localize</UALocRecommendation>
    <LastModifiedDateTime xmlns="d01925c2-06df-47dc-afc4-5661f7a07983" xsi:nil="true"/>
    <LegacyData xmlns="d01925c2-06df-47dc-afc4-5661f7a07983" xsi:nil="true"/>
    <LocManualTestRequired xmlns="d01925c2-06df-47dc-afc4-5661f7a07983">false</LocManualTestRequired>
    <LocMarketGroupTiers2 xmlns="d01925c2-06df-47dc-afc4-5661f7a07983" xsi:nil="true"/>
    <ClipArtFilename xmlns="d01925c2-06df-47dc-afc4-5661f7a07983" xsi:nil="true"/>
    <TPApplication xmlns="d01925c2-06df-47dc-afc4-5661f7a07983" xsi:nil="true"/>
    <CSXHash xmlns="d01925c2-06df-47dc-afc4-5661f7a07983" xsi:nil="true"/>
    <DirectSourceMarket xmlns="d01925c2-06df-47dc-afc4-5661f7a07983">english</DirectSourceMarket>
    <PrimaryImageGen xmlns="d01925c2-06df-47dc-afc4-5661f7a07983">false</PrimaryImageGen>
    <PlannedPubDate xmlns="d01925c2-06df-47dc-afc4-5661f7a07983" xsi:nil="true"/>
    <CSXSubmissionMarket xmlns="d01925c2-06df-47dc-afc4-5661f7a07983" xsi:nil="true"/>
    <Downloads xmlns="d01925c2-06df-47dc-afc4-5661f7a07983">0</Downloads>
    <ArtSampleDocs xmlns="d01925c2-06df-47dc-afc4-5661f7a07983" xsi:nil="true"/>
    <TrustLevel xmlns="d01925c2-06df-47dc-afc4-5661f7a07983">1 Microsoft Managed Content</TrustLevel>
    <BlockPublish xmlns="d01925c2-06df-47dc-afc4-5661f7a07983">false</BlockPublish>
    <TPLaunchHelpLinkType xmlns="d01925c2-06df-47dc-afc4-5661f7a07983">Template</TPLaunchHelpLinkType>
    <LocalizationTagsTaxHTField0 xmlns="d01925c2-06df-47dc-afc4-5661f7a07983">
      <Terms xmlns="http://schemas.microsoft.com/office/infopath/2007/PartnerControls"/>
    </LocalizationTagsTaxHTField0>
    <BusinessGroup xmlns="d01925c2-06df-47dc-afc4-5661f7a07983" xsi:nil="true"/>
    <Providers xmlns="d01925c2-06df-47dc-afc4-5661f7a07983" xsi:nil="true"/>
    <TemplateTemplateType xmlns="d01925c2-06df-47dc-afc4-5661f7a07983">Excel 2007 Default</TemplateTemplateType>
    <TimesCloned xmlns="d01925c2-06df-47dc-afc4-5661f7a07983" xsi:nil="true"/>
    <TPAppVersion xmlns="d01925c2-06df-47dc-afc4-5661f7a07983" xsi:nil="true"/>
    <VoteCount xmlns="d01925c2-06df-47dc-afc4-5661f7a07983" xsi:nil="true"/>
    <FeatureTagsTaxHTField0 xmlns="d01925c2-06df-47dc-afc4-5661f7a07983">
      <Terms xmlns="http://schemas.microsoft.com/office/infopath/2007/PartnerControls"/>
    </FeatureTagsTaxHTField0>
    <Provider xmlns="d01925c2-06df-47dc-afc4-5661f7a07983" xsi:nil="true"/>
    <UACurrentWords xmlns="d01925c2-06df-47dc-afc4-5661f7a07983" xsi:nil="true"/>
    <AssetId xmlns="d01925c2-06df-47dc-afc4-5661f7a07983">TP103107655</AssetId>
    <TPClientViewer xmlns="d01925c2-06df-47dc-afc4-5661f7a07983" xsi:nil="true"/>
    <DSATActionTaken xmlns="d01925c2-06df-47dc-afc4-5661f7a07983" xsi:nil="true"/>
    <APEditor xmlns="d01925c2-06df-47dc-afc4-5661f7a07983">
      <UserInfo>
        <DisplayName/>
        <AccountId xsi:nil="true"/>
        <AccountType/>
      </UserInfo>
    </APEditor>
    <TPInstallLocation xmlns="d01925c2-06df-47dc-afc4-5661f7a07983" xsi:nil="true"/>
    <OOCacheId xmlns="d01925c2-06df-47dc-afc4-5661f7a07983" xsi:nil="true"/>
    <IsDeleted xmlns="d01925c2-06df-47dc-afc4-5661f7a07983">false</IsDeleted>
    <PublishTargets xmlns="d01925c2-06df-47dc-afc4-5661f7a07983">OfficeOnlineVNext</PublishTargets>
    <ApprovalLog xmlns="d01925c2-06df-47dc-afc4-5661f7a07983" xsi:nil="true"/>
    <BugNumber xmlns="d01925c2-06df-47dc-afc4-5661f7a07983" xsi:nil="true"/>
    <CrawlForDependencies xmlns="d01925c2-06df-47dc-afc4-5661f7a07983">false</CrawlForDependencies>
    <InternalTagsTaxHTField0 xmlns="d01925c2-06df-47dc-afc4-5661f7a07983">
      <Terms xmlns="http://schemas.microsoft.com/office/infopath/2007/PartnerControls"/>
    </InternalTagsTaxHTField0>
    <LastHandOff xmlns="d01925c2-06df-47dc-afc4-5661f7a07983" xsi:nil="true"/>
    <Milestone xmlns="d01925c2-06df-47dc-afc4-5661f7a07983" xsi:nil="true"/>
    <OriginalRelease xmlns="d01925c2-06df-47dc-afc4-5661f7a07983">15</OriginalRelease>
    <RecommendationsModifier xmlns="d01925c2-06df-47dc-afc4-5661f7a07983" xsi:nil="true"/>
    <ScenarioTagsTaxHTField0 xmlns="d01925c2-06df-47dc-afc4-5661f7a07983">
      <Terms xmlns="http://schemas.microsoft.com/office/infopath/2007/PartnerControls"/>
    </ScenarioTagsTaxHTField0>
    <UANotes xmlns="d01925c2-06df-47dc-afc4-5661f7a07983" xsi:nil="true"/>
  </documentManagement>
</p:properties>
</file>

<file path=customXml/itemProps1.xml><?xml version="1.0" encoding="utf-8"?>
<ds:datastoreItem xmlns:ds="http://schemas.openxmlformats.org/officeDocument/2006/customXml" ds:itemID="{3033D88D-7163-439D-A49C-350E6DD276BC}"/>
</file>

<file path=customXml/itemProps2.xml><?xml version="1.0" encoding="utf-8"?>
<ds:datastoreItem xmlns:ds="http://schemas.openxmlformats.org/officeDocument/2006/customXml" ds:itemID="{99B5F928-863D-4F77-A954-F73445D561B7}"/>
</file>

<file path=customXml/itemProps3.xml><?xml version="1.0" encoding="utf-8"?>
<ds:datastoreItem xmlns:ds="http://schemas.openxmlformats.org/officeDocument/2006/customXml" ds:itemID="{D5FB67BA-F482-4378-AA10-DE20033C74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Resultatopgørelse</vt:lpstr>
      <vt:lpstr>RegnskabsåretsStartdato</vt:lpstr>
      <vt:lpstr>Resultatopgørelse!Udskriftstitler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2012-07-26T17:47:16Z</dcterms:created>
  <dcterms:modified xsi:type="dcterms:W3CDTF">2012-10-01T03:05:39Z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0x010100FC852C1E5F91724B9A95531E564938F8040047D3639BF074B14FBCC11A469034FDEF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