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745"/>
  </bookViews>
  <sheets>
    <sheet name="Pengestrømsopgørelse" sheetId="1" r:id="rId1"/>
  </sheets>
  <definedNames>
    <definedName name="Regnskabsåretsstartdato">Pengestrømsopgørelse!$B$4</definedName>
  </definedNames>
  <calcPr calcId="152511"/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K48" i="1"/>
  <c r="J48" i="1"/>
  <c r="I48" i="1"/>
  <c r="H48" i="1"/>
  <c r="G48" i="1"/>
  <c r="F48" i="1"/>
  <c r="E48" i="1"/>
  <c r="D48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P3" i="1" l="1"/>
  <c r="O3" i="1"/>
  <c r="N3" i="1"/>
  <c r="M3" i="1"/>
  <c r="L3" i="1"/>
  <c r="K3" i="1"/>
  <c r="J3" i="1"/>
  <c r="I3" i="1"/>
  <c r="H3" i="1"/>
  <c r="G3" i="1"/>
  <c r="F3" i="1"/>
  <c r="E3" i="1" l="1"/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E4" i="1"/>
  <c r="F4" i="1" s="1"/>
  <c r="G4" i="1" l="1"/>
  <c r="H4" i="1" s="1"/>
  <c r="I4" i="1" s="1"/>
  <c r="J4" i="1" s="1"/>
  <c r="K4" i="1" s="1"/>
  <c r="L4" i="1" s="1"/>
  <c r="M4" i="1" s="1"/>
  <c r="N4" i="1" s="1"/>
  <c r="O4" i="1" s="1"/>
  <c r="P4" i="1" s="1"/>
  <c r="E49" i="1"/>
  <c r="F49" i="1"/>
  <c r="G49" i="1"/>
  <c r="H49" i="1"/>
  <c r="I49" i="1"/>
  <c r="J49" i="1"/>
  <c r="K49" i="1"/>
  <c r="L49" i="1"/>
  <c r="M49" i="1"/>
  <c r="N49" i="1"/>
  <c r="O49" i="1"/>
  <c r="P49" i="1"/>
  <c r="D49" i="1"/>
  <c r="R47" i="1"/>
  <c r="R46" i="1"/>
  <c r="R45" i="1"/>
  <c r="R44" i="1"/>
  <c r="R43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9" i="1"/>
  <c r="R18" i="1"/>
  <c r="D14" i="1"/>
  <c r="R10" i="1"/>
  <c r="R11" i="1"/>
  <c r="R12" i="1"/>
  <c r="R48" i="1" l="1"/>
  <c r="R39" i="1"/>
  <c r="R13" i="1"/>
  <c r="D51" i="1"/>
  <c r="E6" i="1" s="1"/>
  <c r="E14" i="1" s="1"/>
  <c r="E51" i="1" s="1"/>
  <c r="F6" i="1" s="1"/>
  <c r="R49" i="1"/>
  <c r="F14" i="1" l="1"/>
  <c r="F51" i="1" s="1"/>
  <c r="G6" i="1" s="1"/>
  <c r="G14" i="1" s="1"/>
  <c r="G51" i="1" s="1"/>
  <c r="H6" i="1" s="1"/>
  <c r="H14" i="1" s="1"/>
  <c r="H51" i="1" s="1"/>
  <c r="I6" i="1" s="1"/>
  <c r="I14" i="1" s="1"/>
  <c r="I51" i="1" s="1"/>
  <c r="J6" i="1" s="1"/>
  <c r="J14" i="1" s="1"/>
  <c r="J51" i="1" s="1"/>
  <c r="K6" i="1" s="1"/>
  <c r="K14" i="1" s="1"/>
  <c r="K51" i="1" s="1"/>
  <c r="L6" i="1" s="1"/>
  <c r="L14" i="1" s="1"/>
  <c r="L51" i="1" s="1"/>
  <c r="M6" i="1" s="1"/>
  <c r="M14" i="1" s="1"/>
  <c r="M51" i="1" s="1"/>
  <c r="N6" i="1" s="1"/>
  <c r="N14" i="1" s="1"/>
  <c r="N51" i="1" s="1"/>
  <c r="O6" i="1" s="1"/>
  <c r="O14" i="1" s="1"/>
  <c r="O51" i="1" s="1"/>
  <c r="P6" i="1" s="1"/>
  <c r="R6" i="1" s="1"/>
  <c r="R14" i="1" s="1"/>
  <c r="R51" i="1" s="1"/>
  <c r="P14" i="1" l="1"/>
  <c r="P51" i="1" s="1"/>
</calcChain>
</file>

<file path=xl/sharedStrings.xml><?xml version="1.0" encoding="utf-8"?>
<sst xmlns="http://schemas.openxmlformats.org/spreadsheetml/2006/main" count="45" uniqueCount="40">
  <si>
    <t>Kassebeholdning (starten af måneden)</t>
  </si>
  <si>
    <t>Kontantsalg</t>
  </si>
  <si>
    <t>Inddrivning fra kreditkonti</t>
  </si>
  <si>
    <t>Lån/andre kapitaltilførsler</t>
  </si>
  <si>
    <t>Kontanter i alt, der er tilgænglige (inden hævning)</t>
  </si>
  <si>
    <t>Køb (varer)</t>
  </si>
  <si>
    <t>Køb (angiv)</t>
  </si>
  <si>
    <t>Bruttoløn (præcis udtræk)</t>
  </si>
  <si>
    <t>Lønudgifter (skat osv.)</t>
  </si>
  <si>
    <t>Eksterne tjenester</t>
  </si>
  <si>
    <t>Forsyninger (kontor og drift)</t>
  </si>
  <si>
    <t>Reparationer og vedligeholdelse</t>
  </si>
  <si>
    <t>Reklamer</t>
  </si>
  <si>
    <t>Bil, levering og rejser</t>
  </si>
  <si>
    <t>Revision og jura</t>
  </si>
  <si>
    <t>Leje</t>
  </si>
  <si>
    <t>Telefon</t>
  </si>
  <si>
    <t>Værktøj</t>
  </si>
  <si>
    <t>Forsikring</t>
  </si>
  <si>
    <t>Skatter (ejendomsskat osv.)</t>
  </si>
  <si>
    <t>Renter</t>
  </si>
  <si>
    <t>Øvrige udgifter (angiv)</t>
  </si>
  <si>
    <t>Andet (angiv)</t>
  </si>
  <si>
    <t>Diverse</t>
  </si>
  <si>
    <t>Afdrag på lån</t>
  </si>
  <si>
    <t>Køb af kapitalgoder (angiv)</t>
  </si>
  <si>
    <t>Andre opstartsomkostninger</t>
  </si>
  <si>
    <t>Likvid beholdning (i slutning af måneden)</t>
  </si>
  <si>
    <t>I alt</t>
  </si>
  <si>
    <t>Indbetalinger</t>
  </si>
  <si>
    <t>Udbetalinger</t>
  </si>
  <si>
    <t>Udbetalinger (ikke resultatopg.)</t>
  </si>
  <si>
    <t>Udbetalinger i alt</t>
  </si>
  <si>
    <t>Regnskabsåret starter:</t>
  </si>
  <si>
    <t>EST</t>
  </si>
  <si>
    <t>Vare EST</t>
  </si>
  <si>
    <r>
      <t xml:space="preserve">Pengestrøm </t>
    </r>
    <r>
      <rPr>
        <b/>
        <sz val="28"/>
        <color theme="1" tint="0.14999847407452621"/>
        <rFont val="Franklin Gothic Medium"/>
        <family val="2"/>
        <scheme val="major"/>
      </rPr>
      <t>Meddelelse</t>
    </r>
  </si>
  <si>
    <t>Før opstart</t>
  </si>
  <si>
    <t>Reserve og/eller deponering</t>
  </si>
  <si>
    <t>Ejernes udtrækning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</si>
</sst>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"/>
    <numFmt numFmtId="165" formatCode="dd"/>
    <numFmt numFmtId="166" formatCode="0_);\-0_)"/>
  </numFmts>
  <fonts count="15" x14ac:knownFonts="1">
    <font>
      <sz val="10"/>
      <color theme="1" tint="0.14996795556505021"/>
      <name val="Franklin Gothic Medium"/>
      <family val="2"/>
      <scheme val="minor"/>
    </font>
    <font>
      <b/>
      <sz val="11"/>
      <color theme="4" tint="-0.249977111117893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sz val="9"/>
      <color theme="1" tint="0.14999847407452621"/>
      <name val="Franklin Gothic Medium"/>
      <family val="2"/>
      <scheme val="minor"/>
    </font>
    <font>
      <sz val="10"/>
      <color theme="1"/>
      <name val="Franklin Gothic Medium"/>
      <family val="2"/>
      <scheme val="minor"/>
    </font>
    <font>
      <b/>
      <sz val="12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28"/>
      <color theme="1" tint="0.14999847407452621"/>
      <name val="Franklin Gothic Medium"/>
      <family val="2"/>
      <scheme val="major"/>
    </font>
    <font>
      <b/>
      <sz val="12"/>
      <color theme="1" tint="0.14999847407452621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sz val="14"/>
      <color theme="1" tint="0.14975432599871821"/>
      <name val="Franklin Gothic Medium"/>
      <family val="2"/>
      <scheme val="major"/>
    </font>
    <font>
      <sz val="10"/>
      <color theme="1" tint="0.499984740745262"/>
      <name val="Franklin Gothic Medium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" fillId="3" borderId="10" applyFont="0" applyAlignment="0">
      <alignment vertical="center"/>
    </xf>
    <xf numFmtId="164" fontId="9" fillId="0" borderId="2">
      <alignment horizontal="right" vertical="center" wrapText="1" indent="1"/>
    </xf>
  </cellStyleXfs>
  <cellXfs count="55">
    <xf numFmtId="0" fontId="0" fillId="0" borderId="0" xfId="0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0" fontId="6" fillId="0" borderId="1" xfId="1" applyBorder="1"/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166" fontId="0" fillId="0" borderId="0" xfId="0" applyNumberFormat="1">
      <alignment vertical="center"/>
    </xf>
    <xf numFmtId="0" fontId="10" fillId="0" borderId="0" xfId="2" applyAlignment="1">
      <alignment horizontal="left"/>
    </xf>
    <xf numFmtId="166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wrapText="1" indent="1"/>
    </xf>
    <xf numFmtId="3" fontId="5" fillId="0" borderId="2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wrapText="1" indent="1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164" fontId="8" fillId="2" borderId="7" xfId="0" applyNumberFormat="1" applyFont="1" applyFill="1" applyBorder="1" applyAlignment="1">
      <alignment horizontal="right" vertical="center" wrapText="1" indent="1"/>
    </xf>
    <xf numFmtId="165" fontId="3" fillId="2" borderId="7" xfId="0" applyNumberFormat="1" applyFont="1" applyFill="1" applyBorder="1" applyAlignment="1">
      <alignment horizontal="right" wrapText="1" indent="1"/>
    </xf>
    <xf numFmtId="165" fontId="3" fillId="2" borderId="6" xfId="0" applyNumberFormat="1" applyFont="1" applyFill="1" applyBorder="1" applyAlignment="1">
      <alignment horizontal="right" wrapText="1" indent="1"/>
    </xf>
    <xf numFmtId="166" fontId="2" fillId="2" borderId="7" xfId="0" applyNumberFormat="1" applyFont="1" applyFill="1" applyBorder="1" applyAlignment="1">
      <alignment horizontal="right"/>
    </xf>
    <xf numFmtId="166" fontId="0" fillId="2" borderId="6" xfId="0" applyNumberFormat="1" applyFill="1" applyBorder="1">
      <alignment vertical="center"/>
    </xf>
    <xf numFmtId="166" fontId="2" fillId="2" borderId="8" xfId="0" applyNumberFormat="1" applyFont="1" applyFill="1" applyBorder="1" applyAlignment="1">
      <alignment vertical="center"/>
    </xf>
    <xf numFmtId="3" fontId="0" fillId="2" borderId="6" xfId="0" applyNumberFormat="1" applyFont="1" applyFill="1" applyBorder="1">
      <alignment vertical="center"/>
    </xf>
    <xf numFmtId="166" fontId="0" fillId="2" borderId="6" xfId="0" applyNumberFormat="1" applyFill="1" applyBorder="1" applyAlignment="1">
      <alignment vertical="center"/>
    </xf>
    <xf numFmtId="166" fontId="0" fillId="2" borderId="6" xfId="0" applyNumberFormat="1" applyFont="1" applyFill="1" applyBorder="1">
      <alignment vertical="center"/>
    </xf>
    <xf numFmtId="166" fontId="0" fillId="2" borderId="6" xfId="0" applyNumberFormat="1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10" fillId="0" borderId="0" xfId="2" applyAlignment="1">
      <alignment vertical="center"/>
    </xf>
    <xf numFmtId="0" fontId="1" fillId="0" borderId="11" xfId="0" applyFont="1" applyFill="1" applyBorder="1" applyAlignment="1"/>
    <xf numFmtId="166" fontId="2" fillId="3" borderId="10" xfId="5" applyFont="1" applyAlignment="1">
      <alignment vertical="center"/>
    </xf>
    <xf numFmtId="0" fontId="0" fillId="0" borderId="10" xfId="0" applyBorder="1">
      <alignment vertical="center"/>
    </xf>
    <xf numFmtId="0" fontId="1" fillId="0" borderId="10" xfId="0" applyFont="1" applyFill="1" applyBorder="1">
      <alignment vertical="center"/>
    </xf>
    <xf numFmtId="165" fontId="2" fillId="0" borderId="3" xfId="0" applyNumberFormat="1" applyFont="1" applyFill="1" applyBorder="1" applyAlignment="1">
      <alignment horizontal="right" wrapText="1" indent="1"/>
    </xf>
    <xf numFmtId="166" fontId="2" fillId="3" borderId="10" xfId="5" applyFont="1" applyBorder="1" applyAlignment="1">
      <alignment vertical="center"/>
    </xf>
    <xf numFmtId="166" fontId="4" fillId="0" borderId="0" xfId="0" applyNumberFormat="1" applyFont="1" applyAlignment="1">
      <alignment horizontal="left" vertical="center" indent="1"/>
    </xf>
    <xf numFmtId="166" fontId="10" fillId="0" borderId="11" xfId="2" applyNumberForma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right" vertical="center"/>
    </xf>
    <xf numFmtId="164" fontId="9" fillId="0" borderId="2" xfId="6">
      <alignment horizontal="right" vertical="center" wrapText="1" indent="1"/>
    </xf>
    <xf numFmtId="166" fontId="10" fillId="3" borderId="11" xfId="2" applyNumberFormat="1" applyFill="1" applyBorder="1" applyAlignment="1">
      <alignment horizontal="left" vertical="center"/>
    </xf>
    <xf numFmtId="0" fontId="13" fillId="0" borderId="0" xfId="2" applyFont="1"/>
    <xf numFmtId="166" fontId="0" fillId="0" borderId="0" xfId="0" applyNumberFormat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14" fillId="0" borderId="0" xfId="0" applyNumberFormat="1" applyFont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7">
    <cellStyle name="Month" xfId="6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Totals" xfId="5"/>
  </cellStyles>
  <dxfs count="122"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Franklin Gothic Medium"/>
        <scheme val="minor"/>
      </font>
      <numFmt numFmtId="0" formatCode="General"/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  <vertical/>
        <horizontal/>
      </border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strike/>
        <outline/>
        <shadow/>
        <u val="none"/>
        <vertAlign val="baseline"/>
        <sz val="10"/>
        <color theme="1" tint="0.499984740745262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166" formatCode="0_);\-0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  <vertical/>
        <horizontal/>
      </border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6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strike/>
        <outline/>
        <shadow/>
        <u val="none"/>
        <vertAlign val="baseline"/>
        <sz val="10"/>
        <color theme="1" tint="0.499984740745262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6" formatCode="0_);\-0_)"/>
    </dxf>
    <dxf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color theme="1" tint="0.499984740745262"/>
        <name val="Franklin Gothic Medium"/>
        <scheme val="minor"/>
      </font>
      <numFmt numFmtId="166" formatCode="0_);\-0_)"/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3743705557422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3743705557422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Kontante indbetalinger" defaultPivotStyle="PivotStyleLight16">
    <tableStyle name="Kontante indbetalinger" pivot="0" count="7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TotalCell" dxfId="116"/>
      <tableStyleElement type="lastTotalCell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dbetalinger" displayName="Indbetalinger" ref="B10:S12" headerRowCount="0">
  <tableColumns count="18">
    <tableColumn id="1" name="Items" totalsRowLabel="Summa" headerRowDxfId="40" dataDxfId="114" totalsRowDxfId="45"/>
    <tableColumn id="17" name="Column2" headerRowDxfId="41" dataDxfId="113" totalsRowDxfId="46"/>
    <tableColumn id="2" name="Period 0" dataDxfId="112" totalsRowDxfId="47"/>
    <tableColumn id="3" name="Period 1" dataDxfId="111" totalsRowDxfId="48"/>
    <tableColumn id="4" name="Period 2" dataDxfId="110" totalsRowDxfId="49"/>
    <tableColumn id="5" name="Period 3" dataDxfId="109" totalsRowDxfId="50"/>
    <tableColumn id="6" name="Period 4" dataDxfId="108" totalsRowDxfId="51"/>
    <tableColumn id="7" name="Period 5" dataDxfId="107" totalsRowDxfId="52"/>
    <tableColumn id="8" name="Period 6" dataDxfId="106" totalsRowDxfId="53"/>
    <tableColumn id="9" name="Period 7" dataDxfId="105" totalsRowDxfId="54"/>
    <tableColumn id="10" name="Period 8" dataDxfId="104" totalsRowDxfId="55"/>
    <tableColumn id="11" name="Period 9" dataDxfId="103" totalsRowDxfId="56"/>
    <tableColumn id="12" name="Period 10" dataDxfId="102" totalsRowDxfId="57"/>
    <tableColumn id="13" name="Period 11" dataDxfId="101" totalsRowDxfId="58"/>
    <tableColumn id="14" name="Period 12" dataDxfId="100" totalsRowDxfId="59"/>
    <tableColumn id="18" name="Column3" dataDxfId="99" totalsRowDxfId="60"/>
    <tableColumn id="15" name="I alt" dataDxfId="98" totalsRowDxfId="61">
      <calculatedColumnFormula>SUM(Indbetalinger[[#This Row],[Period 0]:[Period 12]])</calculatedColumnFormula>
    </tableColumn>
    <tableColumn id="16" name="Column1" totalsRowFunction="count"/>
  </tableColumns>
  <tableStyleInfo name="Kontante indbetalinger" showFirstColumn="1" showLastColumn="1" showRowStripes="0" showColumnStripes="0"/>
  <extLst>
    <ext xmlns:x14="http://schemas.microsoft.com/office/spreadsheetml/2009/9/main" uri="{504A1905-F514-4f6f-8877-14C23A59335A}">
      <x14:table altText="Cash Receipts" altTextSummary="Cash receipts for 12 months starting with the first month of the fiscal year along with a calculated grand total."/>
    </ext>
  </extLst>
</table>
</file>

<file path=xl/tables/table2.xml><?xml version="1.0" encoding="utf-8"?>
<table xmlns="http://schemas.openxmlformats.org/spreadsheetml/2006/main" id="2" name="Udbetalinger" displayName="Udbetalinger" ref="B18:S39" headerRowCount="0" totalsRowCount="1">
  <tableColumns count="18">
    <tableColumn id="1" name="Items" totalsRowLabel="I alt" headerRowDxfId="20" dataDxfId="97" totalsRowDxfId="39"/>
    <tableColumn id="17" name="Column2" headerRowDxfId="21" dataDxfId="96" totalsRowDxfId="38"/>
    <tableColumn id="2" name="Period 0" totalsRowFunction="sum" dataDxfId="95" totalsRowDxfId="37"/>
    <tableColumn id="3" name="Period 1" totalsRowFunction="sum" dataDxfId="94" totalsRowDxfId="36"/>
    <tableColumn id="4" name="Period 2" totalsRowFunction="sum" dataDxfId="93" totalsRowDxfId="35"/>
    <tableColumn id="5" name="Period 3" totalsRowFunction="sum" dataDxfId="92" totalsRowDxfId="34"/>
    <tableColumn id="6" name="Period 4" totalsRowFunction="sum" dataDxfId="91" totalsRowDxfId="33"/>
    <tableColumn id="7" name="Period 5" totalsRowFunction="sum" dataDxfId="90" totalsRowDxfId="32"/>
    <tableColumn id="8" name="Period 6" totalsRowFunction="sum" dataDxfId="89" totalsRowDxfId="31"/>
    <tableColumn id="9" name="Period 7" totalsRowFunction="sum" dataDxfId="88" totalsRowDxfId="30"/>
    <tableColumn id="10" name="Period 8" totalsRowFunction="sum" dataDxfId="87" totalsRowDxfId="29"/>
    <tableColumn id="11" name="Period 9" totalsRowFunction="sum" dataDxfId="86" totalsRowDxfId="28"/>
    <tableColumn id="12" name="Period 10" totalsRowFunction="sum" dataDxfId="85" totalsRowDxfId="27"/>
    <tableColumn id="13" name="Period 11" totalsRowFunction="sum" dataDxfId="84" totalsRowDxfId="26"/>
    <tableColumn id="14" name="Period 12" totalsRowFunction="sum" dataDxfId="83" totalsRowDxfId="25"/>
    <tableColumn id="18" name="Column3" dataDxfId="82" totalsRowDxfId="24"/>
    <tableColumn id="15" name="I alt" totalsRowFunction="sum" dataDxfId="81" totalsRowDxfId="23">
      <calculatedColumnFormula>SUM(Udbetalinger[[#This Row],[Period 0]:[Period 12]])</calculatedColumnFormula>
    </tableColumn>
    <tableColumn id="16" name="Column1" dataDxfId="80" totalsRowDxfId="22"/>
  </tableColumns>
  <tableStyleInfo name="Kontante indbetalinger" showFirstColumn="1" showLastColumn="1" showRowStripes="0" showColumnStripes="0"/>
  <extLst>
    <ext xmlns:x14="http://schemas.microsoft.com/office/spreadsheetml/2009/9/main" uri="{504A1905-F514-4f6f-8877-14C23A59335A}">
      <x14:table altText="Cash Paid Out" altTextSummary="Cash payouts for 12 months starting with the first month of the fiscal year along with a calculated grand total."/>
    </ext>
  </extLst>
</table>
</file>

<file path=xl/tables/table3.xml><?xml version="1.0" encoding="utf-8"?>
<table xmlns="http://schemas.openxmlformats.org/spreadsheetml/2006/main" id="3" name="Udbetalinger2" displayName="Udbetalinger2" ref="B43:S48" headerRowCount="0" totalsRowCount="1">
  <tableColumns count="18">
    <tableColumn id="1" name="Items" totalsRowLabel="I alt" headerRowDxfId="0" dataDxfId="79" totalsRowDxfId="19"/>
    <tableColumn id="17" name="Column2" headerRowDxfId="1" dataDxfId="78" totalsRowDxfId="18"/>
    <tableColumn id="2" name="Period 0" totalsRowFunction="sum" dataDxfId="77" totalsRowDxfId="17"/>
    <tableColumn id="3" name="Period 1" totalsRowFunction="sum" dataDxfId="76" totalsRowDxfId="16"/>
    <tableColumn id="4" name="Period 2" totalsRowFunction="sum" dataDxfId="75" totalsRowDxfId="15"/>
    <tableColumn id="5" name="Period 3" totalsRowFunction="sum" dataDxfId="74" totalsRowDxfId="14"/>
    <tableColumn id="6" name="Period 4" totalsRowFunction="sum" dataDxfId="73" totalsRowDxfId="13"/>
    <tableColumn id="7" name="Period 5" totalsRowFunction="sum" dataDxfId="72" totalsRowDxfId="12"/>
    <tableColumn id="8" name="Period 6" totalsRowFunction="sum" dataDxfId="71" totalsRowDxfId="11"/>
    <tableColumn id="9" name="Period 7" totalsRowFunction="sum" dataDxfId="70" totalsRowDxfId="10"/>
    <tableColumn id="10" name="Period 8" totalsRowFunction="sum" dataDxfId="69" totalsRowDxfId="9"/>
    <tableColumn id="11" name="Period 9" totalsRowFunction="sum" dataDxfId="68" totalsRowDxfId="8"/>
    <tableColumn id="12" name="Period 10" totalsRowFunction="sum" dataDxfId="67" totalsRowDxfId="7"/>
    <tableColumn id="13" name="Period 11" totalsRowFunction="sum" dataDxfId="66" totalsRowDxfId="6"/>
    <tableColumn id="14" name="Period 12" totalsRowFunction="sum" dataDxfId="65" totalsRowDxfId="5"/>
    <tableColumn id="18" name="Column3" dataDxfId="64" totalsRowDxfId="4"/>
    <tableColumn id="15" name="I alt" totalsRowFunction="sum" dataDxfId="63" totalsRowDxfId="3">
      <calculatedColumnFormula>SUM(Udbetalinger2[[#This Row],[Period 0]:[Period 12]])</calculatedColumnFormula>
    </tableColumn>
    <tableColumn id="16" name="Column1" dataDxfId="62" totalsRowDxfId="2"/>
  </tableColumns>
  <tableStyleInfo name="Kontante indbetalinger" showFirstColumn="1" showLastColumn="1" showRowStripes="0" showColumnStripes="0"/>
  <extLst>
    <ext xmlns:x14="http://schemas.microsoft.com/office/spreadsheetml/2009/9/main" uri="{504A1905-F514-4f6f-8877-14C23A59335A}">
      <x14:table altText="Cash Paid Out (Non P&amp;L)" altTextSummary="Cash receipts (non P&amp;L) for 12 months starting with the first month of the fiscal year along with a calculated grand total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51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25" customWidth="1"/>
    <col min="2" max="2" width="41.375" customWidth="1"/>
    <col min="3" max="3" width="2.875" customWidth="1"/>
    <col min="4" max="4" width="9.375" customWidth="1"/>
    <col min="5" max="16" width="9.625" customWidth="1"/>
    <col min="17" max="17" width="2.875" customWidth="1"/>
  </cols>
  <sheetData>
    <row r="1" spans="2:19" ht="42" customHeight="1" thickBot="1" x14ac:dyDescent="0.5">
      <c r="B1" s="7" t="s">
        <v>36</v>
      </c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22.5" customHeight="1" thickTop="1" x14ac:dyDescent="0.25">
      <c r="Q2" s="35"/>
    </row>
    <row r="3" spans="2:19" ht="25.5" customHeight="1" x14ac:dyDescent="0.35">
      <c r="B3" s="48" t="s">
        <v>33</v>
      </c>
      <c r="D3" s="18" t="s">
        <v>37</v>
      </c>
      <c r="E3" s="46" t="str">
        <f>UPPER(TEXT(Regnskabsåretsstartdato,"mmm"))</f>
        <v>00</v>
      </c>
      <c r="F3" s="46" t="str">
        <f>UPPER(TEXT(EOMONTH(Regnskabsåretsstartdato,1),"mmm"))</f>
        <v>00</v>
      </c>
      <c r="G3" s="46" t="str">
        <f>UPPER(TEXT(EOMONTH(Regnskabsåretsstartdato,2),"mmm"))</f>
        <v>00</v>
      </c>
      <c r="H3" s="46" t="str">
        <f>UPPER(TEXT(EOMONTH(Regnskabsåretsstartdato,3),"mmm"))</f>
        <v>00</v>
      </c>
      <c r="I3" s="46" t="str">
        <f>UPPER(TEXT(EOMONTH(Regnskabsåretsstartdato,4),"mmm"))</f>
        <v>00</v>
      </c>
      <c r="J3" s="46" t="str">
        <f>UPPER(TEXT(EOMONTH(Regnskabsåretsstartdato,5),"mmm"))</f>
        <v>00</v>
      </c>
      <c r="K3" s="46" t="str">
        <f>UPPER(TEXT(EOMONTH(Regnskabsåretsstartdato,6),"mmm"))</f>
        <v>00</v>
      </c>
      <c r="L3" s="46" t="str">
        <f>UPPER(TEXT(EOMONTH(Regnskabsåretsstartdato,7),"mmm"))</f>
        <v>00</v>
      </c>
      <c r="M3" s="46" t="str">
        <f>UPPER(TEXT(EOMONTH(Regnskabsåretsstartdato,8),"mmm"))</f>
        <v>00</v>
      </c>
      <c r="N3" s="46" t="str">
        <f>UPPER(TEXT(EOMONTH(Regnskabsåretsstartdato,9),"mmm"))</f>
        <v>00</v>
      </c>
      <c r="O3" s="46" t="str">
        <f>UPPER(TEXT(EOMONTH(Regnskabsåretsstartdato,10),"mmm"))</f>
        <v>00</v>
      </c>
      <c r="P3" s="46" t="str">
        <f>UPPER(TEXT(EOMONTH(Regnskabsåretsstartdato,11),"mmm"))</f>
        <v>00</v>
      </c>
      <c r="Q3" s="25"/>
      <c r="R3" s="19" t="s">
        <v>28</v>
      </c>
      <c r="S3" s="2"/>
    </row>
    <row r="4" spans="2:19" ht="12.75" customHeight="1" thickBot="1" x14ac:dyDescent="0.3">
      <c r="B4" s="3">
        <v>40913</v>
      </c>
      <c r="D4" s="20" t="s">
        <v>34</v>
      </c>
      <c r="E4" s="41">
        <f>Regnskabsåretsstartdato</f>
        <v>40913</v>
      </c>
      <c r="F4" s="41">
        <f t="shared" ref="F4" si="0">EOMONTH(E4,0)+DAY(Regnskabsåretsstartdato)</f>
        <v>40944</v>
      </c>
      <c r="G4" s="41">
        <f t="shared" ref="G4" si="1">EOMONTH(F4,0)+DAY(Regnskabsåretsstartdato)</f>
        <v>40973</v>
      </c>
      <c r="H4" s="41">
        <f t="shared" ref="H4" si="2">EOMONTH(G4,0)+DAY(Regnskabsåretsstartdato)</f>
        <v>41004</v>
      </c>
      <c r="I4" s="41">
        <f t="shared" ref="I4" si="3">EOMONTH(H4,0)+DAY(Regnskabsåretsstartdato)</f>
        <v>41034</v>
      </c>
      <c r="J4" s="41">
        <f t="shared" ref="J4" si="4">EOMONTH(I4,0)+DAY(Regnskabsåretsstartdato)</f>
        <v>41065</v>
      </c>
      <c r="K4" s="41">
        <f t="shared" ref="K4" si="5">EOMONTH(J4,0)+DAY(Regnskabsåretsstartdato)</f>
        <v>41095</v>
      </c>
      <c r="L4" s="41">
        <f t="shared" ref="L4" si="6">EOMONTH(K4,0)+DAY(Regnskabsåretsstartdato)</f>
        <v>41126</v>
      </c>
      <c r="M4" s="41">
        <f t="shared" ref="M4" si="7">EOMONTH(L4,0)+DAY(Regnskabsåretsstartdato)</f>
        <v>41157</v>
      </c>
      <c r="N4" s="41">
        <f t="shared" ref="N4" si="8">EOMONTH(M4,0)+DAY(Regnskabsåretsstartdato)</f>
        <v>41187</v>
      </c>
      <c r="O4" s="41">
        <f t="shared" ref="O4" si="9">EOMONTH(N4,0)+DAY(Regnskabsåretsstartdato)</f>
        <v>41218</v>
      </c>
      <c r="P4" s="41">
        <f t="shared" ref="P4" si="10">EOMONTH(O4,0)+DAY(Regnskabsåretsstartdato)</f>
        <v>41248</v>
      </c>
      <c r="Q4" s="26"/>
      <c r="R4" s="18" t="s">
        <v>35</v>
      </c>
      <c r="S4" s="2"/>
    </row>
    <row r="5" spans="2:19" ht="17.25" customHeight="1" thickTop="1" x14ac:dyDescent="0.25">
      <c r="B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7"/>
      <c r="R5" s="6"/>
      <c r="S5" s="2"/>
    </row>
    <row r="6" spans="2:19" ht="17.25" customHeight="1" thickBot="1" x14ac:dyDescent="0.3">
      <c r="B6" s="44" t="s">
        <v>0</v>
      </c>
      <c r="D6" s="45">
        <v>100</v>
      </c>
      <c r="E6" s="45">
        <f>D51</f>
        <v>100</v>
      </c>
      <c r="F6" s="45">
        <f t="shared" ref="F6:P6" si="11">E51</f>
        <v>-125</v>
      </c>
      <c r="G6" s="45">
        <f t="shared" si="11"/>
        <v>45</v>
      </c>
      <c r="H6" s="45">
        <f t="shared" si="11"/>
        <v>-1</v>
      </c>
      <c r="I6" s="45">
        <f t="shared" si="11"/>
        <v>224</v>
      </c>
      <c r="J6" s="45">
        <f t="shared" si="11"/>
        <v>269</v>
      </c>
      <c r="K6" s="45">
        <f t="shared" si="11"/>
        <v>269</v>
      </c>
      <c r="L6" s="45">
        <f t="shared" si="11"/>
        <v>269</v>
      </c>
      <c r="M6" s="45">
        <f t="shared" si="11"/>
        <v>269</v>
      </c>
      <c r="N6" s="45">
        <f t="shared" si="11"/>
        <v>269</v>
      </c>
      <c r="O6" s="45">
        <f t="shared" si="11"/>
        <v>269</v>
      </c>
      <c r="P6" s="45">
        <f t="shared" si="11"/>
        <v>269</v>
      </c>
      <c r="Q6" s="28"/>
      <c r="R6" s="45">
        <f>P6</f>
        <v>269</v>
      </c>
      <c r="S6" s="40"/>
    </row>
    <row r="7" spans="2:19" ht="17.25" customHeight="1" x14ac:dyDescent="0.25">
      <c r="Q7" s="23"/>
    </row>
    <row r="8" spans="2:19" ht="17.25" customHeight="1" x14ac:dyDescent="0.25">
      <c r="B8" s="36" t="s">
        <v>29</v>
      </c>
      <c r="Q8" s="23"/>
    </row>
    <row r="10" spans="2:19" ht="17.25" customHeight="1" x14ac:dyDescent="0.25">
      <c r="B10" s="51" t="s">
        <v>1</v>
      </c>
      <c r="C10" s="23"/>
      <c r="D10" s="49"/>
      <c r="E10" s="49">
        <v>125</v>
      </c>
      <c r="F10" s="49">
        <v>120</v>
      </c>
      <c r="G10" s="49">
        <v>130</v>
      </c>
      <c r="H10" s="49">
        <v>100</v>
      </c>
      <c r="I10" s="49"/>
      <c r="J10" s="49"/>
      <c r="K10" s="49"/>
      <c r="L10" s="49"/>
      <c r="M10" s="49"/>
      <c r="N10" s="49"/>
      <c r="O10" s="49"/>
      <c r="P10" s="49"/>
      <c r="Q10" s="29"/>
      <c r="R10" s="10">
        <f>SUM(Indbetalinger[[#This Row],[Period 0]:[Period 12]])</f>
        <v>475</v>
      </c>
    </row>
    <row r="11" spans="2:19" ht="17.25" customHeight="1" x14ac:dyDescent="0.25">
      <c r="B11" s="51" t="s">
        <v>2</v>
      </c>
      <c r="C11" s="23"/>
      <c r="D11" s="49"/>
      <c r="E11" s="49"/>
      <c r="F11" s="49"/>
      <c r="G11" s="49"/>
      <c r="H11" s="49">
        <v>75</v>
      </c>
      <c r="I11" s="49">
        <v>45</v>
      </c>
      <c r="J11" s="49"/>
      <c r="K11" s="49"/>
      <c r="L11" s="49"/>
      <c r="M11" s="49"/>
      <c r="N11" s="49"/>
      <c r="O11" s="49"/>
      <c r="P11" s="49"/>
      <c r="Q11" s="29"/>
      <c r="R11" s="10">
        <f>SUM(Indbetalinger[[#This Row],[Period 0]:[Period 12]])</f>
        <v>120</v>
      </c>
    </row>
    <row r="12" spans="2:19" ht="17.25" customHeight="1" x14ac:dyDescent="0.25">
      <c r="B12" s="51" t="s">
        <v>3</v>
      </c>
      <c r="C12" s="24"/>
      <c r="D12" s="49"/>
      <c r="E12" s="49">
        <v>50</v>
      </c>
      <c r="F12" s="49">
        <v>50</v>
      </c>
      <c r="G12" s="49">
        <v>50</v>
      </c>
      <c r="H12" s="49">
        <v>50</v>
      </c>
      <c r="I12" s="49"/>
      <c r="J12" s="49"/>
      <c r="K12" s="49"/>
      <c r="L12" s="49"/>
      <c r="M12" s="49"/>
      <c r="N12" s="49"/>
      <c r="O12" s="49"/>
      <c r="P12" s="49"/>
      <c r="Q12" s="29"/>
      <c r="R12" s="10">
        <f>SUM(Indbetalinger[[#This Row],[Period 0]:[Period 12]])</f>
        <v>200</v>
      </c>
    </row>
    <row r="13" spans="2:19" ht="17.25" customHeight="1" thickBot="1" x14ac:dyDescent="0.3">
      <c r="B13" s="43" t="s">
        <v>28</v>
      </c>
      <c r="C13" s="22"/>
      <c r="D13" s="10">
        <f>SUBTOTAL(109,Indbetalinger[Period 0])</f>
        <v>0</v>
      </c>
      <c r="E13" s="10">
        <f>SUBTOTAL(109,Indbetalinger[Period 1])</f>
        <v>175</v>
      </c>
      <c r="F13" s="10">
        <f>SUBTOTAL(109,Indbetalinger[Period 2])</f>
        <v>170</v>
      </c>
      <c r="G13" s="10">
        <f>SUBTOTAL(109,Indbetalinger[Period 3])</f>
        <v>180</v>
      </c>
      <c r="H13" s="10">
        <f>SUBTOTAL(109,Indbetalinger[Period 4])</f>
        <v>225</v>
      </c>
      <c r="I13" s="10">
        <f>SUBTOTAL(109,Indbetalinger[Period 5])</f>
        <v>45</v>
      </c>
      <c r="J13" s="10">
        <f>SUBTOTAL(109,Indbetalinger[Period 6])</f>
        <v>0</v>
      </c>
      <c r="K13" s="10">
        <f>SUBTOTAL(109,Indbetalinger[Period 7])</f>
        <v>0</v>
      </c>
      <c r="L13" s="10">
        <f>SUBTOTAL(109,Indbetalinger[Period 8])</f>
        <v>0</v>
      </c>
      <c r="M13" s="10">
        <f>SUBTOTAL(109,Indbetalinger[Period 9])</f>
        <v>0</v>
      </c>
      <c r="N13" s="10">
        <f>SUBTOTAL(109,Indbetalinger[Period 10])</f>
        <v>0</v>
      </c>
      <c r="O13" s="10">
        <f>SUBTOTAL(109,Indbetalinger[Period 11])</f>
        <v>0</v>
      </c>
      <c r="P13" s="10">
        <f>SUBTOTAL(109,Indbetalinger[Period 12])</f>
        <v>0</v>
      </c>
      <c r="Q13" s="29"/>
      <c r="R13" s="10">
        <f>SUBTOTAL(109,Indbetalinger[I alt])</f>
        <v>795</v>
      </c>
    </row>
    <row r="14" spans="2:19" ht="17.25" customHeight="1" thickTop="1" thickBot="1" x14ac:dyDescent="0.3">
      <c r="B14" s="47" t="s">
        <v>4</v>
      </c>
      <c r="C14" s="21"/>
      <c r="D14" s="38">
        <f>D6+SUM(Indbetalinger[Period 0])</f>
        <v>100</v>
      </c>
      <c r="E14" s="38">
        <f>E6+SUM(Indbetalinger[Period 1])</f>
        <v>275</v>
      </c>
      <c r="F14" s="38">
        <f>F6+SUM(Indbetalinger[Period 2])</f>
        <v>45</v>
      </c>
      <c r="G14" s="38">
        <f>G6+SUM(Indbetalinger[Period 3])</f>
        <v>225</v>
      </c>
      <c r="H14" s="38">
        <f>H6+SUM(Indbetalinger[Period 4])</f>
        <v>224</v>
      </c>
      <c r="I14" s="38">
        <f>I6+SUM(Indbetalinger[Period 5])</f>
        <v>269</v>
      </c>
      <c r="J14" s="38">
        <f>J6+SUM(Indbetalinger[Period 6])</f>
        <v>269</v>
      </c>
      <c r="K14" s="38">
        <f>K6+SUM(Indbetalinger[Period 7])</f>
        <v>269</v>
      </c>
      <c r="L14" s="38">
        <f>L6+SUM(Indbetalinger[Period 8])</f>
        <v>269</v>
      </c>
      <c r="M14" s="38">
        <f>M6+SUM(Indbetalinger[Period 9])</f>
        <v>269</v>
      </c>
      <c r="N14" s="38">
        <f>N6+SUM(Indbetalinger[Period 10])</f>
        <v>269</v>
      </c>
      <c r="O14" s="38">
        <f>O6+SUM(Indbetalinger[Period 11])</f>
        <v>269</v>
      </c>
      <c r="P14" s="38">
        <f>P6+SUM(Indbetalinger[Period 12])</f>
        <v>269</v>
      </c>
      <c r="Q14" s="30"/>
      <c r="R14" s="38">
        <f>R6+SUM(Indbetalinger[I alt])</f>
        <v>1064</v>
      </c>
      <c r="S14" s="39"/>
    </row>
    <row r="15" spans="2:19" ht="17.25" customHeight="1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2:19" ht="17.25" customHeight="1" x14ac:dyDescent="0.3">
      <c r="B16" s="11" t="s">
        <v>30</v>
      </c>
      <c r="C16" s="23"/>
      <c r="Q16" s="23"/>
    </row>
    <row r="18" spans="2:19" ht="17.25" customHeight="1" x14ac:dyDescent="0.25">
      <c r="B18" s="52" t="s">
        <v>5</v>
      </c>
      <c r="C18" s="23"/>
      <c r="D18" s="50"/>
      <c r="E18" s="50">
        <v>400</v>
      </c>
      <c r="F18" s="50"/>
      <c r="G18" s="50">
        <v>226</v>
      </c>
      <c r="H18" s="50"/>
      <c r="I18" s="50"/>
      <c r="J18" s="50"/>
      <c r="K18" s="50"/>
      <c r="L18" s="50"/>
      <c r="M18" s="50"/>
      <c r="N18" s="50"/>
      <c r="O18" s="50"/>
      <c r="P18" s="50"/>
      <c r="Q18" s="31"/>
      <c r="R18" s="12">
        <f>SUM(Udbetalinger[[#This Row],[Period 0]:[Period 12]])</f>
        <v>626</v>
      </c>
      <c r="S18" s="1"/>
    </row>
    <row r="19" spans="2:19" ht="17.25" customHeight="1" x14ac:dyDescent="0.25">
      <c r="B19" s="52" t="s">
        <v>6</v>
      </c>
      <c r="C19" s="23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1"/>
      <c r="R19" s="12">
        <f>SUM(Udbetalinger[[#This Row],[Period 0]:[Period 12]])</f>
        <v>0</v>
      </c>
      <c r="S19" s="1"/>
    </row>
    <row r="20" spans="2:19" ht="17.25" customHeight="1" x14ac:dyDescent="0.25">
      <c r="B20" s="52" t="s">
        <v>6</v>
      </c>
      <c r="C20" s="23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1"/>
      <c r="R20" s="12">
        <f>SUM(Udbetalinger[[#This Row],[Period 0]:[Period 12]])</f>
        <v>0</v>
      </c>
      <c r="S20" s="1"/>
    </row>
    <row r="21" spans="2:19" ht="17.25" customHeight="1" x14ac:dyDescent="0.25">
      <c r="B21" s="52" t="s">
        <v>7</v>
      </c>
      <c r="C21" s="2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31"/>
      <c r="R21" s="12">
        <f>SUM(Udbetalinger[[#This Row],[Period 0]:[Period 12]])</f>
        <v>0</v>
      </c>
      <c r="S21" s="1"/>
    </row>
    <row r="22" spans="2:19" ht="17.25" customHeight="1" x14ac:dyDescent="0.25">
      <c r="B22" s="52" t="s">
        <v>8</v>
      </c>
      <c r="C22" s="2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31"/>
      <c r="R22" s="12">
        <f>SUM(Udbetalinger[[#This Row],[Period 0]:[Period 12]])</f>
        <v>0</v>
      </c>
      <c r="S22" s="1"/>
    </row>
    <row r="23" spans="2:19" ht="17.25" customHeight="1" x14ac:dyDescent="0.25">
      <c r="B23" s="52" t="s">
        <v>9</v>
      </c>
      <c r="C23" s="2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31"/>
      <c r="R23" s="12">
        <f>SUM(Udbetalinger[[#This Row],[Period 0]:[Period 12]])</f>
        <v>0</v>
      </c>
      <c r="S23" s="1"/>
    </row>
    <row r="24" spans="2:19" ht="17.25" customHeight="1" x14ac:dyDescent="0.25">
      <c r="B24" s="52" t="s">
        <v>10</v>
      </c>
      <c r="C24" s="23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31"/>
      <c r="R24" s="12">
        <f>SUM(Udbetalinger[[#This Row],[Period 0]:[Period 12]])</f>
        <v>0</v>
      </c>
      <c r="S24" s="1"/>
    </row>
    <row r="25" spans="2:19" ht="17.25" customHeight="1" x14ac:dyDescent="0.25">
      <c r="B25" s="52" t="s">
        <v>11</v>
      </c>
      <c r="C25" s="2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1"/>
      <c r="R25" s="12">
        <f>SUM(Udbetalinger[[#This Row],[Period 0]:[Period 12]])</f>
        <v>0</v>
      </c>
      <c r="S25" s="1"/>
    </row>
    <row r="26" spans="2:19" ht="17.25" customHeight="1" x14ac:dyDescent="0.25">
      <c r="B26" s="52" t="s">
        <v>12</v>
      </c>
      <c r="C26" s="23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1"/>
      <c r="R26" s="12">
        <f>SUM(Udbetalinger[[#This Row],[Period 0]:[Period 12]])</f>
        <v>0</v>
      </c>
      <c r="S26" s="1"/>
    </row>
    <row r="27" spans="2:19" ht="17.25" customHeight="1" x14ac:dyDescent="0.25">
      <c r="B27" s="52" t="s">
        <v>13</v>
      </c>
      <c r="C27" s="2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1"/>
      <c r="R27" s="12">
        <f>SUM(Udbetalinger[[#This Row],[Period 0]:[Period 12]])</f>
        <v>0</v>
      </c>
      <c r="S27" s="1"/>
    </row>
    <row r="28" spans="2:19" ht="17.25" customHeight="1" x14ac:dyDescent="0.25">
      <c r="B28" s="52" t="s">
        <v>14</v>
      </c>
      <c r="C28" s="23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31"/>
      <c r="R28" s="12">
        <f>SUM(Udbetalinger[[#This Row],[Period 0]:[Period 12]])</f>
        <v>0</v>
      </c>
      <c r="S28" s="1"/>
    </row>
    <row r="29" spans="2:19" ht="17.25" customHeight="1" x14ac:dyDescent="0.25">
      <c r="B29" s="52" t="s">
        <v>15</v>
      </c>
      <c r="C29" s="2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31"/>
      <c r="R29" s="12">
        <f>SUM(Udbetalinger[[#This Row],[Period 0]:[Period 12]])</f>
        <v>0</v>
      </c>
      <c r="S29" s="1"/>
    </row>
    <row r="30" spans="2:19" ht="17.25" customHeight="1" x14ac:dyDescent="0.25">
      <c r="B30" s="52" t="s">
        <v>16</v>
      </c>
      <c r="C30" s="23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1"/>
      <c r="R30" s="12">
        <f>SUM(Udbetalinger[[#This Row],[Period 0]:[Period 12]])</f>
        <v>0</v>
      </c>
      <c r="S30" s="1"/>
    </row>
    <row r="31" spans="2:19" ht="17.25" customHeight="1" x14ac:dyDescent="0.25">
      <c r="B31" s="52" t="s">
        <v>17</v>
      </c>
      <c r="C31" s="23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1"/>
      <c r="R31" s="12">
        <f>SUM(Udbetalinger[[#This Row],[Period 0]:[Period 12]])</f>
        <v>0</v>
      </c>
      <c r="S31" s="1"/>
    </row>
    <row r="32" spans="2:19" ht="17.25" customHeight="1" x14ac:dyDescent="0.25">
      <c r="B32" s="52" t="s">
        <v>18</v>
      </c>
      <c r="C32" s="23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1"/>
      <c r="R32" s="12">
        <f>SUM(Udbetalinger[[#This Row],[Period 0]:[Period 12]])</f>
        <v>0</v>
      </c>
      <c r="S32" s="1"/>
    </row>
    <row r="33" spans="2:19" ht="17.25" customHeight="1" x14ac:dyDescent="0.25">
      <c r="B33" s="52" t="s">
        <v>19</v>
      </c>
      <c r="C33" s="23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1"/>
      <c r="R33" s="12">
        <f>SUM(Udbetalinger[[#This Row],[Period 0]:[Period 12]])</f>
        <v>0</v>
      </c>
      <c r="S33" s="1"/>
    </row>
    <row r="34" spans="2:19" ht="17.25" customHeight="1" x14ac:dyDescent="0.25">
      <c r="B34" s="52" t="s">
        <v>20</v>
      </c>
      <c r="C34" s="23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31"/>
      <c r="R34" s="12">
        <f>SUM(Udbetalinger[[#This Row],[Period 0]:[Period 12]])</f>
        <v>0</v>
      </c>
      <c r="S34" s="1"/>
    </row>
    <row r="35" spans="2:19" ht="17.25" customHeight="1" x14ac:dyDescent="0.25">
      <c r="B35" s="52" t="s">
        <v>21</v>
      </c>
      <c r="C35" s="23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31"/>
      <c r="R35" s="12">
        <f>SUM(Udbetalinger[[#This Row],[Period 0]:[Period 12]])</f>
        <v>0</v>
      </c>
      <c r="S35" s="1"/>
    </row>
    <row r="36" spans="2:19" ht="17.25" customHeight="1" x14ac:dyDescent="0.25">
      <c r="B36" s="52" t="s">
        <v>22</v>
      </c>
      <c r="C36" s="23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31"/>
      <c r="R36" s="12">
        <f>SUM(Udbetalinger[[#This Row],[Period 0]:[Period 12]])</f>
        <v>0</v>
      </c>
      <c r="S36" s="1"/>
    </row>
    <row r="37" spans="2:19" ht="17.25" customHeight="1" x14ac:dyDescent="0.25">
      <c r="B37" s="52" t="s">
        <v>22</v>
      </c>
      <c r="C37" s="23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31"/>
      <c r="R37" s="12">
        <f>SUM(Udbetalinger[[#This Row],[Period 0]:[Period 12]])</f>
        <v>0</v>
      </c>
      <c r="S37" s="1"/>
    </row>
    <row r="38" spans="2:19" ht="17.25" customHeight="1" x14ac:dyDescent="0.25">
      <c r="B38" s="52" t="s">
        <v>23</v>
      </c>
      <c r="C38" s="2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31"/>
      <c r="R38" s="12">
        <f>SUM(Udbetalinger[[#This Row],[Period 0]:[Period 12]])</f>
        <v>0</v>
      </c>
      <c r="S38" s="1"/>
    </row>
    <row r="39" spans="2:19" ht="17.25" customHeight="1" x14ac:dyDescent="0.25">
      <c r="B39" s="13" t="s">
        <v>28</v>
      </c>
      <c r="C39" s="23"/>
      <c r="D39" s="17">
        <f>SUBTOTAL(109,Udbetalinger[Period 0])</f>
        <v>0</v>
      </c>
      <c r="E39" s="17">
        <f>SUBTOTAL(109,Udbetalinger[Period 1])</f>
        <v>400</v>
      </c>
      <c r="F39" s="17">
        <f>SUBTOTAL(109,Udbetalinger[Period 2])</f>
        <v>0</v>
      </c>
      <c r="G39" s="17">
        <f>SUBTOTAL(109,Udbetalinger[Period 3])</f>
        <v>226</v>
      </c>
      <c r="H39" s="17">
        <f>SUBTOTAL(109,Udbetalinger[Period 4])</f>
        <v>0</v>
      </c>
      <c r="I39" s="17">
        <f>SUBTOTAL(109,Udbetalinger[Period 5])</f>
        <v>0</v>
      </c>
      <c r="J39" s="17">
        <f>SUBTOTAL(109,Udbetalinger[Period 6])</f>
        <v>0</v>
      </c>
      <c r="K39" s="17">
        <f>SUBTOTAL(109,Udbetalinger[Period 7])</f>
        <v>0</v>
      </c>
      <c r="L39" s="17">
        <f>SUBTOTAL(109,Udbetalinger[Period 8])</f>
        <v>0</v>
      </c>
      <c r="M39" s="17">
        <f>SUBTOTAL(109,Udbetalinger[Period 9])</f>
        <v>0</v>
      </c>
      <c r="N39" s="17">
        <f>SUBTOTAL(109,Udbetalinger[Period 10])</f>
        <v>0</v>
      </c>
      <c r="O39" s="17">
        <f>SUBTOTAL(109,Udbetalinger[Period 11])</f>
        <v>0</v>
      </c>
      <c r="P39" s="17">
        <f>SUBTOTAL(109,Udbetalinger[Period 12])</f>
        <v>0</v>
      </c>
      <c r="Q39" s="32"/>
      <c r="R39" s="17">
        <f>SUBTOTAL(109,Udbetalinger[I alt])</f>
        <v>626</v>
      </c>
      <c r="S39" s="16"/>
    </row>
    <row r="40" spans="2:19" ht="17.25" customHeight="1" x14ac:dyDescent="0.2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2:19" ht="17.25" customHeight="1" x14ac:dyDescent="0.3">
      <c r="B41" s="11" t="s">
        <v>31</v>
      </c>
      <c r="C41" s="21"/>
      <c r="Q41" s="23"/>
    </row>
    <row r="42" spans="2:19" ht="12.75" customHeight="1" x14ac:dyDescent="0.25"/>
    <row r="43" spans="2:19" ht="17.25" customHeight="1" x14ac:dyDescent="0.25">
      <c r="B43" s="52" t="s">
        <v>24</v>
      </c>
      <c r="C43" s="2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33"/>
      <c r="R43" s="12">
        <f>SUM(Udbetalinger2[[#This Row],[Period 0]:[Period 12]])</f>
        <v>0</v>
      </c>
      <c r="S43" s="1"/>
    </row>
    <row r="44" spans="2:19" ht="17.25" customHeight="1" x14ac:dyDescent="0.25">
      <c r="B44" s="52" t="s">
        <v>25</v>
      </c>
      <c r="C44" s="23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33"/>
      <c r="R44" s="12">
        <f>SUM(Udbetalinger2[[#This Row],[Period 0]:[Period 12]])</f>
        <v>0</v>
      </c>
      <c r="S44" s="1"/>
    </row>
    <row r="45" spans="2:19" ht="17.25" customHeight="1" x14ac:dyDescent="0.25">
      <c r="B45" s="52" t="s">
        <v>26</v>
      </c>
      <c r="C45" s="23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33"/>
      <c r="R45" s="12">
        <f>SUM(Udbetalinger2[[#This Row],[Period 0]:[Period 12]])</f>
        <v>0</v>
      </c>
      <c r="S45" s="1"/>
    </row>
    <row r="46" spans="2:19" s="15" customFormat="1" ht="17.25" customHeight="1" x14ac:dyDescent="0.25">
      <c r="B46" s="52" t="s">
        <v>38</v>
      </c>
      <c r="C46" s="23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33"/>
      <c r="R46" s="12">
        <f>SUM(Udbetalinger2[[#This Row],[Period 0]:[Period 12]])</f>
        <v>0</v>
      </c>
      <c r="S46" s="1"/>
    </row>
    <row r="47" spans="2:19" ht="17.25" customHeight="1" x14ac:dyDescent="0.25">
      <c r="B47" s="52" t="s">
        <v>39</v>
      </c>
      <c r="C47" s="2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33"/>
      <c r="R47" s="12">
        <f>SUM(Udbetalinger2[[#This Row],[Period 0]:[Period 12]])</f>
        <v>0</v>
      </c>
      <c r="S47" s="1"/>
    </row>
    <row r="48" spans="2:19" ht="17.25" customHeight="1" x14ac:dyDescent="0.25">
      <c r="B48" s="13" t="s">
        <v>28</v>
      </c>
      <c r="C48" s="23"/>
      <c r="D48" s="17">
        <f>SUBTOTAL(109,Udbetalinger2[Period 0])</f>
        <v>0</v>
      </c>
      <c r="E48" s="17">
        <f>SUBTOTAL(109,Udbetalinger2[Period 1])</f>
        <v>0</v>
      </c>
      <c r="F48" s="17">
        <f>SUBTOTAL(109,Udbetalinger2[Period 2])</f>
        <v>0</v>
      </c>
      <c r="G48" s="17">
        <f>SUBTOTAL(109,Udbetalinger2[Period 3])</f>
        <v>0</v>
      </c>
      <c r="H48" s="17">
        <f>SUBTOTAL(109,Udbetalinger2[Period 4])</f>
        <v>0</v>
      </c>
      <c r="I48" s="17">
        <f>SUBTOTAL(109,Udbetalinger2[Period 5])</f>
        <v>0</v>
      </c>
      <c r="J48" s="17">
        <f>SUBTOTAL(109,Udbetalinger2[Period 6])</f>
        <v>0</v>
      </c>
      <c r="K48" s="17">
        <f>SUBTOTAL(109,Udbetalinger2[Period 7])</f>
        <v>0</v>
      </c>
      <c r="L48" s="17">
        <f>SUBTOTAL(109,Udbetalinger2[Period 8])</f>
        <v>0</v>
      </c>
      <c r="M48" s="17">
        <f>SUBTOTAL(109,Udbetalinger2[Period 9])</f>
        <v>0</v>
      </c>
      <c r="N48" s="17">
        <f>SUBTOTAL(109,Udbetalinger2[Period 10])</f>
        <v>0</v>
      </c>
      <c r="O48" s="17">
        <f>SUBTOTAL(109,Udbetalinger2[Period 11])</f>
        <v>0</v>
      </c>
      <c r="P48" s="17">
        <f>SUBTOTAL(109,Udbetalinger2[Period 12])</f>
        <v>0</v>
      </c>
      <c r="Q48" s="34"/>
      <c r="R48" s="17">
        <f>SUBTOTAL(109,Udbetalinger2[I alt])</f>
        <v>0</v>
      </c>
      <c r="S48" s="14"/>
    </row>
    <row r="49" spans="2:19" ht="17.25" customHeight="1" thickBot="1" x14ac:dyDescent="0.35">
      <c r="B49" s="47" t="s">
        <v>32</v>
      </c>
      <c r="C49" s="21"/>
      <c r="D49" s="38">
        <f>SUM(Udbetalinger[Period 0],Udbetalinger2[Period 0])</f>
        <v>0</v>
      </c>
      <c r="E49" s="38">
        <f>SUM(Udbetalinger[Period 1],Udbetalinger2[Period 1])</f>
        <v>400</v>
      </c>
      <c r="F49" s="38">
        <f>SUM(Udbetalinger[Period 2],Udbetalinger2[Period 2])</f>
        <v>0</v>
      </c>
      <c r="G49" s="38">
        <f>SUM(Udbetalinger[Period 3],Udbetalinger2[Period 3])</f>
        <v>226</v>
      </c>
      <c r="H49" s="38">
        <f>SUM(Udbetalinger[Period 4],Udbetalinger2[Period 4])</f>
        <v>0</v>
      </c>
      <c r="I49" s="38">
        <f>SUM(Udbetalinger[Period 5],Udbetalinger2[Period 5])</f>
        <v>0</v>
      </c>
      <c r="J49" s="38">
        <f>SUM(Udbetalinger[Period 6],Udbetalinger2[Period 6])</f>
        <v>0</v>
      </c>
      <c r="K49" s="38">
        <f>SUM(Udbetalinger[Period 7],Udbetalinger2[Period 7])</f>
        <v>0</v>
      </c>
      <c r="L49" s="38">
        <f>SUM(Udbetalinger[Period 8],Udbetalinger2[Period 8])</f>
        <v>0</v>
      </c>
      <c r="M49" s="38">
        <f>SUM(Udbetalinger[Period 9],Udbetalinger2[Period 9])</f>
        <v>0</v>
      </c>
      <c r="N49" s="38">
        <f>SUM(Udbetalinger[Period 10],Udbetalinger2[Period 10])</f>
        <v>0</v>
      </c>
      <c r="O49" s="38">
        <f>SUM(Udbetalinger[Period 11],Udbetalinger2[Period 11])</f>
        <v>0</v>
      </c>
      <c r="P49" s="42">
        <f>SUM(Udbetalinger[Period 12],Udbetalinger2[Period 12])</f>
        <v>0</v>
      </c>
      <c r="Q49" s="21"/>
      <c r="R49" s="38">
        <f>SUM(Udbetalinger[I alt],Udbetalinger2[I alt])</f>
        <v>626</v>
      </c>
      <c r="S49" s="37"/>
    </row>
    <row r="50" spans="2:19" ht="17.25" customHeight="1" x14ac:dyDescent="0.2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2:19" ht="17.25" customHeight="1" thickBot="1" x14ac:dyDescent="0.35">
      <c r="B51" s="47" t="s">
        <v>27</v>
      </c>
      <c r="C51" s="21"/>
      <c r="D51" s="38">
        <f t="shared" ref="D51:P51" si="12">D14-D49</f>
        <v>100</v>
      </c>
      <c r="E51" s="38">
        <f t="shared" si="12"/>
        <v>-125</v>
      </c>
      <c r="F51" s="38">
        <f t="shared" si="12"/>
        <v>45</v>
      </c>
      <c r="G51" s="38">
        <f t="shared" si="12"/>
        <v>-1</v>
      </c>
      <c r="H51" s="38">
        <f t="shared" si="12"/>
        <v>224</v>
      </c>
      <c r="I51" s="38">
        <f t="shared" si="12"/>
        <v>269</v>
      </c>
      <c r="J51" s="38">
        <f t="shared" si="12"/>
        <v>269</v>
      </c>
      <c r="K51" s="38">
        <f t="shared" si="12"/>
        <v>269</v>
      </c>
      <c r="L51" s="38">
        <f t="shared" si="12"/>
        <v>269</v>
      </c>
      <c r="M51" s="38">
        <f t="shared" si="12"/>
        <v>269</v>
      </c>
      <c r="N51" s="38">
        <f t="shared" si="12"/>
        <v>269</v>
      </c>
      <c r="O51" s="38">
        <f t="shared" si="12"/>
        <v>269</v>
      </c>
      <c r="P51" s="42">
        <f t="shared" si="12"/>
        <v>269</v>
      </c>
      <c r="Q51" s="21"/>
      <c r="R51" s="38">
        <f>R14-R49</f>
        <v>438</v>
      </c>
      <c r="S51" s="37"/>
    </row>
  </sheetData>
  <mergeCells count="3">
    <mergeCell ref="B15:S15"/>
    <mergeCell ref="B40:S40"/>
    <mergeCell ref="B50:S50"/>
  </mergeCells>
  <conditionalFormatting sqref="E6:P6">
    <cfRule type="expression" dxfId="44" priority="3">
      <formula>E6&lt;0</formula>
    </cfRule>
  </conditionalFormatting>
  <conditionalFormatting sqref="E51:P51">
    <cfRule type="expression" dxfId="43" priority="2">
      <formula>E51&lt;0</formula>
    </cfRule>
  </conditionalFormatting>
  <conditionalFormatting sqref="E14:P14">
    <cfRule type="expression" dxfId="42" priority="1">
      <formula>E14&lt;0</formula>
    </cfRule>
  </conditionalFormatting>
  <printOptions horizontalCentered="1" verticalCentered="1"/>
  <pageMargins left="0.5" right="0.5" top="0.5" bottom="0.5" header="0.3" footer="0.3"/>
  <pageSetup scale="62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D14:R14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D51:P51 R51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Pengestrømsopgørelse!D51:P51</xm:f>
              <xm:sqref>S51</xm:sqref>
            </x14:sparkline>
            <x14:sparkline>
              <xm:f>Pengestrømsopgørelse!D14:P14</xm:f>
              <xm:sqref>S14</xm:sqref>
            </x14:sparkline>
            <x14:sparkline>
              <xm:f>Pengestrømsopgørelse!D49:P49</xm:f>
              <xm:sqref>S49</xm:sqref>
            </x14:sparkline>
            <x14:sparkline>
              <xm:f>Pengestrømsopgørelse!D6:P6</xm:f>
              <xm:sqref>S6</xm:sqref>
            </x14:sparkline>
            <x14:sparkline>
              <xm:f>Pengestrømsopgørelse!D13:P13</xm:f>
              <xm:sqref>S13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Pengestrømsopgørelse!D39:P39</xm:f>
              <xm:sqref>S39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Pengestrømsopgørelse!D48:P48</xm:f>
              <xm:sqref>S48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01925c2-06df-47dc-afc4-5661f7a07983" xsi:nil="true"/>
    <AssetExpire xmlns="d01925c2-06df-47dc-afc4-5661f7a07983">2029-01-01T08:00:00+00:00</AssetExpire>
    <CampaignTagsTaxHTField0 xmlns="d01925c2-06df-47dc-afc4-5661f7a07983">
      <Terms xmlns="http://schemas.microsoft.com/office/infopath/2007/PartnerControls"/>
    </CampaignTagsTaxHTField0>
    <IntlLangReviewDate xmlns="d01925c2-06df-47dc-afc4-5661f7a07983" xsi:nil="true"/>
    <TPFriendlyName xmlns="d01925c2-06df-47dc-afc4-5661f7a07983" xsi:nil="true"/>
    <IntlLangReview xmlns="d01925c2-06df-47dc-afc4-5661f7a07983">false</IntlLangReview>
    <LocLastLocAttemptVersionLookup xmlns="d01925c2-06df-47dc-afc4-5661f7a07983">848662</LocLastLocAttemptVersionLookup>
    <PolicheckWords xmlns="d01925c2-06df-47dc-afc4-5661f7a07983" xsi:nil="true"/>
    <SubmitterId xmlns="d01925c2-06df-47dc-afc4-5661f7a07983" xsi:nil="true"/>
    <AcquiredFrom xmlns="d01925c2-06df-47dc-afc4-5661f7a07983">Internal MS</AcquiredFrom>
    <EditorialStatus xmlns="d01925c2-06df-47dc-afc4-5661f7a07983">Complete</EditorialStatus>
    <Markets xmlns="d01925c2-06df-47dc-afc4-5661f7a07983"/>
    <OriginAsset xmlns="d01925c2-06df-47dc-afc4-5661f7a07983" xsi:nil="true"/>
    <AssetStart xmlns="d01925c2-06df-47dc-afc4-5661f7a07983">2012-07-27T02:37:00+00:00</AssetStart>
    <FriendlyTitle xmlns="d01925c2-06df-47dc-afc4-5661f7a07983" xsi:nil="true"/>
    <MarketSpecific xmlns="d01925c2-06df-47dc-afc4-5661f7a07983">false</MarketSpecific>
    <TPNamespace xmlns="d01925c2-06df-47dc-afc4-5661f7a07983" xsi:nil="true"/>
    <PublishStatusLookup xmlns="d01925c2-06df-47dc-afc4-5661f7a07983">
      <Value>335588</Value>
    </PublishStatusLookup>
    <APAuthor xmlns="d01925c2-06df-47dc-afc4-5661f7a07983">
      <UserInfo>
        <DisplayName>REDMOND\v-sa</DisplayName>
        <AccountId>2467</AccountId>
        <AccountType/>
      </UserInfo>
    </APAuthor>
    <TPCommandLine xmlns="d01925c2-06df-47dc-afc4-5661f7a07983" xsi:nil="true"/>
    <IntlLangReviewer xmlns="d01925c2-06df-47dc-afc4-5661f7a07983" xsi:nil="true"/>
    <OpenTemplate xmlns="d01925c2-06df-47dc-afc4-5661f7a07983">true</OpenTemplate>
    <CSXSubmissionDate xmlns="d01925c2-06df-47dc-afc4-5661f7a07983" xsi:nil="true"/>
    <TaxCatchAll xmlns="d01925c2-06df-47dc-afc4-5661f7a07983"/>
    <Manager xmlns="d01925c2-06df-47dc-afc4-5661f7a07983" xsi:nil="true"/>
    <NumericId xmlns="d01925c2-06df-47dc-afc4-5661f7a07983" xsi:nil="true"/>
    <ParentAssetId xmlns="d01925c2-06df-47dc-afc4-5661f7a07983" xsi:nil="true"/>
    <OriginalSourceMarket xmlns="d01925c2-06df-47dc-afc4-5661f7a07983">english</OriginalSourceMarket>
    <ApprovalStatus xmlns="d01925c2-06df-47dc-afc4-5661f7a07983">InProgress</ApprovalStatus>
    <TPComponent xmlns="d01925c2-06df-47dc-afc4-5661f7a07983" xsi:nil="true"/>
    <EditorialTags xmlns="d01925c2-06df-47dc-afc4-5661f7a07983" xsi:nil="true"/>
    <TPExecutable xmlns="d01925c2-06df-47dc-afc4-5661f7a07983" xsi:nil="true"/>
    <TPLaunchHelpLink xmlns="d01925c2-06df-47dc-afc4-5661f7a07983" xsi:nil="true"/>
    <LocComments xmlns="d01925c2-06df-47dc-afc4-5661f7a07983" xsi:nil="true"/>
    <LocRecommendedHandoff xmlns="d01925c2-06df-47dc-afc4-5661f7a07983" xsi:nil="true"/>
    <SourceTitle xmlns="d01925c2-06df-47dc-afc4-5661f7a07983" xsi:nil="true"/>
    <CSXUpdate xmlns="d01925c2-06df-47dc-afc4-5661f7a07983">false</CSXUpdate>
    <IntlLocPriority xmlns="d01925c2-06df-47dc-afc4-5661f7a07983" xsi:nil="true"/>
    <UAProjectedTotalWords xmlns="d01925c2-06df-47dc-afc4-5661f7a07983" xsi:nil="true"/>
    <AssetType xmlns="d01925c2-06df-47dc-afc4-5661f7a07983">TP</AssetType>
    <MachineTranslated xmlns="d01925c2-06df-47dc-afc4-5661f7a07983">false</MachineTranslated>
    <OutputCachingOn xmlns="d01925c2-06df-47dc-afc4-5661f7a07983">false</OutputCachingOn>
    <TemplateStatus xmlns="d01925c2-06df-47dc-afc4-5661f7a07983">Complete</TemplateStatus>
    <IsSearchable xmlns="d01925c2-06df-47dc-afc4-5661f7a07983">true</IsSearchable>
    <ContentItem xmlns="d01925c2-06df-47dc-afc4-5661f7a07983" xsi:nil="true"/>
    <HandoffToMSDN xmlns="d01925c2-06df-47dc-afc4-5661f7a07983" xsi:nil="true"/>
    <ShowIn xmlns="d01925c2-06df-47dc-afc4-5661f7a07983">Show everywhere</ShowIn>
    <ThumbnailAssetId xmlns="d01925c2-06df-47dc-afc4-5661f7a07983" xsi:nil="true"/>
    <UALocComments xmlns="d01925c2-06df-47dc-afc4-5661f7a07983" xsi:nil="true"/>
    <UALocRecommendation xmlns="d01925c2-06df-47dc-afc4-5661f7a07983">Localize</UALocRecommendation>
    <LastModifiedDateTime xmlns="d01925c2-06df-47dc-afc4-5661f7a07983" xsi:nil="true"/>
    <LegacyData xmlns="d01925c2-06df-47dc-afc4-5661f7a07983" xsi:nil="true"/>
    <LocManualTestRequired xmlns="d01925c2-06df-47dc-afc4-5661f7a07983">false</LocManualTestRequired>
    <LocMarketGroupTiers2 xmlns="d01925c2-06df-47dc-afc4-5661f7a07983" xsi:nil="true"/>
    <ClipArtFilename xmlns="d01925c2-06df-47dc-afc4-5661f7a07983" xsi:nil="true"/>
    <TPApplication xmlns="d01925c2-06df-47dc-afc4-5661f7a07983" xsi:nil="true"/>
    <CSXHash xmlns="d01925c2-06df-47dc-afc4-5661f7a07983" xsi:nil="true"/>
    <DirectSourceMarket xmlns="d01925c2-06df-47dc-afc4-5661f7a07983">english</DirectSourceMarket>
    <PrimaryImageGen xmlns="d01925c2-06df-47dc-afc4-5661f7a07983">true</PrimaryImageGen>
    <PlannedPubDate xmlns="d01925c2-06df-47dc-afc4-5661f7a07983" xsi:nil="true"/>
    <CSXSubmissionMarket xmlns="d01925c2-06df-47dc-afc4-5661f7a07983" xsi:nil="true"/>
    <Downloads xmlns="d01925c2-06df-47dc-afc4-5661f7a07983">0</Downloads>
    <ArtSampleDocs xmlns="d01925c2-06df-47dc-afc4-5661f7a07983" xsi:nil="true"/>
    <TrustLevel xmlns="d01925c2-06df-47dc-afc4-5661f7a07983">1 Microsoft Managed Content</TrustLevel>
    <BlockPublish xmlns="d01925c2-06df-47dc-afc4-5661f7a07983">false</BlockPublish>
    <TPLaunchHelpLinkType xmlns="d01925c2-06df-47dc-afc4-5661f7a07983">Template</TPLaunchHelpLinkType>
    <LocalizationTagsTaxHTField0 xmlns="d01925c2-06df-47dc-afc4-5661f7a07983">
      <Terms xmlns="http://schemas.microsoft.com/office/infopath/2007/PartnerControls"/>
    </LocalizationTagsTaxHTField0>
    <BusinessGroup xmlns="d01925c2-06df-47dc-afc4-5661f7a07983" xsi:nil="true"/>
    <Providers xmlns="d01925c2-06df-47dc-afc4-5661f7a07983" xsi:nil="true"/>
    <TemplateTemplateType xmlns="d01925c2-06df-47dc-afc4-5661f7a07983">Excel 2007 Default</TemplateTemplateType>
    <TimesCloned xmlns="d01925c2-06df-47dc-afc4-5661f7a07983" xsi:nil="true"/>
    <TPAppVersion xmlns="d01925c2-06df-47dc-afc4-5661f7a07983" xsi:nil="true"/>
    <VoteCount xmlns="d01925c2-06df-47dc-afc4-5661f7a07983" xsi:nil="true"/>
    <FeatureTagsTaxHTField0 xmlns="d01925c2-06df-47dc-afc4-5661f7a07983">
      <Terms xmlns="http://schemas.microsoft.com/office/infopath/2007/PartnerControls"/>
    </FeatureTagsTaxHTField0>
    <Provider xmlns="d01925c2-06df-47dc-afc4-5661f7a07983" xsi:nil="true"/>
    <UACurrentWords xmlns="d01925c2-06df-47dc-afc4-5661f7a07983" xsi:nil="true"/>
    <AssetId xmlns="d01925c2-06df-47dc-afc4-5661f7a07983">TP103107636</AssetId>
    <TPClientViewer xmlns="d01925c2-06df-47dc-afc4-5661f7a07983" xsi:nil="true"/>
    <DSATActionTaken xmlns="d01925c2-06df-47dc-afc4-5661f7a07983" xsi:nil="true"/>
    <APEditor xmlns="d01925c2-06df-47dc-afc4-5661f7a07983">
      <UserInfo>
        <DisplayName/>
        <AccountId xsi:nil="true"/>
        <AccountType/>
      </UserInfo>
    </APEditor>
    <TPInstallLocation xmlns="d01925c2-06df-47dc-afc4-5661f7a07983" xsi:nil="true"/>
    <OOCacheId xmlns="d01925c2-06df-47dc-afc4-5661f7a07983" xsi:nil="true"/>
    <IsDeleted xmlns="d01925c2-06df-47dc-afc4-5661f7a07983">false</IsDeleted>
    <PublishTargets xmlns="d01925c2-06df-47dc-afc4-5661f7a07983">OfficeOnlineVNext</PublishTargets>
    <ApprovalLog xmlns="d01925c2-06df-47dc-afc4-5661f7a07983" xsi:nil="true"/>
    <BugNumber xmlns="d01925c2-06df-47dc-afc4-5661f7a07983" xsi:nil="true"/>
    <CrawlForDependencies xmlns="d01925c2-06df-47dc-afc4-5661f7a07983">false</CrawlForDependencies>
    <InternalTagsTaxHTField0 xmlns="d01925c2-06df-47dc-afc4-5661f7a07983">
      <Terms xmlns="http://schemas.microsoft.com/office/infopath/2007/PartnerControls"/>
    </InternalTagsTaxHTField0>
    <LastHandOff xmlns="d01925c2-06df-47dc-afc4-5661f7a07983" xsi:nil="true"/>
    <Milestone xmlns="d01925c2-06df-47dc-afc4-5661f7a07983" xsi:nil="true"/>
    <OriginalRelease xmlns="d01925c2-06df-47dc-afc4-5661f7a07983">15</OriginalRelease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UANotes xmlns="d01925c2-06df-47dc-afc4-5661f7a079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8A05AF-FE1A-4ED0-980D-C40DEE84C89F}"/>
</file>

<file path=customXml/itemProps2.xml><?xml version="1.0" encoding="utf-8"?>
<ds:datastoreItem xmlns:ds="http://schemas.openxmlformats.org/officeDocument/2006/customXml" ds:itemID="{5B3E0B03-3C0B-4CFD-B845-625A9F95FDA1}"/>
</file>

<file path=customXml/itemProps3.xml><?xml version="1.0" encoding="utf-8"?>
<ds:datastoreItem xmlns:ds="http://schemas.openxmlformats.org/officeDocument/2006/customXml" ds:itemID="{484A6592-B3DF-4E49-A978-FDD19C943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Pengestrømsopgørelse</vt:lpstr>
      <vt:lpstr>Regnskabsåretsstartdato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2012-07-26T18:07:35Z</dcterms:created>
  <dcterms:modified xsi:type="dcterms:W3CDTF">2012-10-09T04:43:36Z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