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tor\Desktop\da-DK\"/>
    </mc:Choice>
  </mc:AlternateContent>
  <bookViews>
    <workbookView xWindow="0" yWindow="0" windowWidth="28800" windowHeight="11760"/>
  </bookViews>
  <sheets>
    <sheet name="Opgaveplan" sheetId="1" r:id="rId1"/>
    <sheet name="Opgaveoplysninger" sheetId="3" r:id="rId2"/>
  </sheets>
  <definedNames>
    <definedName name="DatoKontrollér">Opgaveplan!$C$3*IF(Opgaveplan!$D$3="UGER",7,IF(Opgaveplan!$D$3="DAGE",1,30))</definedName>
    <definedName name="FremhævRegel">IF(Opgaveplan!$D$3="Intet Fremhævet",FALSE,TRUE)</definedName>
    <definedName name="_xlnm.Print_Area" localSheetId="1">Opgaveoplysninger!$A:$H</definedName>
    <definedName name="_xlnm.Print_Titles" localSheetId="1">Opgaveoplysninger!$3:$3</definedName>
    <definedName name="_xlnm.Print_Titles" localSheetId="0">Opgaveplan!$5:$5</definedName>
    <definedName name="Udsnit_Forfaldsdato">#N/A</definedName>
    <definedName name="Udsnit_Kursus">#N/A</definedName>
    <definedName name="Udsnit_Opgave">#N/A</definedName>
    <definedName name="Udsnit_Startdato">#N/A</definedName>
    <definedName name="Udsnit_Status">#N/A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<sst xmlns="http://schemas.openxmlformats.org/spreadsheetml/2006/main" count="88" uniqueCount="42">
  <si>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OPGAVEPLAN</t>
  </si>
  <si>
    <t xml:space="preserve">VÆLG KRITERIER FOR OPGAVER, DER FORFALDER FØR: </t>
  </si>
  <si>
    <t>Opgave</t>
  </si>
  <si>
    <t>Projekt 1</t>
  </si>
  <si>
    <t>Projekt 2</t>
  </si>
  <si>
    <t>Projekt 3</t>
  </si>
  <si>
    <t>Projekt 4</t>
  </si>
  <si>
    <t>Projekt 5</t>
  </si>
  <si>
    <t>Projekt 6</t>
  </si>
  <si>
    <t>Projekt 7</t>
  </si>
  <si>
    <t>Projekt 8</t>
  </si>
  <si>
    <t>Projekt 9</t>
  </si>
  <si>
    <t>Projekt 10</t>
  </si>
  <si>
    <t>Projekt 11</t>
  </si>
  <si>
    <t>Projekt 12</t>
  </si>
  <si>
    <t>Kursus</t>
  </si>
  <si>
    <t>Ambulancebehandling 1</t>
  </si>
  <si>
    <t>Ambulancebehandling 2</t>
  </si>
  <si>
    <t>Ambulancebehandling 3</t>
  </si>
  <si>
    <t>OPGAVEOPLYSNINGER &gt;</t>
  </si>
  <si>
    <t>FORKLARING TIL FARVELINJEN FULDFØRT</t>
  </si>
  <si>
    <t>DAGE</t>
  </si>
  <si>
    <t>Vejleder</t>
  </si>
  <si>
    <t>Vejleder 1</t>
  </si>
  <si>
    <t>Vejleder 2</t>
  </si>
  <si>
    <t>Vejleder 3</t>
  </si>
  <si>
    <t>Vejleder 4</t>
  </si>
  <si>
    <t>Startdato</t>
  </si>
  <si>
    <t>&gt; = 0%</t>
  </si>
  <si>
    <t>Forfaldsdato</t>
  </si>
  <si>
    <t>&lt; 40% = &gt;</t>
  </si>
  <si>
    <t>Status</t>
  </si>
  <si>
    <t>Procent</t>
  </si>
  <si>
    <t>OPGAVEOPLYSNINGER</t>
  </si>
  <si>
    <t xml:space="preserve">For at opdatere disse data skal du markere en celle i pivottabellen, der starter i cellen B3, gå til fanen Analysér og derefter vælge Opdater. Udsnitsværktøj til at filtrere omkostninger efter Opgaver, Startdato, Kursus, Forfaldsdato og Procent fuldført er i cellerne I3, K3, M3, I13 og K13.
</t>
  </si>
  <si>
    <t xml:space="preserve">  </t>
  </si>
  <si>
    <t>Udsnitsværktøj til at filtrere tabeldata baseret på Opgave er i denne celle.</t>
  </si>
  <si>
    <t>Udsnitsværktøj til at filtrere tabeldata baseret på Forfaldsdato er i denne celle.</t>
  </si>
  <si>
    <t>Udsnitsværktøj til at filtrere tabeldata baseret på Startdato er i denne celle.</t>
  </si>
  <si>
    <t>Udsnitsværktøj til at filtrere tabeldata baseret på Procent fuldført er i denne celle.</t>
  </si>
  <si>
    <t>&lt; OPGAVEPLAN</t>
  </si>
  <si>
    <t>Udsnitsværktøj til at filtrere tabeldata baseret på Kursus er i denne celle.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</si>
</sst>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4">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9" fontId="0" fillId="0" borderId="0" xfId="1" applyFont="1" applyAlignment="1">
      <alignment horizontal="right" vertical="center"/>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cellXfs>
  <cellStyles count="16">
    <cellStyle name="40 % - Farve2" xfId="12" builtinId="35"/>
    <cellStyle name="40 % - Farve4" xfId="14" builtinId="43"/>
    <cellStyle name="Besøgt link" xfId="5" builtinId="9" customBuiltin="1"/>
    <cellStyle name="Dato" xfId="15"/>
    <cellStyle name="Farve3" xfId="13" builtinId="37" customBuiltin="1"/>
    <cellStyle name="Forklarende tekst" xfId="11" builtinId="53" customBuiltin="1"/>
    <cellStyle name="Komma" xfId="6" builtinId="3" customBuiltin="1"/>
    <cellStyle name="Komma [0]" xfId="7" builtinId="6" customBuiltin="1"/>
    <cellStyle name="Kontrollér celle" xfId="3" builtinId="23" customBuiltin="1"/>
    <cellStyle name="Link" xfId="4" builtinId="8" customBuiltin="1"/>
    <cellStyle name="Normal" xfId="0" builtinId="0" customBuiltin="1"/>
    <cellStyle name="Overskrift 1" xfId="10" builtinId="16" customBuiltin="1"/>
    <cellStyle name="Procent" xfId="1" builtinId="5"/>
    <cellStyle name="Titel" xfId="2" builtinId="15" customBuiltin="1"/>
    <cellStyle name="Valuta" xfId="8" builtinId="4" customBuiltin="1"/>
    <cellStyle name="Valuta [0]" xfId="9" builtinId="7" customBuiltin="1"/>
  </cellStyles>
  <dxfs count="143">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numFmt numFmtId="13" formatCode="0%"/>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thin">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ont>
        <b val="0"/>
        <i val="0"/>
        <sz val="11"/>
        <name val="Calibri"/>
        <family val="2"/>
        <scheme val="major"/>
      </font>
      <fill>
        <patternFill>
          <bgColor theme="1" tint="0.24994659260841701"/>
        </patternFill>
      </fill>
    </dxf>
    <dxf>
      <font>
        <b val="0"/>
        <i val="0"/>
        <sz val="11"/>
        <color theme="0"/>
      </font>
      <fill>
        <patternFill>
          <bgColor theme="0"/>
        </patternFill>
      </fill>
    </dxf>
  </dxfs>
  <tableStyles count="3" defaultTableStyle="TableStyleMedium2" defaultPivotStyle="PivotStyleLight16">
    <tableStyle name="Assignment detail Slicer" pivot="0" table="0" count="10">
      <tableStyleElement type="wholeTable" dxfId="142"/>
      <tableStyleElement type="headerRow" dxfId="141"/>
    </tableStyle>
    <tableStyle name="Opgaveoplysninger" table="0" count="11">
      <tableStyleElement type="wholeTable" dxfId="140"/>
      <tableStyleElement type="headerRow" dxfId="139"/>
      <tableStyleElement type="totalRow" dxfId="138"/>
      <tableStyleElement type="firstRowStripe" dxfId="137"/>
      <tableStyleElement type="firstColumnStripe" dxfId="136"/>
      <tableStyleElement type="firstSubtotalRow" dxfId="135"/>
      <tableStyleElement type="secondSubtotalRow" dxfId="134"/>
      <tableStyleElement type="firstRowSubheading" dxfId="133"/>
      <tableStyleElement type="secondRowSubheading" dxfId="132"/>
      <tableStyleElement type="pageFieldLabels" dxfId="131"/>
      <tableStyleElement type="pageFieldValues" dxfId="130"/>
    </tableStyle>
    <tableStyle name="Opgaveplan" pivot="0" count="6">
      <tableStyleElement type="wholeTable" dxfId="129"/>
      <tableStyleElement type="headerRow" dxfId="128"/>
      <tableStyleElement type="totalRow" dxfId="127"/>
      <tableStyleElement type="firstColumn" dxfId="126"/>
      <tableStyleElement type="lastColumn" dxfId="125"/>
      <tableStyleElement type="firstColumnStripe" dxfId="124"/>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theme="0"/>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0"/>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28576</xdr:colOff>
      <xdr:row>2</xdr:row>
      <xdr:rowOff>19050</xdr:rowOff>
    </xdr:from>
    <xdr:to>
      <xdr:col>9</xdr:col>
      <xdr:colOff>695326</xdr:colOff>
      <xdr:row>11</xdr:row>
      <xdr:rowOff>135255</xdr:rowOff>
    </xdr:to>
    <mc:AlternateContent xmlns:mc="http://schemas.openxmlformats.org/markup-compatibility/2006">
      <mc:Choice xmlns:a14="http://schemas.microsoft.com/office/drawing/2010/main" Requires="a14">
        <xdr:graphicFrame macro="">
          <xdr:nvGraphicFramePr>
            <xdr:cNvPr id="5" name="Opgave" descr="Slicer to filter PivotTable data based on Assignmen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Opgave"/>
            </a:graphicData>
          </a:graphic>
        </xdr:graphicFrame>
      </mc:Choice>
      <mc:Fallback>
        <xdr:sp macro="" textlink="">
          <xdr:nvSpPr>
            <xdr:cNvPr id="0" name=""/>
            <xdr:cNvSpPr>
              <a:spLocks noTextEdit="1"/>
            </xdr:cNvSpPr>
          </xdr:nvSpPr>
          <xdr:spPr>
            <a:xfrm>
              <a:off x="8086726" y="1123950"/>
              <a:ext cx="1371600" cy="2011680"/>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twoCellAnchor editAs="oneCell">
    <xdr:from>
      <xdr:col>12</xdr:col>
      <xdr:colOff>47625</xdr:colOff>
      <xdr:row>2</xdr:row>
      <xdr:rowOff>19050</xdr:rowOff>
    </xdr:from>
    <xdr:to>
      <xdr:col>14</xdr:col>
      <xdr:colOff>104775</xdr:colOff>
      <xdr:row>11</xdr:row>
      <xdr:rowOff>135255</xdr:rowOff>
    </xdr:to>
    <mc:AlternateContent xmlns:mc="http://schemas.openxmlformats.org/markup-compatibility/2006">
      <mc:Choice xmlns:a14="http://schemas.microsoft.com/office/drawing/2010/main" Requires="a14">
        <xdr:graphicFrame macro="">
          <xdr:nvGraphicFramePr>
            <xdr:cNvPr id="6" name="Kursus" descr="Slicer to filter PivotTable data based on Course">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Kursus"/>
            </a:graphicData>
          </a:graphic>
        </xdr:graphicFrame>
      </mc:Choice>
      <mc:Fallback>
        <xdr:sp macro="" textlink="">
          <xdr:nvSpPr>
            <xdr:cNvPr id="0" name=""/>
            <xdr:cNvSpPr>
              <a:spLocks noTextEdit="1"/>
            </xdr:cNvSpPr>
          </xdr:nvSpPr>
          <xdr:spPr>
            <a:xfrm>
              <a:off x="10925175" y="1123950"/>
              <a:ext cx="1371600" cy="2011680"/>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twoCellAnchor editAs="oneCell">
    <xdr:from>
      <xdr:col>10</xdr:col>
      <xdr:colOff>38100</xdr:colOff>
      <xdr:row>2</xdr:row>
      <xdr:rowOff>19050</xdr:rowOff>
    </xdr:from>
    <xdr:to>
      <xdr:col>12</xdr:col>
      <xdr:colOff>0</xdr:colOff>
      <xdr:row>11</xdr:row>
      <xdr:rowOff>135255</xdr:rowOff>
    </xdr:to>
    <mc:AlternateContent xmlns:mc="http://schemas.openxmlformats.org/markup-compatibility/2006" xmlns:a14="http://schemas.microsoft.com/office/drawing/2010/main">
      <mc:Choice Requires="a14">
        <xdr:graphicFrame macro="">
          <xdr:nvGraphicFramePr>
            <xdr:cNvPr id="8" name="Startdato" descr="Slicer to filter PivotTable data based on Start on date">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Startdato"/>
            </a:graphicData>
          </a:graphic>
        </xdr:graphicFrame>
      </mc:Choice>
      <mc:Fallback xmlns="">
        <xdr:sp macro="" textlink="">
          <xdr:nvSpPr>
            <xdr:cNvPr id="0" name=""/>
            <xdr:cNvSpPr>
              <a:spLocks noTextEdit="1"/>
            </xdr:cNvSpPr>
          </xdr:nvSpPr>
          <xdr:spPr>
            <a:xfrm>
              <a:off x="9505950" y="1123950"/>
              <a:ext cx="1371600" cy="20116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95250</xdr:rowOff>
    </xdr:from>
    <xdr:to>
      <xdr:col>10</xdr:col>
      <xdr:colOff>0</xdr:colOff>
      <xdr:row>18</xdr:row>
      <xdr:rowOff>363855</xdr:rowOff>
    </xdr:to>
    <mc:AlternateContent xmlns:mc="http://schemas.openxmlformats.org/markup-compatibility/2006">
      <mc:Choice xmlns:a14="http://schemas.microsoft.com/office/drawing/2010/main" Requires="a14">
        <xdr:graphicFrame macro="">
          <xdr:nvGraphicFramePr>
            <xdr:cNvPr id="9" name="Forfaldsdato" descr="Slicer to filter PivotTable data based on Due date">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Forfaldsdato"/>
            </a:graphicData>
          </a:graphic>
        </xdr:graphicFrame>
      </mc:Choice>
      <mc:Fallback>
        <xdr:sp macro="" textlink="">
          <xdr:nvSpPr>
            <xdr:cNvPr id="0" name=""/>
            <xdr:cNvSpPr>
              <a:spLocks noTextEdit="1"/>
            </xdr:cNvSpPr>
          </xdr:nvSpPr>
          <xdr:spPr>
            <a:xfrm>
              <a:off x="8096250" y="3295650"/>
              <a:ext cx="1371600" cy="2011680"/>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twoCellAnchor editAs="oneCell">
    <xdr:from>
      <xdr:col>10</xdr:col>
      <xdr:colOff>38100</xdr:colOff>
      <xdr:row>12</xdr:row>
      <xdr:rowOff>95250</xdr:rowOff>
    </xdr:from>
    <xdr:to>
      <xdr:col>12</xdr:col>
      <xdr:colOff>0</xdr:colOff>
      <xdr:row>18</xdr:row>
      <xdr:rowOff>363855</xdr:rowOff>
    </xdr:to>
    <mc:AlternateContent xmlns:mc="http://schemas.openxmlformats.org/markup-compatibility/2006">
      <mc:Choice xmlns:a14="http://schemas.microsoft.com/office/drawing/2010/main" Requires="a14">
        <xdr:graphicFrame macro="">
          <xdr:nvGraphicFramePr>
            <xdr:cNvPr id="11" name="Status" descr="Slicer to filter PivotTable data based on Progress percentage">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dr:sp macro="" textlink="">
          <xdr:nvSpPr>
            <xdr:cNvPr id="0" name=""/>
            <xdr:cNvSpPr>
              <a:spLocks noTextEdit="1"/>
            </xdr:cNvSpPr>
          </xdr:nvSpPr>
          <xdr:spPr>
            <a:xfrm>
              <a:off x="9505950" y="3295650"/>
              <a:ext cx="1371600" cy="2011680"/>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240491550925" createdVersion="6" refreshedVersion="6" minRefreshableVersion="3" recordCount="12">
  <cacheSource type="worksheet">
    <worksheetSource name="Opgaver"/>
  </cacheSource>
  <cacheFields count="7">
    <cacheField name="Opgave" numFmtId="0">
      <sharedItems count="12">
        <s v="Projekt 1"/>
        <s v="Projekt 2"/>
        <s v="Projekt 3"/>
        <s v="Projekt 4"/>
        <s v="Projekt 5"/>
        <s v="Projekt 6"/>
        <s v="Projekt 7"/>
        <s v="Projekt 8"/>
        <s v="Projekt 9"/>
        <s v="Projekt 10"/>
        <s v="Projekt 11"/>
        <s v="Projekt 12"/>
      </sharedItems>
    </cacheField>
    <cacheField name="Kursus" numFmtId="0">
      <sharedItems count="3">
        <s v="Ambulancebehandling 1"/>
        <s v="Ambulancebehandling 2"/>
        <s v="Ambulancebehandling 3"/>
      </sharedItems>
    </cacheField>
    <cacheField name="Vejleder" numFmtId="0">
      <sharedItems count="4">
        <s v="Vejleder 1"/>
        <s v="Vejleder 2"/>
        <s v="Vejleder 3"/>
        <s v="Vejleder 4"/>
      </sharedItems>
    </cacheField>
    <cacheField name="Startdato" numFmtId="14">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Forfaldsdato" numFmtId="14">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Status" numFmtId="9">
      <sharedItems containsSemiMixedTypes="0" containsString="0" containsNumber="1" minValue="0.1" maxValue="1" count="11">
        <n v="1"/>
        <n v="0.1"/>
        <n v="0.8"/>
        <n v="0.2"/>
        <n v="0.5"/>
        <n v="0.3"/>
        <n v="0.35"/>
        <n v="0.4"/>
        <n v="0.75"/>
        <n v="0.55000000000000004"/>
        <n v="0.6"/>
      </sharedItems>
    </cacheField>
    <cacheField name="Procent"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enOpgaver"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17"/>
        <item m="1" x="21"/>
        <item m="1" x="19"/>
        <item m="1" x="13"/>
        <item m="1" x="11"/>
        <item m="1" x="14"/>
        <item m="1" x="20"/>
        <item m="1" x="16"/>
        <item m="1" x="15"/>
        <item m="1" x="12"/>
        <item m="1" x="18"/>
        <item x="0"/>
        <item x="1"/>
        <item x="2"/>
        <item x="3"/>
        <item x="4"/>
        <item x="5"/>
        <item x="6"/>
        <item x="7"/>
        <item x="8"/>
        <item x="9"/>
        <item x="10"/>
      </items>
    </pivotField>
    <pivotField axis="axisRow" compact="0" numFmtId="14"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56">
    <format dxfId="111">
      <pivotArea type="all" dataOnly="0" outline="0" fieldPosition="0"/>
    </format>
    <format dxfId="110">
      <pivotArea type="all" dataOnly="0" outline="0" fieldPosition="0"/>
    </format>
    <format dxfId="109">
      <pivotArea field="2" type="button" dataOnly="0" labelOnly="1" outline="0" axis="axisRow" fieldPosition="0"/>
    </format>
    <format dxfId="108">
      <pivotArea field="1" type="button" dataOnly="0" labelOnly="1" outline="0" axis="axisRow" fieldPosition="1"/>
    </format>
    <format dxfId="107">
      <pivotArea field="0" type="button" dataOnly="0" labelOnly="1" outline="0" axis="axisRow" fieldPosition="2"/>
    </format>
    <format dxfId="106">
      <pivotArea field="3" type="button" dataOnly="0" labelOnly="1" outline="0" axis="axisRow" fieldPosition="3"/>
    </format>
    <format dxfId="105">
      <pivotArea field="4" type="button" dataOnly="0" labelOnly="1" outline="0" axis="axisRow" fieldPosition="4"/>
    </format>
    <format dxfId="104">
      <pivotArea field="5" type="button" dataOnly="0" labelOnly="1" outline="0" axis="axisRow" fieldPosition="5"/>
    </format>
    <format dxfId="103">
      <pivotArea dataOnly="0" labelOnly="1" outline="0" fieldPosition="0">
        <references count="1">
          <reference field="2" count="0"/>
        </references>
      </pivotArea>
    </format>
    <format dxfId="102">
      <pivotArea dataOnly="0" labelOnly="1" outline="0" fieldPosition="0">
        <references count="2">
          <reference field="1" count="2">
            <x v="0"/>
            <x v="2"/>
          </reference>
          <reference field="2" count="1" selected="0">
            <x v="0"/>
          </reference>
        </references>
      </pivotArea>
    </format>
    <format dxfId="101">
      <pivotArea dataOnly="0" labelOnly="1" outline="0" fieldPosition="0">
        <references count="2">
          <reference field="1" count="1">
            <x v="0"/>
          </reference>
          <reference field="2" count="1" selected="0">
            <x v="1"/>
          </reference>
        </references>
      </pivotArea>
    </format>
    <format dxfId="100">
      <pivotArea dataOnly="0" labelOnly="1" outline="0" fieldPosition="0">
        <references count="2">
          <reference field="1" count="1">
            <x v="1"/>
          </reference>
          <reference field="2" count="1" selected="0">
            <x v="2"/>
          </reference>
        </references>
      </pivotArea>
    </format>
    <format dxfId="99">
      <pivotArea dataOnly="0" labelOnly="1" outline="0" fieldPosition="0">
        <references count="2">
          <reference field="1" count="2">
            <x v="0"/>
            <x v="1"/>
          </reference>
          <reference field="2" count="1" selected="0">
            <x v="3"/>
          </reference>
        </references>
      </pivotArea>
    </format>
    <format dxfId="98">
      <pivotArea dataOnly="0" labelOnly="1" outline="0" fieldPosition="0">
        <references count="3">
          <reference field="0" count="3">
            <x v="0"/>
            <x v="7"/>
            <x v="11"/>
          </reference>
          <reference field="1" count="1" selected="0">
            <x v="0"/>
          </reference>
          <reference field="2" count="1" selected="0">
            <x v="0"/>
          </reference>
        </references>
      </pivotArea>
    </format>
    <format dxfId="97">
      <pivotArea dataOnly="0" labelOnly="1" outline="0" fieldPosition="0">
        <references count="3">
          <reference field="0" count="1">
            <x v="3"/>
          </reference>
          <reference field="1" count="1" selected="0">
            <x v="2"/>
          </reference>
          <reference field="2" count="1" selected="0">
            <x v="0"/>
          </reference>
        </references>
      </pivotArea>
    </format>
    <format dxfId="96">
      <pivotArea dataOnly="0" labelOnly="1" outline="0" fieldPosition="0">
        <references count="3">
          <reference field="0" count="3">
            <x v="4"/>
            <x v="5"/>
            <x v="8"/>
          </reference>
          <reference field="1" count="1" selected="0">
            <x v="0"/>
          </reference>
          <reference field="2" count="1" selected="0">
            <x v="1"/>
          </reference>
        </references>
      </pivotArea>
    </format>
    <format dxfId="95">
      <pivotArea dataOnly="0" labelOnly="1" outline="0" fieldPosition="0">
        <references count="3">
          <reference field="0" count="2">
            <x v="6"/>
            <x v="9"/>
          </reference>
          <reference field="1" count="1" selected="0">
            <x v="0"/>
          </reference>
          <reference field="2" count="1" selected="0">
            <x v="2"/>
          </reference>
        </references>
      </pivotArea>
    </format>
    <format dxfId="94">
      <pivotArea dataOnly="0" labelOnly="1" outline="0" fieldPosition="0">
        <references count="3">
          <reference field="0" count="1">
            <x v="2"/>
          </reference>
          <reference field="1" count="1" selected="0">
            <x v="1"/>
          </reference>
          <reference field="2" count="1" selected="0">
            <x v="2"/>
          </reference>
        </references>
      </pivotArea>
    </format>
    <format dxfId="93">
      <pivotArea dataOnly="0" labelOnly="1" outline="0" fieldPosition="0">
        <references count="3">
          <reference field="0" count="1">
            <x v="10"/>
          </reference>
          <reference field="1" count="1" selected="0">
            <x v="0"/>
          </reference>
          <reference field="2" count="1" selected="0">
            <x v="3"/>
          </reference>
        </references>
      </pivotArea>
    </format>
    <format dxfId="92">
      <pivotArea dataOnly="0" labelOnly="1" outline="0" fieldPosition="0">
        <references count="3">
          <reference field="0" count="1">
            <x v="1"/>
          </reference>
          <reference field="1" count="1" selected="0">
            <x v="1"/>
          </reference>
          <reference field="2" count="1" selected="0">
            <x v="3"/>
          </reference>
        </references>
      </pivotArea>
    </format>
    <format dxfId="91">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90">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89">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88">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87">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86">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85">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84">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83">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82">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81">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80">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79">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78">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77">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76">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75">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74">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73">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72">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71">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70">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69">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68">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67">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66">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65">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64">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63">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62">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61">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60">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59">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58">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57">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56">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Opgaveoplysninger" showRowHeaders="1" showColHeaders="1" showRowStripes="0" showColStripes="0" showLastColumn="1"/>
  <extLst>
    <ext xmlns:x14="http://schemas.microsoft.com/office/spreadsheetml/2009/9/main" uri="{962EF5D1-5CA2-4c93-8EF4-DBF5C05439D2}">
      <x14:pivotTableDefinition xmlns:xm="http://schemas.microsoft.com/office/excel/2006/main" altTextSummary="Opgaveoplysninger, der grupperes efter Instruktør og derefter efter Kursus, opdateres automatisk fra tabellen Opgaver i regnearket Opgavepla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dsnit_Opgave" sourceName="Opgave">
  <pivotTables>
    <pivotTable tabId="3" name="PivottabellenOpgaver"/>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dsnit_Kursus" sourceName="Kursus">
  <pivotTables>
    <pivotTable tabId="3" name="PivottabellenOpgaver"/>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dsnit_Startdato" sourceName="Startdato">
  <pivotTables>
    <pivotTable tabId="3" name="PivottabellenOpgaver"/>
  </pivotTables>
  <data>
    <tabular pivotCacheId="3" showMissing="0">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dsnit_Forfaldsdato" sourceName="Forfaldsdato">
  <pivotTables>
    <pivotTable tabId="3" name="PivottabellenOpgaver"/>
  </pivotTables>
  <data>
    <tabular pivotCacheId="3" showMissing="0">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dsnit_Status" sourceName="Status">
  <pivotTables>
    <pivotTable tabId="3" name="PivottabellenOpgaver"/>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pgave" cache="Udsnit_Opgave" caption="Opgave" style="Assignment detail Slicer" rowHeight="182880"/>
  <slicer name="Kursus" cache="Udsnit_Kursus" caption="Kursus" style="Assignment detail Slicer" rowHeight="182880"/>
  <slicer name="Startdato" cache="Udsnit_Startdato" caption="Startdato" style="Assignment detail Slicer" rowHeight="182880"/>
  <slicer name="Forfaldsdato" cache="Udsnit_Forfaldsdato" caption="Forfaldsdato" style="Assignment detail Slicer" rowHeight="182880"/>
  <slicer name="Status" cache="Udsnit_Status" caption="Status" style="Assignment detail Slicer" rowHeight="182880"/>
</slicers>
</file>

<file path=xl/tables/table1.xml><?xml version="1.0" encoding="utf-8"?>
<table xmlns="http://schemas.openxmlformats.org/spreadsheetml/2006/main" id="2" name="Opgaver" displayName="Opgaver" ref="B5:H17">
  <autoFilter ref="B5:H17"/>
  <tableColumns count="7">
    <tableColumn id="2" name="Opgave" totalsRowLabel="Total" totalsRowDxfId="120" dataCellStyle="Normal"/>
    <tableColumn id="1" name="Kursus" dataDxfId="119" totalsRowDxfId="118" dataCellStyle="Normal"/>
    <tableColumn id="6" name="Vejleder" dataDxfId="117" totalsRowDxfId="116" dataCellStyle="Normal"/>
    <tableColumn id="4" name="Startdato" totalsRowDxfId="115" dataCellStyle="Dato"/>
    <tableColumn id="3" name="Forfaldsdato" totalsRowDxfId="114" dataCellStyle="Dato">
      <calculatedColumnFormula>TODAY()+(ROW(A1)*10)-25</calculatedColumnFormula>
    </tableColumn>
    <tableColumn id="5" name="Status">
      <calculatedColumnFormula>Opgaver[[#This Row],[Procent]]</calculatedColumnFormula>
    </tableColumn>
    <tableColumn id="7" name="Procent" totalsRowFunction="sum" dataDxfId="113" totalsRowDxfId="112"/>
  </tableColumns>
  <tableStyleInfo name="Opgaveplan" showFirstColumn="0" showLastColumn="0" showRowStripes="1" showColumnStripes="0"/>
  <extLst>
    <ext xmlns:x14="http://schemas.microsoft.com/office/spreadsheetml/2009/9/main" uri="{504A1905-F514-4f6f-8877-14C23A59335A}">
      <x14:table altTextSummary="Angiv Opgave, Kursus, Vejledning, Startdato og Forfaldsdato og Procent fuldført i denne tabel. Statusbaren opdateres automatisk"/>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8.7109375" customWidth="1"/>
    <col min="3" max="3" width="24.85546875" customWidth="1"/>
    <col min="4" max="4" width="24.28515625" customWidth="1"/>
    <col min="5" max="5" width="14.5703125" style="11" customWidth="1"/>
    <col min="6" max="6" width="14.7109375" style="11" customWidth="1"/>
    <col min="7" max="7" width="13.28515625" customWidth="1"/>
    <col min="8" max="8" width="11" customWidth="1"/>
    <col min="9" max="9" width="2.7109375" customWidth="1"/>
    <col min="10" max="10" width="3.7109375" customWidth="1"/>
  </cols>
  <sheetData>
    <row r="1" spans="2:8" ht="37.5" customHeight="1" x14ac:dyDescent="0.25">
      <c r="B1" s="28" t="s">
        <v>0</v>
      </c>
      <c r="C1" s="28"/>
      <c r="D1" s="29" t="s">
        <v>19</v>
      </c>
      <c r="E1" s="29"/>
      <c r="F1" s="29"/>
      <c r="G1" s="29"/>
      <c r="H1" s="29"/>
    </row>
    <row r="2" spans="2:8" ht="24.95" customHeight="1" x14ac:dyDescent="0.25">
      <c r="B2" s="28"/>
      <c r="C2" s="28"/>
      <c r="D2" s="27" t="s">
        <v>20</v>
      </c>
      <c r="E2" s="27"/>
      <c r="F2" s="20" t="s">
        <v>28</v>
      </c>
      <c r="G2" s="22" t="s">
        <v>30</v>
      </c>
      <c r="H2" s="19">
        <v>0.99</v>
      </c>
    </row>
    <row r="3" spans="2:8" ht="24.95" customHeight="1" x14ac:dyDescent="0.25">
      <c r="B3" s="18" t="s">
        <v>1</v>
      </c>
      <c r="C3" s="10">
        <v>2</v>
      </c>
      <c r="D3" s="10" t="s">
        <v>21</v>
      </c>
      <c r="E3" s="13"/>
      <c r="F3" s="14"/>
      <c r="G3" s="5"/>
      <c r="H3" s="5"/>
    </row>
    <row r="4" spans="2:8" ht="13.5" customHeight="1" x14ac:dyDescent="0.25">
      <c r="E4" s="12"/>
      <c r="F4" s="12"/>
    </row>
    <row r="5" spans="2:8" ht="30" customHeight="1" x14ac:dyDescent="0.25">
      <c r="B5" s="15" t="s">
        <v>2</v>
      </c>
      <c r="C5" s="15" t="s">
        <v>15</v>
      </c>
      <c r="D5" s="15" t="s">
        <v>22</v>
      </c>
      <c r="E5" s="16" t="s">
        <v>27</v>
      </c>
      <c r="F5" s="16" t="s">
        <v>29</v>
      </c>
      <c r="G5" s="15" t="s">
        <v>31</v>
      </c>
      <c r="H5" s="15" t="s">
        <v>32</v>
      </c>
    </row>
    <row r="6" spans="2:8" ht="30" customHeight="1" x14ac:dyDescent="0.25">
      <c r="B6" t="s">
        <v>3</v>
      </c>
      <c r="C6" s="17" t="s">
        <v>16</v>
      </c>
      <c r="D6" s="17" t="s">
        <v>23</v>
      </c>
      <c r="E6" s="21">
        <f ca="1">TODAY()-30</f>
        <v>43177</v>
      </c>
      <c r="F6" s="21">
        <f ca="1">TODAY()+30</f>
        <v>43237</v>
      </c>
      <c r="G6" s="9">
        <f>Opgaver[[#This Row],[Procent]]</f>
        <v>1</v>
      </c>
      <c r="H6" s="25">
        <v>1</v>
      </c>
    </row>
    <row r="7" spans="2:8" ht="30" customHeight="1" x14ac:dyDescent="0.25">
      <c r="B7" t="s">
        <v>4</v>
      </c>
      <c r="C7" s="17" t="s">
        <v>16</v>
      </c>
      <c r="D7" s="17" t="s">
        <v>24</v>
      </c>
      <c r="E7" s="21">
        <f ca="1">TODAY()-20</f>
        <v>43187</v>
      </c>
      <c r="F7" s="21">
        <f ca="1">TODAY()+60</f>
        <v>43267</v>
      </c>
      <c r="G7" s="9">
        <f>Opgaver[[#This Row],[Procent]]</f>
        <v>0.1</v>
      </c>
      <c r="H7" s="25">
        <v>0.1</v>
      </c>
    </row>
    <row r="8" spans="2:8" ht="30" customHeight="1" x14ac:dyDescent="0.25">
      <c r="B8" t="s">
        <v>5</v>
      </c>
      <c r="C8" s="17" t="s">
        <v>16</v>
      </c>
      <c r="D8" s="17" t="s">
        <v>24</v>
      </c>
      <c r="E8" s="21">
        <f ca="1">TODAY()-15</f>
        <v>43192</v>
      </c>
      <c r="F8" s="21">
        <f ca="1">TODAY()+42</f>
        <v>43249</v>
      </c>
      <c r="G8" s="9">
        <f>Opgaver[[#This Row],[Procent]]</f>
        <v>0.8</v>
      </c>
      <c r="H8" s="25">
        <v>0.8</v>
      </c>
    </row>
    <row r="9" spans="2:8" ht="30" customHeight="1" x14ac:dyDescent="0.25">
      <c r="B9" t="s">
        <v>6</v>
      </c>
      <c r="C9" s="17" t="s">
        <v>16</v>
      </c>
      <c r="D9" s="17" t="s">
        <v>25</v>
      </c>
      <c r="E9" s="21">
        <f ca="1">TODAY()-60</f>
        <v>43147</v>
      </c>
      <c r="F9" s="21">
        <f ca="1">TODAY()+40</f>
        <v>43247</v>
      </c>
      <c r="G9" s="9">
        <f>Opgaver[[#This Row],[Procent]]</f>
        <v>0.2</v>
      </c>
      <c r="H9" s="25">
        <v>0.2</v>
      </c>
    </row>
    <row r="10" spans="2:8" ht="30" customHeight="1" x14ac:dyDescent="0.25">
      <c r="B10" t="s">
        <v>7</v>
      </c>
      <c r="C10" s="17" t="s">
        <v>16</v>
      </c>
      <c r="D10" s="17" t="s">
        <v>23</v>
      </c>
      <c r="E10" s="21">
        <f ca="1">TODAY()-25</f>
        <v>43182</v>
      </c>
      <c r="F10" s="21">
        <f ca="1">TODAY()+20</f>
        <v>43227</v>
      </c>
      <c r="G10" s="9">
        <f>Opgaver[[#This Row],[Procent]]</f>
        <v>0.5</v>
      </c>
      <c r="H10" s="25">
        <v>0.5</v>
      </c>
    </row>
    <row r="11" spans="2:8" ht="30" customHeight="1" x14ac:dyDescent="0.25">
      <c r="B11" t="s">
        <v>8</v>
      </c>
      <c r="C11" s="17" t="s">
        <v>16</v>
      </c>
      <c r="D11" s="17" t="s">
        <v>24</v>
      </c>
      <c r="E11" s="21">
        <f ca="1">TODAY()-34</f>
        <v>43173</v>
      </c>
      <c r="F11" s="21">
        <f ca="1">TODAY()+80</f>
        <v>43287</v>
      </c>
      <c r="G11" s="9">
        <f>Opgaver[[#This Row],[Procent]]</f>
        <v>0.3</v>
      </c>
      <c r="H11" s="25">
        <v>0.3</v>
      </c>
    </row>
    <row r="12" spans="2:8" ht="30" customHeight="1" x14ac:dyDescent="0.25">
      <c r="B12" t="s">
        <v>9</v>
      </c>
      <c r="C12" s="17" t="s">
        <v>16</v>
      </c>
      <c r="D12" s="17" t="s">
        <v>25</v>
      </c>
      <c r="E12" s="21">
        <f ca="1">TODAY()-22</f>
        <v>43185</v>
      </c>
      <c r="F12" s="21">
        <f ca="1">TODAY()+24</f>
        <v>43231</v>
      </c>
      <c r="G12" s="9">
        <f>Opgaver[[#This Row],[Procent]]</f>
        <v>0.35</v>
      </c>
      <c r="H12" s="25">
        <v>0.35</v>
      </c>
    </row>
    <row r="13" spans="2:8" ht="30" customHeight="1" x14ac:dyDescent="0.25">
      <c r="B13" t="s">
        <v>10</v>
      </c>
      <c r="C13" s="17" t="s">
        <v>16</v>
      </c>
      <c r="D13" s="17" t="s">
        <v>26</v>
      </c>
      <c r="E13" s="21">
        <f ca="1">TODAY()-10</f>
        <v>43197</v>
      </c>
      <c r="F13" s="21">
        <f ca="1">TODAY()+50</f>
        <v>43257</v>
      </c>
      <c r="G13" s="9">
        <f>Opgaver[[#This Row],[Procent]]</f>
        <v>0.4</v>
      </c>
      <c r="H13" s="25">
        <v>0.4</v>
      </c>
    </row>
    <row r="14" spans="2:8" ht="30" customHeight="1" x14ac:dyDescent="0.25">
      <c r="B14" t="s">
        <v>11</v>
      </c>
      <c r="C14" s="17" t="s">
        <v>16</v>
      </c>
      <c r="D14" s="17" t="s">
        <v>23</v>
      </c>
      <c r="E14" s="21">
        <f ca="1">TODAY()-10</f>
        <v>43197</v>
      </c>
      <c r="F14" s="21">
        <f ca="1">TODAY()+18</f>
        <v>43225</v>
      </c>
      <c r="G14" s="9">
        <f>Opgaver[[#This Row],[Procent]]</f>
        <v>0.75</v>
      </c>
      <c r="H14" s="25">
        <v>0.75</v>
      </c>
    </row>
    <row r="15" spans="2:8" ht="30" customHeight="1" x14ac:dyDescent="0.25">
      <c r="B15" t="s">
        <v>12</v>
      </c>
      <c r="C15" s="17" t="s">
        <v>17</v>
      </c>
      <c r="D15" s="17" t="s">
        <v>26</v>
      </c>
      <c r="E15" s="21">
        <f ca="1">TODAY()-50</f>
        <v>43157</v>
      </c>
      <c r="F15" s="21">
        <f ca="1">TODAY()+60</f>
        <v>43267</v>
      </c>
      <c r="G15" s="9">
        <f>Opgaver[[#This Row],[Procent]]</f>
        <v>0.5</v>
      </c>
      <c r="H15" s="25">
        <v>0.5</v>
      </c>
    </row>
    <row r="16" spans="2:8" ht="30" customHeight="1" x14ac:dyDescent="0.25">
      <c r="B16" t="s">
        <v>13</v>
      </c>
      <c r="C16" s="17" t="s">
        <v>17</v>
      </c>
      <c r="D16" s="17" t="s">
        <v>25</v>
      </c>
      <c r="E16" s="21">
        <f ca="1">TODAY()-13</f>
        <v>43194</v>
      </c>
      <c r="F16" s="21">
        <f ca="1">TODAY()+55</f>
        <v>43262</v>
      </c>
      <c r="G16" s="9">
        <f>Opgaver[[#This Row],[Procent]]</f>
        <v>0.55000000000000004</v>
      </c>
      <c r="H16" s="25">
        <v>0.55000000000000004</v>
      </c>
    </row>
    <row r="17" spans="2:8" ht="30" customHeight="1" x14ac:dyDescent="0.25">
      <c r="B17" t="s">
        <v>14</v>
      </c>
      <c r="C17" s="17" t="s">
        <v>18</v>
      </c>
      <c r="D17" s="17" t="s">
        <v>23</v>
      </c>
      <c r="E17" s="21">
        <f ca="1">TODAY()-28</f>
        <v>43179</v>
      </c>
      <c r="F17" s="21">
        <f ca="1">TODAY()+44</f>
        <v>43251</v>
      </c>
      <c r="G17" s="9">
        <f>Opgaver[[#This Row],[Procent]]</f>
        <v>0.6</v>
      </c>
      <c r="H17" s="25">
        <v>0.6</v>
      </c>
    </row>
  </sheetData>
  <mergeCells count="3">
    <mergeCell ref="D2:E2"/>
    <mergeCell ref="B1:C2"/>
    <mergeCell ref="D1:H1"/>
  </mergeCells>
  <conditionalFormatting sqref="B6:H17">
    <cfRule type="expression" dxfId="123" priority="2" stopIfTrue="1">
      <formula>$G6=1</formula>
    </cfRule>
    <cfRule type="expression" dxfId="122" priority="3" stopIfTrue="1">
      <formula>(FremhævRegel)*($F6&lt;=TODAY()+DatoKontrollér)*($F6&gt;=TODAY())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21" priority="5">
      <formula>$D$3="Intet Fremhævet"</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Vælg en intervalperiode på listen. Vælg ANNULLER, og tryk på Alt+pil ned-tasten for at få indstillinger og derefter på pil ned-tasten og Enter for at foretage markeringen" prompt="Vælg interval for at fremhæve forfaldne opgaver i denne celle. Tryk på Alt+pil ned-tasten for at åbne rullelisten. Tryk derefter på pil ned-tasten og Enter for at vælge" sqref="D3">
      <formula1>"INTET FREMHÆVET,DAGE,UGER,MÅNEDER"</formula1>
    </dataValidation>
    <dataValidation type="list" errorStyle="warning" allowBlank="1" showInputMessage="1" showErrorMessage="1" error="Vælg en intervalværdi på listen. Vælg ANNULLER, og tryk på Alt+pil ned-tasten for at få indstillinger og derefter på pil ned-tasten og Enter for at foretage valget" prompt="Vælg intervalværdi for fremhævelse af forfaldne opgaver i denne celle. Tryk på Alt+pil ned-tasten for at åbne rullelisten. Tryk derefter på pil ned-tasten og Enter for at vælge" sqref="C3">
      <formula1>"1,2,3,4,5,6,7,8,9,10,11,12,13,14,15,16,17,18,19,20,21,22,23,24,25,26,27,28,29,30"</formula1>
    </dataValidation>
    <dataValidation allowBlank="1" showInputMessage="1" showErrorMessage="1" prompt="Angiv Opgave i denne kolonne under overskriften. Brug overskriftsfiltre til at finde bestemte poster" sqref="B5"/>
    <dataValidation allowBlank="1" showInputMessage="1" showErrorMessage="1" prompt="Angiv Kursus i denne kolonne under overskriften" sqref="C5"/>
    <dataValidation allowBlank="1" showInputMessage="1" showErrorMessage="1" prompt="Angiv Vejleder i denne kolonne under overskriften" sqref="D5"/>
    <dataValidation allowBlank="1" showInputMessage="1" showErrorMessage="1" prompt="Angiv Startdato i denne kolonne under overskriften" sqref="E5"/>
    <dataValidation allowBlank="1" showInputMessage="1" showErrorMessage="1" prompt="Angiv Forfaldsdato i denne kolonne under overskriften" sqref="F5"/>
    <dataValidation allowBlank="1" showInputMessage="1" showErrorMessage="1" prompt="En statuslinje opdateres automatisk i denne kolonne under overskriften" sqref="G5"/>
    <dataValidation allowBlank="1" showInputMessage="1" showErrorMessage="1" prompt="Angiv Procentdel fuldført i denne kolonne under overskriften" sqref="H5"/>
    <dataValidation allowBlank="1" showInputMessage="1" showErrorMessage="1" prompt="Vælg Kriterier for Forfaldne opgaver i cellerne C3 og D3 til højre" sqref="B3"/>
    <dataValidation allowBlank="1" showInputMessage="1" showErrorMessage="1" prompt="Titlen på dette regneark er i denne celle. Forklaring til farvelinjen Fuldført er i cellerne F2 til H2. Navigationslink til regnearket Opgaveoplysninger er i celle D1" sqref="B1:C2"/>
    <dataValidation allowBlank="1" showInputMessage="1" showErrorMessage="1" prompt="Forklaringen til farvelinjen Fuldført er i cellerne til højre. Farvelinjer opdateres automatisk i kolonnen Status i tabellen Opgave" sqref="D2:E2"/>
    <dataValidation allowBlank="1" showInputMessage="1" showErrorMessage="1" prompt="Opret en Opgaveplan i dette regneark. Angiv oplysninger i tabellen Opgaver, der starter i cellen B5 i dette regneark" sqref="A1"/>
    <dataValidation allowBlank="1" showInputMessage="1" showErrorMessage="1" prompt="Hvis opgavestatussen er mellem 0 % og 40 %, fremhæves den med RGB-farven R=123, G=209, B=255" sqref="F2"/>
    <dataValidation allowBlank="1" showInputMessage="1" showErrorMessage="1" prompt="Hvis opgavestatussen er mellem 40 % og 75 %, fremhæves den med RGB-farven R=188, G=222, B=182" sqref="G2"/>
    <dataValidation allowBlank="1" showInputMessage="1" showErrorMessage="1" prompt="Hvis opgavestatussen er mellem 75 % og 99 %, fremhæves den med RGB-farven R=254, G=198, B=11" sqref="H2"/>
    <dataValidation allowBlank="1" showInputMessage="1" showErrorMessage="1" prompt="Navigationslink til regnearket Opgaveoplysninger" sqref="D1"/>
  </dataValidations>
  <hyperlinks>
    <hyperlink ref="D1:H1" location="Opgaveoplysninger!A1" tooltip="Vælg for at navigere til regnearket Opgaveoplysninger" display="OPGAVEOPLYSNINGER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5" width="16.28515625" style="6" customWidth="1"/>
    <col min="6" max="6" width="16.7109375" style="6" customWidth="1"/>
    <col min="7" max="7" width="13.85546875" style="6" customWidth="1"/>
    <col min="8" max="8" width="2.5703125" customWidth="1"/>
    <col min="9" max="13" width="10.5703125" customWidth="1"/>
    <col min="15" max="15" width="2.7109375" customWidth="1"/>
  </cols>
  <sheetData>
    <row r="1" spans="1:15" ht="37.5" customHeight="1" x14ac:dyDescent="0.25">
      <c r="A1"/>
      <c r="B1" s="28" t="s">
        <v>33</v>
      </c>
      <c r="C1" s="28"/>
      <c r="D1" s="28"/>
      <c r="E1" s="28"/>
      <c r="F1" s="28"/>
      <c r="G1" s="28"/>
      <c r="H1" s="28"/>
      <c r="I1" s="28"/>
      <c r="J1" s="28"/>
      <c r="K1" s="28"/>
      <c r="L1" s="29" t="s">
        <v>40</v>
      </c>
      <c r="M1" s="29"/>
      <c r="N1" s="29"/>
    </row>
    <row r="2" spans="1:15" ht="50.1" customHeight="1" x14ac:dyDescent="0.25">
      <c r="A2"/>
      <c r="B2" s="31" t="s">
        <v>34</v>
      </c>
      <c r="C2" s="31"/>
      <c r="D2" s="31"/>
      <c r="E2" s="31"/>
      <c r="F2" s="31"/>
      <c r="G2" s="31"/>
      <c r="H2" s="31"/>
      <c r="I2" s="31"/>
      <c r="J2" s="31"/>
      <c r="K2" s="31"/>
      <c r="L2" s="31"/>
      <c r="M2" s="31"/>
      <c r="N2" s="31"/>
      <c r="O2" s="31"/>
    </row>
    <row r="3" spans="1:15" ht="23.25" x14ac:dyDescent="0.25">
      <c r="A3" s="2"/>
      <c r="B3" s="3" t="s">
        <v>22</v>
      </c>
      <c r="C3" s="3" t="s">
        <v>15</v>
      </c>
      <c r="D3" s="3" t="s">
        <v>2</v>
      </c>
      <c r="E3" s="3" t="s">
        <v>27</v>
      </c>
      <c r="F3" s="3" t="s">
        <v>29</v>
      </c>
      <c r="G3" s="3" t="s">
        <v>31</v>
      </c>
      <c r="I3" s="30" t="s">
        <v>36</v>
      </c>
      <c r="J3" s="30"/>
      <c r="K3" s="30" t="s">
        <v>38</v>
      </c>
      <c r="L3" s="30"/>
      <c r="M3" s="30" t="s">
        <v>41</v>
      </c>
      <c r="N3" s="30"/>
      <c r="O3" s="30"/>
    </row>
    <row r="4" spans="1:15" ht="15.75" x14ac:dyDescent="0.25">
      <c r="B4" s="32" t="s">
        <v>23</v>
      </c>
      <c r="C4" s="32" t="s">
        <v>16</v>
      </c>
      <c r="D4" s="26" t="s">
        <v>3</v>
      </c>
      <c r="E4" s="23">
        <v>43177</v>
      </c>
      <c r="F4" s="23">
        <v>43237</v>
      </c>
      <c r="G4" s="24">
        <v>1</v>
      </c>
      <c r="I4" s="30"/>
      <c r="J4" s="30"/>
      <c r="K4" s="30"/>
      <c r="L4" s="30"/>
      <c r="M4" s="30"/>
      <c r="N4" s="30"/>
      <c r="O4" s="30"/>
    </row>
    <row r="5" spans="1:15" ht="15.75" x14ac:dyDescent="0.25">
      <c r="B5" s="33"/>
      <c r="C5" s="33"/>
      <c r="D5" s="26" t="s">
        <v>7</v>
      </c>
      <c r="E5" s="23">
        <v>43182</v>
      </c>
      <c r="F5" s="23">
        <v>43227</v>
      </c>
      <c r="G5" s="24">
        <v>0.5</v>
      </c>
      <c r="I5" s="30"/>
      <c r="J5" s="30"/>
      <c r="K5" s="30"/>
      <c r="L5" s="30"/>
      <c r="M5" s="30"/>
      <c r="N5" s="30"/>
      <c r="O5" s="30"/>
    </row>
    <row r="6" spans="1:15" ht="15.75" x14ac:dyDescent="0.25">
      <c r="B6" s="33"/>
      <c r="C6" s="33"/>
      <c r="D6" s="26" t="s">
        <v>11</v>
      </c>
      <c r="E6" s="23">
        <v>43197</v>
      </c>
      <c r="F6" s="23">
        <v>43225</v>
      </c>
      <c r="G6" s="24">
        <v>0.75</v>
      </c>
      <c r="I6" s="30"/>
      <c r="J6" s="30"/>
      <c r="K6" s="30"/>
      <c r="L6" s="30"/>
      <c r="M6" s="30"/>
      <c r="N6" s="30"/>
      <c r="O6" s="30"/>
    </row>
    <row r="7" spans="1:15" ht="15.75" x14ac:dyDescent="0.25">
      <c r="B7" s="33"/>
      <c r="C7" s="26" t="s">
        <v>18</v>
      </c>
      <c r="D7" s="26" t="s">
        <v>14</v>
      </c>
      <c r="E7" s="23">
        <v>43179</v>
      </c>
      <c r="F7" s="23">
        <v>43251</v>
      </c>
      <c r="G7" s="24">
        <v>0.6</v>
      </c>
      <c r="I7" s="30"/>
      <c r="J7" s="30"/>
      <c r="K7" s="30"/>
      <c r="L7" s="30"/>
      <c r="M7" s="30"/>
      <c r="N7" s="30"/>
      <c r="O7" s="30"/>
    </row>
    <row r="8" spans="1:15" ht="15.75" x14ac:dyDescent="0.25">
      <c r="B8" s="32" t="s">
        <v>24</v>
      </c>
      <c r="C8" s="32" t="s">
        <v>16</v>
      </c>
      <c r="D8" s="26" t="s">
        <v>4</v>
      </c>
      <c r="E8" s="23">
        <v>43187</v>
      </c>
      <c r="F8" s="23">
        <v>43267</v>
      </c>
      <c r="G8" s="24">
        <v>0.1</v>
      </c>
      <c r="I8" s="30"/>
      <c r="J8" s="30"/>
      <c r="K8" s="30"/>
      <c r="L8" s="30"/>
      <c r="M8" s="30"/>
      <c r="N8" s="30"/>
      <c r="O8" s="30"/>
    </row>
    <row r="9" spans="1:15" ht="15.75" x14ac:dyDescent="0.25">
      <c r="B9" s="33"/>
      <c r="C9" s="33"/>
      <c r="D9" s="26" t="s">
        <v>5</v>
      </c>
      <c r="E9" s="23">
        <v>43192</v>
      </c>
      <c r="F9" s="23">
        <v>43249</v>
      </c>
      <c r="G9" s="24">
        <v>0.8</v>
      </c>
      <c r="I9" s="30"/>
      <c r="J9" s="30"/>
      <c r="K9" s="30"/>
      <c r="L9" s="30"/>
      <c r="M9" s="30"/>
      <c r="N9" s="30"/>
      <c r="O9" s="30"/>
    </row>
    <row r="10" spans="1:15" ht="15.75" x14ac:dyDescent="0.25">
      <c r="B10" s="33"/>
      <c r="C10" s="33"/>
      <c r="D10" s="26" t="s">
        <v>8</v>
      </c>
      <c r="E10" s="23">
        <v>43173</v>
      </c>
      <c r="F10" s="23">
        <v>43287</v>
      </c>
      <c r="G10" s="24">
        <v>0.3</v>
      </c>
      <c r="I10" s="30"/>
      <c r="J10" s="30"/>
      <c r="K10" s="30"/>
      <c r="L10" s="30"/>
      <c r="M10" s="30"/>
      <c r="N10" s="30"/>
      <c r="O10" s="30"/>
    </row>
    <row r="11" spans="1:15" ht="15.75" x14ac:dyDescent="0.25">
      <c r="B11" s="32" t="s">
        <v>25</v>
      </c>
      <c r="C11" s="33" t="s">
        <v>16</v>
      </c>
      <c r="D11" s="26" t="s">
        <v>6</v>
      </c>
      <c r="E11" s="23">
        <v>43147</v>
      </c>
      <c r="F11" s="23">
        <v>43247</v>
      </c>
      <c r="G11" s="24">
        <v>0.2</v>
      </c>
      <c r="I11" s="30"/>
      <c r="J11" s="30"/>
      <c r="K11" s="30"/>
      <c r="L11" s="30"/>
      <c r="M11" s="30"/>
      <c r="N11" s="30"/>
      <c r="O11" s="30"/>
    </row>
    <row r="12" spans="1:15" ht="15.75" x14ac:dyDescent="0.25">
      <c r="B12" s="33"/>
      <c r="C12" s="33"/>
      <c r="D12" s="26" t="s">
        <v>9</v>
      </c>
      <c r="E12" s="23">
        <v>43185</v>
      </c>
      <c r="F12" s="23">
        <v>43231</v>
      </c>
      <c r="G12" s="24">
        <v>0.35</v>
      </c>
      <c r="I12" s="30"/>
      <c r="J12" s="30"/>
      <c r="K12" s="30"/>
      <c r="L12" s="30"/>
      <c r="M12" s="30"/>
      <c r="N12" s="30"/>
      <c r="O12" s="30"/>
    </row>
    <row r="13" spans="1:15" ht="15.75" x14ac:dyDescent="0.25">
      <c r="B13" s="33"/>
      <c r="C13" s="26" t="s">
        <v>17</v>
      </c>
      <c r="D13" s="26" t="s">
        <v>13</v>
      </c>
      <c r="E13" s="23">
        <v>43194</v>
      </c>
      <c r="F13" s="23">
        <v>43262</v>
      </c>
      <c r="G13" s="24">
        <v>0.55000000000000004</v>
      </c>
      <c r="I13" s="30" t="s">
        <v>37</v>
      </c>
      <c r="J13" s="30"/>
      <c r="K13" s="30" t="s">
        <v>39</v>
      </c>
      <c r="L13" s="30"/>
    </row>
    <row r="14" spans="1:15" ht="15.75" x14ac:dyDescent="0.25">
      <c r="B14" s="32" t="s">
        <v>26</v>
      </c>
      <c r="C14" s="26" t="s">
        <v>16</v>
      </c>
      <c r="D14" s="26" t="s">
        <v>10</v>
      </c>
      <c r="E14" s="23">
        <v>43197</v>
      </c>
      <c r="F14" s="23">
        <v>43257</v>
      </c>
      <c r="G14" s="24">
        <v>0.4</v>
      </c>
      <c r="K14" s="17"/>
      <c r="L14" s="17"/>
    </row>
    <row r="15" spans="1:15" ht="15.75" x14ac:dyDescent="0.25">
      <c r="B15" s="33"/>
      <c r="C15" s="26" t="s">
        <v>17</v>
      </c>
      <c r="D15" s="26" t="s">
        <v>12</v>
      </c>
      <c r="E15" s="23">
        <v>43157</v>
      </c>
      <c r="F15" s="23">
        <v>43267</v>
      </c>
      <c r="G15" s="24">
        <v>0.5</v>
      </c>
      <c r="I15" s="17"/>
      <c r="J15" s="17"/>
      <c r="K15" s="17"/>
      <c r="L15" s="17"/>
    </row>
    <row r="16" spans="1:15" ht="30" customHeight="1" x14ac:dyDescent="0.25">
      <c r="B16"/>
      <c r="C16"/>
      <c r="D16"/>
      <c r="E16"/>
      <c r="F16"/>
      <c r="G16"/>
      <c r="I16" s="17"/>
      <c r="J16" s="17"/>
      <c r="K16" s="17"/>
      <c r="L16" s="17"/>
    </row>
    <row r="17" spans="2:12" ht="30" customHeight="1" x14ac:dyDescent="0.25">
      <c r="B17"/>
      <c r="C17"/>
      <c r="D17"/>
      <c r="E17"/>
      <c r="F17"/>
      <c r="G17"/>
      <c r="I17" s="17"/>
      <c r="J17" s="17"/>
      <c r="K17" s="17"/>
      <c r="L17" s="17"/>
    </row>
    <row r="18" spans="2:12" ht="30" customHeight="1" x14ac:dyDescent="0.25">
      <c r="B18"/>
      <c r="C18"/>
      <c r="D18"/>
      <c r="E18"/>
      <c r="F18"/>
      <c r="G18"/>
      <c r="I18" s="17"/>
      <c r="J18" s="17"/>
      <c r="K18" s="17"/>
      <c r="L18" s="17"/>
    </row>
    <row r="19" spans="2:12" ht="30" customHeight="1" x14ac:dyDescent="0.25">
      <c r="B19"/>
      <c r="C19"/>
      <c r="D19"/>
      <c r="I19" s="17"/>
      <c r="J19" s="17"/>
      <c r="K19" s="17"/>
      <c r="L19" s="17"/>
    </row>
    <row r="20" spans="2:12" ht="30" customHeight="1" x14ac:dyDescent="0.25">
      <c r="B20"/>
      <c r="C20"/>
      <c r="D20"/>
      <c r="I20" s="17"/>
      <c r="J20" s="17"/>
      <c r="K20" s="17"/>
      <c r="L20" s="17"/>
    </row>
    <row r="21" spans="2:12" ht="30" customHeight="1" x14ac:dyDescent="0.25">
      <c r="F21" s="6" t="s">
        <v>35</v>
      </c>
      <c r="I21" s="17"/>
      <c r="J21" s="17"/>
      <c r="K21" s="17"/>
      <c r="L21" s="17"/>
    </row>
    <row r="22" spans="2:12" ht="30" customHeight="1" x14ac:dyDescent="0.25">
      <c r="I22" s="17"/>
      <c r="J22" s="17"/>
      <c r="K22" s="17"/>
      <c r="L22" s="17"/>
    </row>
  </sheetData>
  <mergeCells count="14">
    <mergeCell ref="B4:B7"/>
    <mergeCell ref="B8:B10"/>
    <mergeCell ref="B11:B13"/>
    <mergeCell ref="B14:B15"/>
    <mergeCell ref="L1:N1"/>
    <mergeCell ref="I13:J13"/>
    <mergeCell ref="K13:L13"/>
    <mergeCell ref="B2:O2"/>
    <mergeCell ref="I3:J12"/>
    <mergeCell ref="K3:L12"/>
    <mergeCell ref="M3:O12"/>
    <mergeCell ref="B1:K1"/>
    <mergeCell ref="C4:C6"/>
    <mergeCell ref="C8:C12"/>
  </mergeCells>
  <dataValidations count="3">
    <dataValidation allowBlank="1" showInputMessage="1" showErrorMessage="1" prompt="Opgaveoplysningerne opdateres automatisk i pivottabellen i dette regneark. Navigationslinket til regnearket Opgaveplan er i cellen L1" sqref="A1"/>
    <dataValidation allowBlank="1" showInputMessage="1" showErrorMessage="1" prompt="Titlen er i denne celle. Navigationslinket til regnearket Opgaveplan er i celle L1 Vejledningen er i cellen nedenfor" sqref="B1:K1"/>
    <dataValidation allowBlank="1" showInputMessage="1" showErrorMessage="1" prompt="Navigationslinket til regnearket Opgaveplan er i denne celle" sqref="L1:N1"/>
  </dataValidations>
  <hyperlinks>
    <hyperlink ref="L1:N1" location="Opgaveplan!A1" tooltip="Vælg for at navigere til regnearket Opgaveplan" display="&lt; OPGAVEPLAN"/>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Opgaveplan</vt:lpstr>
      <vt:lpstr>Opgaveoplysninger</vt:lpstr>
      <vt:lpstr>Opgaveoplysninger!Udskriftsområde</vt:lpstr>
      <vt:lpstr>Opgaveoplysninger!Udskriftstitler</vt:lpstr>
      <vt:lpstr>Opgaveplan!Udskriftstitler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2018-04-17T03:47:27Z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