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90702\Bug 3452204\da-DK\target\"/>
    </mc:Choice>
  </mc:AlternateContent>
  <xr:revisionPtr revIDLastSave="0" documentId="13_ncr:1_{8D8926F2-E5F8-49C2-8C58-2169B5D3EE5C}" xr6:coauthVersionLast="43" xr6:coauthVersionMax="43" xr10:uidLastSave="{00000000-0000-0000-0000-000000000000}"/>
  <bookViews>
    <workbookView xWindow="-120" yWindow="-120" windowWidth="25470" windowHeight="16215" tabRatio="783" xr2:uid="{00000000-000D-0000-FFFF-FFFF00000000}"/>
  </bookViews>
  <sheets>
    <sheet name="Oversigt over Lektioner" sheetId="1" r:id="rId1"/>
    <sheet name="Deadlines" sheetId="2" r:id="rId2"/>
    <sheet name="Ugeplan" sheetId="7" r:id="rId3"/>
    <sheet name="Semesterkalender" sheetId="3" r:id="rId4"/>
  </sheets>
  <definedNames>
    <definedName name="LektionsOversigt">LektionsoversigtsTabel[KUSRSUS-ID]</definedName>
    <definedName name="Schedule_Print_Area">OFFSET(Ugeplan!$B$2:$D495,,,COUNTA(Ugeplan!$D:$D))</definedName>
    <definedName name="ScheduleEnd">Semesterkalender!$R$8</definedName>
    <definedName name="ScheduleStart">Semesterkalender!$R$6</definedName>
    <definedName name="ScheduleYear">Semesterkalender!$R$4</definedName>
    <definedName name="TidsplanSemester">Semesterkalender!$R$2</definedName>
    <definedName name="_xlnm.Print_Area" localSheetId="1">Deadlines!$A$1:$H$9</definedName>
    <definedName name="_xlnm.Print_Area" localSheetId="0">'Oversigt over Lektioner'!$A$1:$K$9</definedName>
    <definedName name="_xlnm.Print_Area" localSheetId="3">Semesterkalender!$A$1:$R$17</definedName>
    <definedName name="_xlnm.Print_Area" localSheetId="2">Ugeplan!$A$1:$E$9</definedName>
    <definedName name="_xlnm.Print_Titles" localSheetId="1">Deadlines!$2:$2</definedName>
    <definedName name="_xlnm.Print_Titles" localSheetId="0">'Oversigt over Lektioner'!$2:$2</definedName>
    <definedName name="_xlnm.Print_Titles" localSheetId="2">Ugeplan!$2:$2</definedName>
    <definedName name="UgeDage">LektionsoversigtsTabel[DAG]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3" l="1"/>
  <c r="E2" i="3"/>
  <c r="E10" i="3" l="1"/>
  <c r="M2" i="3"/>
  <c r="M10" i="3"/>
  <c r="L10" i="3"/>
  <c r="D10" i="3"/>
  <c r="L2" i="3"/>
  <c r="D2" i="3"/>
  <c r="R8" i="3"/>
  <c r="G6" i="2"/>
  <c r="G5" i="2"/>
  <c r="R4" i="3"/>
  <c r="G8" i="2"/>
  <c r="G7" i="2"/>
  <c r="J12" i="3" l="1"/>
  <c r="B12" i="3"/>
  <c r="J4" i="3"/>
  <c r="B4" i="3"/>
  <c r="G9" i="2"/>
  <c r="G4" i="2"/>
  <c r="K4" i="3" l="1"/>
  <c r="L4" i="3" s="1"/>
  <c r="M4" i="3" s="1"/>
  <c r="N4" i="3" s="1"/>
  <c r="O4" i="3" s="1"/>
  <c r="P4" i="3" s="1"/>
  <c r="C4" i="3"/>
  <c r="D4" i="3" s="1"/>
  <c r="E4" i="3" s="1"/>
  <c r="F4" i="3" s="1"/>
  <c r="G4" i="3" s="1"/>
  <c r="H4" i="3" s="1"/>
  <c r="K12" i="3"/>
  <c r="L12" i="3" s="1"/>
  <c r="M12" i="3" s="1"/>
  <c r="N12" i="3" s="1"/>
  <c r="O12" i="3" s="1"/>
  <c r="P12" i="3" s="1"/>
  <c r="C12" i="3"/>
  <c r="D12" i="3" s="1"/>
  <c r="E12" i="3" s="1"/>
  <c r="F12" i="3" s="1"/>
  <c r="G12" i="3" s="1"/>
  <c r="H12" i="3" s="1"/>
  <c r="G3" i="2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J2" i="3" l="1"/>
  <c r="C4" i="2" l="1"/>
  <c r="C6" i="2"/>
  <c r="C7" i="2"/>
  <c r="C9" i="2"/>
  <c r="C3" i="2"/>
  <c r="C8" i="2"/>
  <c r="C5" i="2"/>
  <c r="J10" i="3" l="1"/>
  <c r="B10" i="3"/>
  <c r="B2" i="3"/>
  <c r="J9" i="1"/>
  <c r="J3" i="1"/>
  <c r="J4" i="1"/>
  <c r="J5" i="1"/>
  <c r="J6" i="1"/>
  <c r="J7" i="1"/>
  <c r="J8" i="1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K16" i="3" l="1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O8" i="3" s="1"/>
  <c r="K17" i="3" l="1"/>
  <c r="L17" i="3" s="1"/>
  <c r="M17" i="3" s="1"/>
  <c r="N17" i="3" s="1"/>
  <c r="O17" i="3" s="1"/>
  <c r="P17" i="3" s="1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<sst xmlns="http://schemas.openxmlformats.org/spreadsheetml/2006/main" count="121" uniqueCount="47">
  <si>
    <t>KUSRSUS-ID</t>
  </si>
  <si>
    <t>CS 120</t>
  </si>
  <si>
    <t>WR 121</t>
  </si>
  <si>
    <t>SP 111</t>
  </si>
  <si>
    <t>PSY 101</t>
  </si>
  <si>
    <t>NAVN</t>
  </si>
  <si>
    <t>Introduktion til Computerprogrammer</t>
  </si>
  <si>
    <t>Skrivestruktur</t>
  </si>
  <si>
    <t>Retorik</t>
  </si>
  <si>
    <t>Grundlæggende Psykologi</t>
  </si>
  <si>
    <t>VEJLEDER</t>
  </si>
  <si>
    <t>Vejleder 1</t>
  </si>
  <si>
    <t>Vejleder 2</t>
  </si>
  <si>
    <t>Vejleder 3</t>
  </si>
  <si>
    <t>Vejleder 4</t>
  </si>
  <si>
    <t>DAG</t>
  </si>
  <si>
    <t>Mandag</t>
  </si>
  <si>
    <t>Onsdag</t>
  </si>
  <si>
    <t>Tirsdag</t>
  </si>
  <si>
    <t>Torsdag</t>
  </si>
  <si>
    <t>Fredag</t>
  </si>
  <si>
    <t>ÅR</t>
  </si>
  <si>
    <t>SEMESTER</t>
  </si>
  <si>
    <t>Forår</t>
  </si>
  <si>
    <t>STARTTID</t>
  </si>
  <si>
    <t>SLUTTID</t>
  </si>
  <si>
    <t>VARIGHED</t>
  </si>
  <si>
    <t>DEADLINES</t>
  </si>
  <si>
    <t>ELEMENTSBESKRIVELSE</t>
  </si>
  <si>
    <t>Test #1</t>
  </si>
  <si>
    <t>Opgave #2</t>
  </si>
  <si>
    <t>Opgave #3</t>
  </si>
  <si>
    <t>Præsentation #1</t>
  </si>
  <si>
    <t>Dokument</t>
  </si>
  <si>
    <t>FORFALDSDATO</t>
  </si>
  <si>
    <t>UGEPLAN</t>
  </si>
  <si>
    <t>SEMESTERKALENDER</t>
  </si>
  <si>
    <t>MAN</t>
  </si>
  <si>
    <t>TIR</t>
  </si>
  <si>
    <t>ONS</t>
  </si>
  <si>
    <t>TOR</t>
  </si>
  <si>
    <t>FRE</t>
  </si>
  <si>
    <t>LØR</t>
  </si>
  <si>
    <t>SØN</t>
  </si>
  <si>
    <t>STARTDATO</t>
  </si>
  <si>
    <t>SLUTDATO</t>
  </si>
  <si>
    <t>OVERSIGT OVER LEKTIONER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</si>
</sst>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 * #,##0_ ;_ * \-#,##0_ ;_ * &quot;-&quot;_ ;_ @_ "/>
    <numFmt numFmtId="43" formatCode="_ * #,##0.00_ ;_ * \-#,##0.00_ ;_ * &quot;-&quot;??_ ;_ @_ "/>
    <numFmt numFmtId="164" formatCode="_ &quot;₹&quot;\ * #,##0_ ;_ &quot;₹&quot;\ * \-#,##0_ ;_ &quot;₹&quot;\ * &quot;-&quot;_ ;_ @_ "/>
    <numFmt numFmtId="165" formatCode="_ &quot;₹&quot;\ * #,##0.00_ ;_ &quot;₹&quot;\ * \-#,##0.00_ ;_ &quot;₹&quot;\ * &quot;-&quot;??_ ;_ @_ "/>
    <numFmt numFmtId="166" formatCode="[$-409]h:mm\ AM/PM;@"/>
    <numFmt numFmtId="167" formatCode="hh:mm;@"/>
    <numFmt numFmtId="168" formatCode="[$-F400]h:mm:ss\ AM/PM"/>
  </numFmts>
  <fonts count="8" x14ac:knownFonts="1">
    <font>
      <sz val="11"/>
      <color theme="1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</borders>
  <cellStyleXfs count="14">
    <xf numFmtId="0" fontId="0" fillId="0" borderId="0" applyBorder="0">
      <alignment vertical="center" wrapText="1"/>
    </xf>
    <xf numFmtId="0" fontId="1" fillId="0" borderId="0" applyNumberFormat="0" applyFill="0" applyBorder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5" fillId="0" borderId="0" applyNumberFormat="0" applyFill="0" applyBorder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165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4" borderId="13" applyNumberFormat="0" applyAlignment="0" applyProtection="0"/>
    <xf numFmtId="14" fontId="6" fillId="0" borderId="0" applyFill="0" applyBorder="0">
      <alignment horizontal="left" vertical="center"/>
    </xf>
    <xf numFmtId="166" fontId="6" fillId="0" borderId="0" applyFont="0" applyFill="0" applyBorder="0">
      <alignment horizontal="right" vertical="center" wrapText="1" indent="1"/>
    </xf>
  </cellStyleXfs>
  <cellXfs count="4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7" fillId="0" borderId="14" xfId="4" applyAlignment="1">
      <alignment vertical="center"/>
    </xf>
    <xf numFmtId="0" fontId="5" fillId="0" borderId="0" xfId="5" applyBorder="1" applyAlignment="1">
      <alignment horizontal="left" vertical="center"/>
    </xf>
    <xf numFmtId="14" fontId="5" fillId="0" borderId="0" xfId="5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0" xfId="2" applyBorder="1" applyAlignment="1">
      <alignment vertical="center"/>
    </xf>
    <xf numFmtId="0" fontId="2" fillId="2" borderId="1" xfId="2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pivotButton="1">
      <alignment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0" fontId="0" fillId="0" borderId="0" xfId="0" applyFont="1">
      <alignment vertical="center" wrapText="1"/>
    </xf>
    <xf numFmtId="14" fontId="6" fillId="0" borderId="0" xfId="12" applyBorder="1">
      <alignment horizontal="left" vertical="center"/>
    </xf>
    <xf numFmtId="0" fontId="0" fillId="0" borderId="0" xfId="0" applyAlignment="1">
      <alignment vertical="center"/>
    </xf>
    <xf numFmtId="1" fontId="5" fillId="3" borderId="18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 wrapText="1"/>
    </xf>
    <xf numFmtId="0" fontId="4" fillId="0" borderId="0" xfId="0" applyFont="1" applyBorder="1">
      <alignment vertical="center" wrapText="1"/>
    </xf>
    <xf numFmtId="0" fontId="0" fillId="0" borderId="0" xfId="0" applyNumberFormat="1">
      <alignment vertical="center" wrapText="1"/>
    </xf>
    <xf numFmtId="0" fontId="2" fillId="2" borderId="0" xfId="2" applyNumberForma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 wrapText="1"/>
    </xf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167" fontId="0" fillId="0" borderId="0" xfId="0" applyNumberFormat="1" applyAlignment="1">
      <alignment horizontal="right" vertical="center" wrapText="1" indent="1"/>
    </xf>
    <xf numFmtId="0" fontId="1" fillId="0" borderId="0" xfId="1"/>
    <xf numFmtId="0" fontId="0" fillId="0" borderId="0" xfId="0">
      <alignment vertical="center" wrapText="1"/>
    </xf>
    <xf numFmtId="0" fontId="0" fillId="0" borderId="0" xfId="0" applyFont="1">
      <alignment vertical="center" wrapText="1"/>
    </xf>
    <xf numFmtId="0" fontId="1" fillId="0" borderId="0" xfId="1" applyAlignment="1">
      <alignment horizontal="left"/>
    </xf>
    <xf numFmtId="0" fontId="3" fillId="0" borderId="16" xfId="3" applyBorder="1" applyAlignment="1">
      <alignment vertical="center"/>
    </xf>
    <xf numFmtId="0" fontId="3" fillId="0" borderId="15" xfId="3" applyBorder="1" applyAlignment="1">
      <alignment vertical="center"/>
    </xf>
  </cellXfs>
  <cellStyles count="14">
    <cellStyle name="Bemærk!" xfId="11" builtinId="10" customBuiltin="1"/>
    <cellStyle name="Dato" xfId="12" xr:uid="{00000000-0005-0000-0000-000004000000}"/>
    <cellStyle name="Komma" xfId="6" builtinId="3" customBuiltin="1"/>
    <cellStyle name="Komma [0]" xfId="7" builtinId="6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0" builtinId="5" customBuiltin="1"/>
    <cellStyle name="Tid" xfId="13" xr:uid="{00000000-0005-0000-0000-00000C000000}"/>
    <cellStyle name="Titel" xfId="1" builtinId="15" customBuiltin="1"/>
    <cellStyle name="Valuta" xfId="8" builtinId="4" customBuiltin="1"/>
    <cellStyle name="Valuta [0]" xfId="9" builtinId="7" customBuiltin="1"/>
  </cellStyles>
  <dxfs count="38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alignment indent="1"/>
    </dxf>
    <dxf>
      <alignment indent="1"/>
    </dxf>
    <dxf>
      <alignment indent="1"/>
    </dxf>
    <dxf>
      <alignment indent="1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8" formatCode="[$-F400]h:mm:ss\ AM/PM"/>
      <alignment horizontal="left" vertical="center" textRotation="0" wrapText="0" indent="0" justifyLastLine="0" shrinkToFit="0" readingOrder="0"/>
    </dxf>
    <dxf>
      <numFmt numFmtId="167" formatCode="hh:mm;@"/>
      <alignment horizontal="left" textRotation="0" wrapText="0" indent="0" justifyLastLine="0" shrinkToFit="0" readingOrder="0"/>
    </dxf>
    <dxf>
      <numFmt numFmtId="167" formatCode="h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PivotStyleLight2 2" table="0" count="5" xr9:uid="{00000000-0011-0000-FFFF-FFFF00000000}">
      <tableStyleElement type="wholeTable" dxfId="37"/>
      <tableStyleElement type="headerRow" dxfId="36"/>
      <tableStyleElement type="totalRow" dxfId="35"/>
      <tableStyleElement type="firstRowSubheading" dxfId="34"/>
      <tableStyleElement type="thirdRowSubheading" dxfId="33"/>
    </tableStyle>
    <tableStyle name="Overblik over Semesteret" pivot="0" count="3" xr9:uid="{00000000-0011-0000-FFFF-FFFF01000000}">
      <tableStyleElement type="wholeTable" dxfId="32"/>
      <tableStyleElement type="headerRow" dxfId="31"/>
      <tableStyleElement type="firstRowStripe" dxfId="30"/>
    </tableStyle>
    <tableStyle name="Overblik over Semesteret Pivottabel 2" table="0" count="2" xr9:uid="{00000000-0011-0000-FFFF-FFFF02000000}">
      <tableStyleElement type="wholeTable" dxfId="29"/>
      <tableStyleElement type="header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Rektangel 1" descr="CLASS LIST TIP: &#10;Enter your individual classes in this table. Class duration is automatically upd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TIP TIL LEKTIONSOVERSIGT: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Angiv dine individuelle klasser i denne tabel. Lektionsvarighed opdateres automatisk.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Rektangel 1" descr="WORK DATA ENTRY TIP: &#10;Select a Course ID and the Course Name is populated automatically. &#10;&#10;After you update the Class List sheet, just  Refresh the Weekly Schedule to see those changes&#10;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TIP TIL INDTASTNING AF ARBEJDSDATA: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Vælg et Kursus-ID.</a:t>
          </a:r>
          <a:r>
            <a:rPr lang="da" sz="1100" b="0" i="1" baseline="0">
              <a:ln>
                <a:noFill/>
              </a:ln>
              <a:solidFill>
                <a:schemeClr val="tx1"/>
              </a:solidFill>
            </a:rPr>
            <a:t> </a:t>
          </a:r>
          <a:r>
            <a:rPr lang="da" sz="1100" b="0" i="1">
              <a:ln>
                <a:noFill/>
              </a:ln>
              <a:solidFill>
                <a:schemeClr val="tx1"/>
              </a:solidFill>
            </a:rPr>
            <a:t>Kursusnavn udfyldes automatisk.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Når du opdaterer Klasseliste-arket, skal du opdatere Ugeplan for at få vist ændringerne.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7</xdr:row>
      <xdr:rowOff>314325</xdr:rowOff>
    </xdr:to>
    <xdr:sp macro="" textlink="">
      <xdr:nvSpPr>
        <xdr:cNvPr id="2" name="Rektangel 1" descr="WEEKLY SCHEDULE TIP: &#10;&#10;To update your weekly schedule, Refresh the schedul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219700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UGEPLAN-TIP: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For at opdatere din ugeplan kan du forny tidsplanen.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18</xdr:col>
      <xdr:colOff>2381250</xdr:colOff>
      <xdr:row>8</xdr:row>
      <xdr:rowOff>333375</xdr:rowOff>
    </xdr:to>
    <xdr:sp macro="" textlink="">
      <xdr:nvSpPr>
        <xdr:cNvPr id="2" name="Rektangel 1" descr="SEMESTER CALENDAR TIP:&#10;&#10;Enter the Year, Start Date, and End Date to view a four month schedule.&#10;&#10;Days that have deadlines display in red, RGB: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SEMESTERKALENDER-TIP:</a:t>
          </a:r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Angiv År, Startdato og Slutdato for at få vist en fire måneders tidsplan.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Dage med deadlines vises med rødt.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05.443708564817" createdVersion="5" refreshedVersion="6" minRefreshableVersion="3" recordCount="7" xr:uid="{00000000-000A-0000-FFFF-FFFF00000000}">
  <cacheSource type="worksheet">
    <worksheetSource name="LektionsoversigtsTabel"/>
  </cacheSource>
  <cacheFields count="9">
    <cacheField name="KUSRSUS-ID" numFmtId="0">
      <sharedItems/>
    </cacheField>
    <cacheField name="NAVN" numFmtId="0">
      <sharedItems count="4">
        <s v="Introduktion til Computerprogrammer"/>
        <s v="Skrivestruktur"/>
        <s v="Retorik"/>
        <s v="Grundlæggende Psykologi"/>
      </sharedItems>
    </cacheField>
    <cacheField name="VEJLEDER" numFmtId="0">
      <sharedItems/>
    </cacheField>
    <cacheField name="DAG" numFmtId="0">
      <sharedItems count="5">
        <s v="Mandag"/>
        <s v="Onsdag"/>
        <s v="Tirsdag"/>
        <s v="Torsdag"/>
        <s v="Fredag"/>
      </sharedItems>
    </cacheField>
    <cacheField name="ÅR" numFmtId="0">
      <sharedItems containsSemiMixedTypes="0" containsString="0" containsNumber="1" containsInteger="1" minValue="2019" maxValue="2019"/>
    </cacheField>
    <cacheField name="SEMESTER" numFmtId="0">
      <sharedItems/>
    </cacheField>
    <cacheField name="STARTTID" numFmtId="167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</cacheField>
    <cacheField name="SLUTTID" numFmtId="167">
      <sharedItems containsSemiMixedTypes="0" containsNonDate="0" containsDate="1" containsString="0" minDate="1899-12-30T11:00:00" maxDate="1899-12-30T15:30:00"/>
    </cacheField>
    <cacheField name="VARIGHED" numFmtId="168">
      <sharedItems containsSemiMixedTypes="0" containsNonDate="0" containsDate="1" containsString="0" minDate="1899-12-30T01:00:00" maxDate="1899-12-30T01:3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S 120"/>
    <x v="0"/>
    <s v="Vejleder 1"/>
    <x v="0"/>
    <n v="2019"/>
    <s v="Forår"/>
    <x v="0"/>
    <d v="1899-12-30T15:30:00"/>
    <d v="1899-12-30T01:30:00"/>
  </r>
  <r>
    <s v="CS 120"/>
    <x v="0"/>
    <s v="Vejleder 1"/>
    <x v="1"/>
    <n v="2019"/>
    <s v="Forår"/>
    <x v="0"/>
    <d v="1899-12-30T15:30:00"/>
    <d v="1899-12-30T01:30:00"/>
  </r>
  <r>
    <s v="WR 121"/>
    <x v="1"/>
    <s v="Vejleder 2"/>
    <x v="2"/>
    <n v="2019"/>
    <s v="Forår"/>
    <x v="1"/>
    <d v="1899-12-30T11:30:00"/>
    <d v="1899-12-30T01:30:00"/>
  </r>
  <r>
    <s v="WR 121"/>
    <x v="1"/>
    <s v="Vejleder 2"/>
    <x v="3"/>
    <n v="2019"/>
    <s v="Forår"/>
    <x v="1"/>
    <d v="1899-12-30T11:30:00"/>
    <d v="1899-12-30T01:30:00"/>
  </r>
  <r>
    <s v="SP 111"/>
    <x v="2"/>
    <s v="Vejleder 3"/>
    <x v="0"/>
    <n v="2019"/>
    <s v="Forår"/>
    <x v="2"/>
    <d v="1899-12-30T12:00:00"/>
    <d v="1899-12-30T01:00:00"/>
  </r>
  <r>
    <s v="SP 111"/>
    <x v="2"/>
    <s v="Vejleder 3"/>
    <x v="1"/>
    <n v="2019"/>
    <s v="Forår"/>
    <x v="2"/>
    <d v="1899-12-30T12:00:00"/>
    <d v="1899-12-30T01:00:00"/>
  </r>
  <r>
    <s v="PSY 101"/>
    <x v="3"/>
    <s v="Vejleder 4"/>
    <x v="4"/>
    <n v="2019"/>
    <s v="Forår"/>
    <x v="1"/>
    <d v="1899-12-30T11:00:00"/>
    <d v="1899-12-30T01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UgentligTidsplansRapport" cacheId="0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9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7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7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2"/>
    </i>
    <i r="1">
      <x v="2"/>
      <x v="1"/>
    </i>
    <i>
      <x v="1"/>
      <x/>
      <x v="3"/>
    </i>
    <i>
      <x v="2"/>
      <x v="1"/>
      <x v="2"/>
    </i>
    <i r="1">
      <x v="2"/>
      <x v="1"/>
    </i>
    <i>
      <x v="3"/>
      <x/>
      <x v="3"/>
    </i>
    <i>
      <x v="4"/>
      <x/>
      <x/>
    </i>
  </rowItems>
  <colItems count="1">
    <i/>
  </colItems>
  <formats count="8">
    <format dxfId="11">
      <pivotArea dataOnly="0" labelOnly="1" outline="0" fieldPosition="0">
        <references count="2">
          <reference field="3" count="1" selected="0">
            <x v="0"/>
          </reference>
          <reference field="6" count="2">
            <x v="1"/>
            <x v="2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1"/>
          </reference>
          <reference field="6" count="1">
            <x v="0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2"/>
          </reference>
          <reference field="6" count="2">
            <x v="1"/>
            <x v="2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3"/>
          </reference>
          <reference field="6" count="1">
            <x v="0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0"/>
          </reference>
          <reference field="6" count="2">
            <x v="1"/>
            <x v="2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1"/>
          </reference>
          <reference field="6" count="1">
            <x v="0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2"/>
          </reference>
          <reference field="6" count="2">
            <x v="1"/>
            <x v="2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3"/>
          </reference>
          <reference field="6" count="1">
            <x v="0"/>
          </reference>
        </references>
      </pivotArea>
    </format>
  </formats>
  <pivotTableStyleInfo name="Overblik over Semesteret Pivottabel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Liste over Lektioner og Starttidspunkt for hver dag i uge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ktionsoversigtsTabel" displayName="LektionsoversigtsTabel" ref="B2:J9" totalsRowShown="0" dataDxfId="27" dataCellStyle="Normal">
  <tableColumns count="9">
    <tableColumn id="1" xr3:uid="{00000000-0010-0000-0000-000001000000}" name="KUSRSUS-ID" dataDxfId="26" dataCellStyle="Normal"/>
    <tableColumn id="2" xr3:uid="{00000000-0010-0000-0000-000002000000}" name="NAVN" dataDxfId="25" dataCellStyle="Normal"/>
    <tableColumn id="3" xr3:uid="{00000000-0010-0000-0000-000003000000}" name="VEJLEDER" dataDxfId="24" dataCellStyle="Normal"/>
    <tableColumn id="4" xr3:uid="{00000000-0010-0000-0000-000004000000}" name="DAG" dataDxfId="23" dataCellStyle="Normal"/>
    <tableColumn id="5" xr3:uid="{00000000-0010-0000-0000-000005000000}" name="ÅR" dataDxfId="22" dataCellStyle="Normal">
      <calculatedColumnFormula>YEAR(TODAY())</calculatedColumnFormula>
    </tableColumn>
    <tableColumn id="6" xr3:uid="{00000000-0010-0000-0000-000006000000}" name="SEMESTER" dataDxfId="21" dataCellStyle="Normal"/>
    <tableColumn id="7" xr3:uid="{00000000-0010-0000-0000-000007000000}" name="STARTTID" dataDxfId="20"/>
    <tableColumn id="8" xr3:uid="{00000000-0010-0000-0000-000008000000}" name="SLUTTID" dataDxfId="19"/>
    <tableColumn id="9" xr3:uid="{00000000-0010-0000-0000-000009000000}" name="VARIGHED" dataDxfId="18" dataCellStyle="Normal">
      <calculatedColumnFormula>IF(AND(ISNUMBER(LektionsoversigtsTabel[[#This Row],[SLUTTID]]),ISNUMBER(LektionsoversigtsTabel[[#This Row],[STARTTID]])),LektionsoversigtsTabel[[#This Row],[SLUTTID]]-LektionsoversigtsTabel[[#This Row],[STARTTID]],"")</calculatedColumnFormula>
    </tableColumn>
  </tableColumns>
  <tableStyleInfo name="Overblik over Semesteret" showFirstColumn="0" showLastColumn="0" showRowStripes="1" showColumnStripes="0"/>
  <extLst>
    <ext xmlns:x14="http://schemas.microsoft.com/office/spreadsheetml/2009/9/main" uri="{504A1905-F514-4f6f-8877-14C23A59335A}">
      <x14:table altTextSummary="Angiv Kursus-ID, Kursusnavn, Vejledernavn, Dag, År, Start-og Sluttidspunkt. Vælg Semesternavn i denne tabel. Varighed beregnes automatisk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rbejde" displayName="Arbejde" ref="B2:G9" totalsRowShown="0" dataDxfId="17" dataCellStyle="Normal">
  <autoFilter ref="B2:G9" xr:uid="{00000000-0009-0000-0100-000002000000}"/>
  <tableColumns count="6">
    <tableColumn id="1" xr3:uid="{00000000-0010-0000-0100-000001000000}" name="KUSRSUS-ID" dataDxfId="16" dataCellStyle="Normal"/>
    <tableColumn id="6" xr3:uid="{00000000-0010-0000-0100-000006000000}" name="NAVN" dataDxfId="15" dataCellStyle="Normal">
      <calculatedColumnFormula>IFERROR(VLOOKUP(Arbejde[[#This Row],[KUSRSUS-ID]],LektionsoversigtsTabel[],2,0),"")</calculatedColumnFormula>
    </tableColumn>
    <tableColumn id="2" xr3:uid="{00000000-0010-0000-0100-000002000000}" name="ÅR" dataDxfId="14" dataCellStyle="Normal">
      <calculatedColumnFormula>YEAR(TODAY())</calculatedColumnFormula>
    </tableColumn>
    <tableColumn id="3" xr3:uid="{00000000-0010-0000-0100-000003000000}" name="SEMESTER" dataDxfId="13" dataCellStyle="Normal"/>
    <tableColumn id="4" xr3:uid="{00000000-0010-0000-0100-000004000000}" name="ELEMENTSBESKRIVELSE" dataDxfId="12" dataCellStyle="Normal"/>
    <tableColumn id="5" xr3:uid="{00000000-0010-0000-0100-000005000000}" name="FORFALDSDATO" dataCellStyle="Dato"/>
  </tableColumns>
  <tableStyleInfo name="Overblik over Semesteret" showFirstColumn="0" showLastColumn="0" showRowStripes="1" showColumnStripes="0"/>
  <extLst>
    <ext xmlns:x14="http://schemas.microsoft.com/office/spreadsheetml/2009/9/main" uri="{504A1905-F514-4f6f-8877-14C23A59335A}">
      <x14:table altTextSummary="Vælg Kursus-ID og Semesternavn og angiv derefter År, Elementbeskrivelse og Forfaldsdato i denne tabel. Navn opdateres automatisk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defaultRowHeight="30" customHeight="1" x14ac:dyDescent="0.3"/>
  <cols>
    <col min="1" max="1" width="3.125" customWidth="1"/>
    <col min="2" max="2" width="13.25" customWidth="1"/>
    <col min="3" max="3" width="35.375" customWidth="1"/>
    <col min="4" max="4" width="19.5" customWidth="1"/>
    <col min="5" max="5" width="13.625" customWidth="1"/>
    <col min="6" max="6" width="9.875" customWidth="1"/>
    <col min="7" max="7" width="12.375" customWidth="1"/>
    <col min="8" max="9" width="14.75" customWidth="1"/>
    <col min="10" max="10" width="11.625" customWidth="1"/>
    <col min="11" max="11" width="3.5" customWidth="1"/>
    <col min="12" max="12" width="31.625" customWidth="1"/>
  </cols>
  <sheetData>
    <row r="1" spans="2:12" ht="50.25" customHeight="1" x14ac:dyDescent="0.55000000000000004">
      <c r="B1" s="36" t="s">
        <v>46</v>
      </c>
      <c r="C1" s="36"/>
      <c r="D1" s="36"/>
      <c r="E1" s="36"/>
      <c r="F1" s="36"/>
      <c r="G1" s="36"/>
      <c r="H1" s="36"/>
      <c r="I1" s="36"/>
      <c r="J1" s="36"/>
    </row>
    <row r="2" spans="2:12" ht="30" customHeight="1" x14ac:dyDescent="0.3">
      <c r="B2" s="6" t="s">
        <v>0</v>
      </c>
      <c r="C2" s="6" t="s">
        <v>5</v>
      </c>
      <c r="D2" s="6" t="s">
        <v>10</v>
      </c>
      <c r="E2" s="6" t="s">
        <v>15</v>
      </c>
      <c r="F2" s="6" t="s">
        <v>21</v>
      </c>
      <c r="G2" s="6" t="s">
        <v>22</v>
      </c>
      <c r="H2" s="28" t="s">
        <v>24</v>
      </c>
      <c r="I2" s="28" t="s">
        <v>25</v>
      </c>
      <c r="J2" s="6" t="s">
        <v>26</v>
      </c>
    </row>
    <row r="3" spans="2:12" ht="30" customHeight="1" x14ac:dyDescent="0.3">
      <c r="B3" s="10" t="s">
        <v>1</v>
      </c>
      <c r="C3" s="10" t="s">
        <v>6</v>
      </c>
      <c r="D3" s="10" t="s">
        <v>11</v>
      </c>
      <c r="E3" s="10" t="s">
        <v>16</v>
      </c>
      <c r="F3" s="10">
        <f ca="1">YEAR(TODAY())</f>
        <v>2019</v>
      </c>
      <c r="G3" s="10" t="s">
        <v>23</v>
      </c>
      <c r="H3" s="33">
        <v>0.58333333333333337</v>
      </c>
      <c r="I3" s="33">
        <v>0.64583333333333337</v>
      </c>
      <c r="J3" s="34">
        <f>IF(AND(ISNUMBER(LektionsoversigtsTabel[[#This Row],[SLUTTID]]),ISNUMBER(LektionsoversigtsTabel[[#This Row],[STARTTID]])),LektionsoversigtsTabel[[#This Row],[SLUTTID]]-LektionsoversigtsTabel[[#This Row],[STARTTID]],"")</f>
        <v>6.25E-2</v>
      </c>
      <c r="L3" s="37"/>
    </row>
    <row r="4" spans="2:12" ht="30" customHeight="1" x14ac:dyDescent="0.3">
      <c r="B4" s="10" t="s">
        <v>1</v>
      </c>
      <c r="C4" s="10" t="s">
        <v>6</v>
      </c>
      <c r="D4" s="10" t="s">
        <v>11</v>
      </c>
      <c r="E4" s="10" t="s">
        <v>17</v>
      </c>
      <c r="F4" s="10">
        <f t="shared" ref="F4:F9" ca="1" si="0">YEAR(TODAY())</f>
        <v>2019</v>
      </c>
      <c r="G4" s="10" t="s">
        <v>23</v>
      </c>
      <c r="H4" s="33">
        <v>0.58333333333333337</v>
      </c>
      <c r="I4" s="33">
        <v>0.64583333333333337</v>
      </c>
      <c r="J4" s="34">
        <f>IF(AND(ISNUMBER(LektionsoversigtsTabel[[#This Row],[SLUTTID]]),ISNUMBER(LektionsoversigtsTabel[[#This Row],[STARTTID]])),LektionsoversigtsTabel[[#This Row],[SLUTTID]]-LektionsoversigtsTabel[[#This Row],[STARTTID]],"")</f>
        <v>6.25E-2</v>
      </c>
      <c r="L4" s="37"/>
    </row>
    <row r="5" spans="2:12" ht="30" customHeight="1" x14ac:dyDescent="0.3">
      <c r="B5" s="10" t="s">
        <v>2</v>
      </c>
      <c r="C5" s="10" t="s">
        <v>7</v>
      </c>
      <c r="D5" s="10" t="s">
        <v>12</v>
      </c>
      <c r="E5" s="10" t="s">
        <v>18</v>
      </c>
      <c r="F5" s="10">
        <f t="shared" ca="1" si="0"/>
        <v>2019</v>
      </c>
      <c r="G5" s="10" t="s">
        <v>23</v>
      </c>
      <c r="H5" s="33">
        <v>0.41666666666666669</v>
      </c>
      <c r="I5" s="33">
        <v>0.47916666666666669</v>
      </c>
      <c r="J5" s="34">
        <f>IF(AND(ISNUMBER(LektionsoversigtsTabel[[#This Row],[SLUTTID]]),ISNUMBER(LektionsoversigtsTabel[[#This Row],[STARTTID]])),LektionsoversigtsTabel[[#This Row],[SLUTTID]]-LektionsoversigtsTabel[[#This Row],[STARTTID]],"")</f>
        <v>6.25E-2</v>
      </c>
      <c r="L5" s="37"/>
    </row>
    <row r="6" spans="2:12" ht="30" customHeight="1" x14ac:dyDescent="0.3">
      <c r="B6" s="10" t="s">
        <v>2</v>
      </c>
      <c r="C6" s="10" t="s">
        <v>7</v>
      </c>
      <c r="D6" s="10" t="s">
        <v>12</v>
      </c>
      <c r="E6" s="10" t="s">
        <v>19</v>
      </c>
      <c r="F6" s="10">
        <f t="shared" ca="1" si="0"/>
        <v>2019</v>
      </c>
      <c r="G6" s="10" t="s">
        <v>23</v>
      </c>
      <c r="H6" s="33">
        <v>0.41666666666666669</v>
      </c>
      <c r="I6" s="33">
        <v>0.47916666666666669</v>
      </c>
      <c r="J6" s="34">
        <f>IF(AND(ISNUMBER(LektionsoversigtsTabel[[#This Row],[SLUTTID]]),ISNUMBER(LektionsoversigtsTabel[[#This Row],[STARTTID]])),LektionsoversigtsTabel[[#This Row],[SLUTTID]]-LektionsoversigtsTabel[[#This Row],[STARTTID]],"")</f>
        <v>6.25E-2</v>
      </c>
      <c r="L6" s="37"/>
    </row>
    <row r="7" spans="2:12" ht="30" customHeight="1" x14ac:dyDescent="0.3">
      <c r="B7" s="10" t="s">
        <v>3</v>
      </c>
      <c r="C7" s="10" t="s">
        <v>8</v>
      </c>
      <c r="D7" s="10" t="s">
        <v>13</v>
      </c>
      <c r="E7" s="10" t="s">
        <v>16</v>
      </c>
      <c r="F7" s="10">
        <f t="shared" ca="1" si="0"/>
        <v>2019</v>
      </c>
      <c r="G7" s="10" t="s">
        <v>23</v>
      </c>
      <c r="H7" s="33">
        <v>0.45833333333333331</v>
      </c>
      <c r="I7" s="33">
        <v>0.5</v>
      </c>
      <c r="J7" s="34">
        <f>IF(AND(ISNUMBER(LektionsoversigtsTabel[[#This Row],[SLUTTID]]),ISNUMBER(LektionsoversigtsTabel[[#This Row],[STARTTID]])),LektionsoversigtsTabel[[#This Row],[SLUTTID]]-LektionsoversigtsTabel[[#This Row],[STARTTID]],"")</f>
        <v>4.1666666666666685E-2</v>
      </c>
      <c r="L7" s="37"/>
    </row>
    <row r="8" spans="2:12" ht="30" customHeight="1" x14ac:dyDescent="0.3">
      <c r="B8" s="10" t="s">
        <v>3</v>
      </c>
      <c r="C8" s="10" t="s">
        <v>8</v>
      </c>
      <c r="D8" s="10" t="s">
        <v>13</v>
      </c>
      <c r="E8" s="10" t="s">
        <v>17</v>
      </c>
      <c r="F8" s="10">
        <f t="shared" ca="1" si="0"/>
        <v>2019</v>
      </c>
      <c r="G8" s="10" t="s">
        <v>23</v>
      </c>
      <c r="H8" s="33">
        <v>0.45833333333333331</v>
      </c>
      <c r="I8" s="33">
        <v>0.5</v>
      </c>
      <c r="J8" s="34">
        <f>IF(AND(ISNUMBER(LektionsoversigtsTabel[[#This Row],[SLUTTID]]),ISNUMBER(LektionsoversigtsTabel[[#This Row],[STARTTID]])),LektionsoversigtsTabel[[#This Row],[SLUTTID]]-LektionsoversigtsTabel[[#This Row],[STARTTID]],"")</f>
        <v>4.1666666666666685E-2</v>
      </c>
      <c r="L8" s="37"/>
    </row>
    <row r="9" spans="2:12" ht="30" customHeight="1" x14ac:dyDescent="0.3">
      <c r="B9" s="10" t="s">
        <v>4</v>
      </c>
      <c r="C9" s="10" t="s">
        <v>9</v>
      </c>
      <c r="D9" s="10" t="s">
        <v>14</v>
      </c>
      <c r="E9" s="10" t="s">
        <v>20</v>
      </c>
      <c r="F9" s="10">
        <f t="shared" ca="1" si="0"/>
        <v>2019</v>
      </c>
      <c r="G9" s="10" t="s">
        <v>23</v>
      </c>
      <c r="H9" s="33">
        <v>0.41666666666666669</v>
      </c>
      <c r="I9" s="33">
        <v>0.45833333333333331</v>
      </c>
      <c r="J9" s="34">
        <f>IF(AND(ISNUMBER(LektionsoversigtsTabel[[#This Row],[SLUTTID]]),ISNUMBER(LektionsoversigtsTabel[[#This Row],[STARTTID]])),LektionsoversigtsTabel[[#This Row],[SLUTTID]]-LektionsoversigtsTabel[[#This Row],[STARTTID]],"")</f>
        <v>4.166666666666663E-2</v>
      </c>
    </row>
  </sheetData>
  <mergeCells count="2">
    <mergeCell ref="B1:J1"/>
    <mergeCell ref="L3:L8"/>
  </mergeCells>
  <dataValidations count="13">
    <dataValidation allowBlank="1" showInputMessage="1" showErrorMessage="1" prompt="Opret en Lektionsoversigt i dette regneark. Angiv oplysninger i tabellen Lektionsoversigt. Angiv Deadlines, Ugeplan og Semesterkalender i andre regneark. Der er et tip i celle L3" sqref="A1" xr:uid="{00000000-0002-0000-0000-000000000000}"/>
    <dataValidation allowBlank="1" showInputMessage="1" showErrorMessage="1" prompt="Titlen på dette regneark vises i denne celle" sqref="B1:J1" xr:uid="{00000000-0002-0000-0000-000001000000}"/>
    <dataValidation allowBlank="1" showInputMessage="1" showErrorMessage="1" prompt="Angiv Kursus-ID i denne kolonne under denne overskrift" sqref="B2" xr:uid="{00000000-0002-0000-0000-000002000000}"/>
    <dataValidation allowBlank="1" showInputMessage="1" showErrorMessage="1" prompt="Angiv Kursusnavn i denne kolonne under denne overskrift" sqref="C2" xr:uid="{00000000-0002-0000-0000-000003000000}"/>
    <dataValidation allowBlank="1" showInputMessage="1" showErrorMessage="1" prompt="Angiv Vejledernavn i denne kolonne under denne overskrift" sqref="D2" xr:uid="{00000000-0002-0000-0000-000004000000}"/>
    <dataValidation allowBlank="1" showInputMessage="1" showErrorMessage="1" prompt="Angiv Dag i denne kolonne under denne overskrift" sqref="E2" xr:uid="{00000000-0002-0000-0000-000005000000}"/>
    <dataValidation allowBlank="1" showInputMessage="1" showErrorMessage="1" prompt="Angiv År i denne kolonne under denne overskrift" sqref="F2" xr:uid="{00000000-0002-0000-0000-000006000000}"/>
    <dataValidation allowBlank="1" showInputMessage="1" showErrorMessage="1" prompt="Vælg Semesternavn i denne kolonne under denne overskrift. Tryk på ALT+PIL NED for at se valgmuligheder og tryk derefter på PIL NED og ENTER for at vælge " sqref="G2" xr:uid="{00000000-0002-0000-0000-000007000000}"/>
    <dataValidation allowBlank="1" showInputMessage="1" showErrorMessage="1" prompt="Angiv Starttidspunkt i denne kolonne under denne overskrift" sqref="H2" xr:uid="{00000000-0002-0000-0000-000008000000}"/>
    <dataValidation allowBlank="1" showInputMessage="1" showErrorMessage="1" prompt="Angiv Sluttidspunkt i denne kolonne under denne overskrift" sqref="I2" xr:uid="{00000000-0002-0000-0000-000009000000}"/>
    <dataValidation allowBlank="1" showInputMessage="1" showErrorMessage="1" prompt="Varighed beregnes automatisk i denne kolonne under denne overskrift" sqref="J2" xr:uid="{00000000-0002-0000-0000-00000A000000}"/>
    <dataValidation type="list" errorStyle="warning" allowBlank="1" showInputMessage="1" showErrorMessage="1" error="Vælg Semesternavn på listen. Vælg ANNULLER, tryk på ALT+PIL NED for at se indstillinger og tryk derefter på PIL NED og ENTER for at vælge" sqref="G3:G9" xr:uid="{00000000-0002-0000-0000-00000B000000}">
      <formula1>"Efterår,Vinter,Forår,Sommer"</formula1>
    </dataValidation>
    <dataValidation allowBlank="1" showInputMessage="1" showErrorMessage="1" prompt="KLASSELISTE-TIP: _x000a__x000a_Angiv dine egne lektioner i denne tabel. Lektionsvarighed opdateres automatisk" sqref="L3:L8" xr:uid="{00000000-0002-0000-0000-00000C000000}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4" style="5" customWidth="1"/>
    <col min="3" max="3" width="38.75" style="5" customWidth="1"/>
    <col min="4" max="4" width="8.75" style="5" customWidth="1"/>
    <col min="5" max="5" width="13.875" style="5" customWidth="1"/>
    <col min="6" max="6" width="28.75" style="5" customWidth="1"/>
    <col min="7" max="7" width="17.25" style="5" customWidth="1"/>
    <col min="8" max="8" width="3.5" customWidth="1"/>
    <col min="9" max="9" width="31.625" customWidth="1"/>
  </cols>
  <sheetData>
    <row r="1" spans="2:9" ht="50.25" customHeight="1" x14ac:dyDescent="0.55000000000000004">
      <c r="B1" s="36" t="s">
        <v>27</v>
      </c>
      <c r="C1" s="36"/>
      <c r="D1" s="36"/>
      <c r="E1" s="36"/>
      <c r="F1" s="36"/>
      <c r="G1" s="36"/>
    </row>
    <row r="2" spans="2:9" ht="30" customHeight="1" x14ac:dyDescent="0.3">
      <c r="B2" s="6" t="s">
        <v>0</v>
      </c>
      <c r="C2" s="6" t="s">
        <v>5</v>
      </c>
      <c r="D2" s="6" t="s">
        <v>21</v>
      </c>
      <c r="E2" s="6" t="s">
        <v>22</v>
      </c>
      <c r="F2" s="6" t="s">
        <v>28</v>
      </c>
      <c r="G2" s="6" t="s">
        <v>34</v>
      </c>
    </row>
    <row r="3" spans="2:9" ht="30" customHeight="1" x14ac:dyDescent="0.3">
      <c r="B3" s="10" t="s">
        <v>2</v>
      </c>
      <c r="C3" s="10" t="str">
        <f>IFERROR(VLOOKUP(Arbejde[[#This Row],[KUSRSUS-ID]],LektionsoversigtsTabel[],2,0),"")</f>
        <v>Skrivestruktur</v>
      </c>
      <c r="D3" s="10">
        <f ca="1">YEAR(TODAY())</f>
        <v>2019</v>
      </c>
      <c r="E3" s="10" t="s">
        <v>23</v>
      </c>
      <c r="F3" s="10" t="s">
        <v>29</v>
      </c>
      <c r="G3" s="22">
        <f ca="1">DATE(YEAR(TODAY()),1,15)</f>
        <v>43480</v>
      </c>
      <c r="I3" s="37"/>
    </row>
    <row r="4" spans="2:9" ht="30" customHeight="1" x14ac:dyDescent="0.3">
      <c r="B4" s="10" t="s">
        <v>1</v>
      </c>
      <c r="C4" s="10" t="str">
        <f>IFERROR(VLOOKUP(Arbejde[[#This Row],[KUSRSUS-ID]],LektionsoversigtsTabel[],2,0),"")</f>
        <v>Introduktion til Computerprogrammer</v>
      </c>
      <c r="D4" s="10">
        <f t="shared" ref="D4:D9" ca="1" si="0">YEAR(TODAY())</f>
        <v>2019</v>
      </c>
      <c r="E4" s="10" t="s">
        <v>23</v>
      </c>
      <c r="F4" s="10" t="s">
        <v>30</v>
      </c>
      <c r="G4" s="22">
        <f ca="1">DATE(YEAR(TODAY()),2,4)</f>
        <v>43500</v>
      </c>
      <c r="I4" s="37"/>
    </row>
    <row r="5" spans="2:9" ht="30" customHeight="1" x14ac:dyDescent="0.3">
      <c r="B5" s="10" t="s">
        <v>2</v>
      </c>
      <c r="C5" s="10" t="str">
        <f>IFERROR(VLOOKUP(Arbejde[[#This Row],[KUSRSUS-ID]],LektionsoversigtsTabel[],2,0),"")</f>
        <v>Skrivestruktur</v>
      </c>
      <c r="D5" s="10">
        <f t="shared" ca="1" si="0"/>
        <v>2019</v>
      </c>
      <c r="E5" s="10" t="s">
        <v>23</v>
      </c>
      <c r="F5" s="10" t="s">
        <v>31</v>
      </c>
      <c r="G5" s="22">
        <f ca="1">DATE(YEAR(TODAY()),2,5)</f>
        <v>43501</v>
      </c>
      <c r="I5" s="37"/>
    </row>
    <row r="6" spans="2:9" ht="30" customHeight="1" x14ac:dyDescent="0.3">
      <c r="B6" s="10" t="s">
        <v>1</v>
      </c>
      <c r="C6" s="10" t="str">
        <f>IFERROR(VLOOKUP(Arbejde[[#This Row],[KUSRSUS-ID]],LektionsoversigtsTabel[],2,0),"")</f>
        <v>Introduktion til Computerprogrammer</v>
      </c>
      <c r="D6" s="10">
        <f t="shared" ca="1" si="0"/>
        <v>2019</v>
      </c>
      <c r="E6" s="10" t="s">
        <v>23</v>
      </c>
      <c r="F6" s="10" t="s">
        <v>32</v>
      </c>
      <c r="G6" s="22">
        <f ca="1">DATE(YEAR(TODAY()),2,18)</f>
        <v>43514</v>
      </c>
      <c r="I6" s="37"/>
    </row>
    <row r="7" spans="2:9" ht="30" customHeight="1" x14ac:dyDescent="0.3">
      <c r="B7" s="10" t="s">
        <v>1</v>
      </c>
      <c r="C7" s="10" t="str">
        <f>IFERROR(VLOOKUP(Arbejde[[#This Row],[KUSRSUS-ID]],LektionsoversigtsTabel[],2,0),"")</f>
        <v>Introduktion til Computerprogrammer</v>
      </c>
      <c r="D7" s="10">
        <f t="shared" ca="1" si="0"/>
        <v>2019</v>
      </c>
      <c r="E7" s="10" t="s">
        <v>23</v>
      </c>
      <c r="F7" s="10" t="s">
        <v>33</v>
      </c>
      <c r="G7" s="22">
        <f ca="1">DATE(YEAR(TODAY()),3,11)</f>
        <v>43535</v>
      </c>
      <c r="I7" s="37"/>
    </row>
    <row r="8" spans="2:9" ht="30" customHeight="1" x14ac:dyDescent="0.3">
      <c r="B8" s="10" t="s">
        <v>2</v>
      </c>
      <c r="C8" s="10" t="str">
        <f>IFERROR(VLOOKUP(Arbejde[[#This Row],[KUSRSUS-ID]],LektionsoversigtsTabel[],2,0),"")</f>
        <v>Skrivestruktur</v>
      </c>
      <c r="D8" s="10">
        <f t="shared" ca="1" si="0"/>
        <v>2019</v>
      </c>
      <c r="E8" s="10" t="s">
        <v>23</v>
      </c>
      <c r="F8" s="10" t="s">
        <v>30</v>
      </c>
      <c r="G8" s="22">
        <f ca="1">DATE(YEAR(TODAY()),3,17)</f>
        <v>43541</v>
      </c>
      <c r="I8" s="37"/>
    </row>
    <row r="9" spans="2:9" ht="30" customHeight="1" x14ac:dyDescent="0.3">
      <c r="B9" s="10" t="s">
        <v>2</v>
      </c>
      <c r="C9" s="10" t="str">
        <f>IFERROR(VLOOKUP(Arbejde[[#This Row],[KUSRSUS-ID]],LektionsoversigtsTabel[],2,0),"")</f>
        <v>Skrivestruktur</v>
      </c>
      <c r="D9" s="10">
        <f t="shared" ca="1" si="0"/>
        <v>2019</v>
      </c>
      <c r="E9" s="10" t="s">
        <v>23</v>
      </c>
      <c r="F9" s="10" t="s">
        <v>33</v>
      </c>
      <c r="G9" s="22">
        <f ca="1">DATE(YEAR(TODAY()),4,2)</f>
        <v>43557</v>
      </c>
    </row>
  </sheetData>
  <dataConsolidate/>
  <mergeCells count="2">
    <mergeCell ref="B1:G1"/>
    <mergeCell ref="I3:I8"/>
  </mergeCells>
  <dataValidations count="11">
    <dataValidation allowBlank="1" showInputMessage="1" showErrorMessage="1" prompt="Angiv Deadlines i Arbejdstabel i dette regneark. Der er et tip i celle I3_x000a_" sqref="A1" xr:uid="{00000000-0002-0000-0100-000001000000}"/>
    <dataValidation allowBlank="1" showInputMessage="1" showErrorMessage="1" prompt="Titlen på dette regneark vises i denne celle" sqref="B1:G1" xr:uid="{00000000-0002-0000-0100-000002000000}"/>
    <dataValidation allowBlank="1" showInputMessage="1" showErrorMessage="1" prompt="Vælg Kursus-ID i denne kolonne under denne overskrift. Tryk på ALT+PIL NED for at se indstillinger og derefter PIL NED og ENTER for at foretage dit valg. Brug overskriftsfiltre til at finde specifikke poster" sqref="B2" xr:uid="{00000000-0002-0000-0100-000003000000}"/>
    <dataValidation allowBlank="1" showInputMessage="1" showErrorMessage="1" prompt="Kursusnavn opdateres automatisk i denne kolonne under denne overskrift" sqref="C2" xr:uid="{00000000-0002-0000-0100-000004000000}"/>
    <dataValidation allowBlank="1" showInputMessage="1" showErrorMessage="1" prompt="Angiv År i denne kolonne under denne overskrift" sqref="D2" xr:uid="{00000000-0002-0000-0100-000005000000}"/>
    <dataValidation allowBlank="1" showInputMessage="1" showErrorMessage="1" prompt="Vælg Semesternavn i denne kolonne under denne overskrift. Tryk på ALT + PIL NED for at se valgmuligheder og derefter PIL NED og ENTER for at vælge" sqref="E2" xr:uid="{00000000-0002-0000-0100-000006000000}"/>
    <dataValidation allowBlank="1" showInputMessage="1" showErrorMessage="1" prompt="Angiv Elementbeskrivelse i denne kolonne under denne overskrift" sqref="F2" xr:uid="{00000000-0002-0000-0100-000007000000}"/>
    <dataValidation allowBlank="1" showInputMessage="1" showErrorMessage="1" prompt="Angiv Forfaldsdato i denne kolonne under denne overskrift" sqref="G2" xr:uid="{00000000-0002-0000-0100-000008000000}"/>
    <dataValidation type="list" errorStyle="warning" allowBlank="1" showInputMessage="1" showErrorMessage="1" error="Vælg Kursus-ID på listen. Vælg ANNULLER, tryk på ALT+PIL NED for at se indstillinger, og tryk derefter på PIL NED og ENTER for at vælge " sqref="B3:B9" xr:uid="{00000000-0002-0000-0100-000009000000}">
      <formula1>LektionsOversigt</formula1>
    </dataValidation>
    <dataValidation type="list" errorStyle="warning" allowBlank="1" showInputMessage="1" showErrorMessage="1" error="Vælg Semesternavn på listen. Vælg ANNULLER, tryk på ALT+PIL NED for at se indstillinger og tryk derefter på PIL NED og ENTER for at vælge" sqref="E3:E9" xr:uid="{00000000-0002-0000-0100-00000A000000}">
      <formula1>"Efterår,Vinter,Forår,Sommer"</formula1>
    </dataValidation>
    <dataValidation allowBlank="1" showInputMessage="1" showErrorMessage="1" prompt="ARBEJDSDATAPOST-TIP: _x000a__x000a_Vælg et Kursus-ID. Kursusnavn udfyldes automatisk. _x000a__x000a_Efter du opdaterer Klasseliste-arket skal du forny Ugeplanen for at få vist ændringerne" sqref="I3:I8" xr:uid="{00000000-0002-0000-0100-00000B000000}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1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8.75" customWidth="1"/>
    <col min="3" max="3" width="15.5" style="27" customWidth="1"/>
    <col min="4" max="4" width="34.875" customWidth="1"/>
    <col min="5" max="5" width="3.5" customWidth="1"/>
    <col min="6" max="6" width="31.625" customWidth="1"/>
    <col min="7" max="9" width="32.875" customWidth="1"/>
  </cols>
  <sheetData>
    <row r="1" spans="2:6" ht="50.25" customHeight="1" x14ac:dyDescent="0.55000000000000004">
      <c r="B1" s="36" t="s">
        <v>35</v>
      </c>
      <c r="C1" s="36"/>
      <c r="D1" s="36"/>
    </row>
    <row r="2" spans="2:6" ht="16.5" x14ac:dyDescent="0.3">
      <c r="B2" s="11" t="s">
        <v>15</v>
      </c>
      <c r="C2" s="11" t="s">
        <v>24</v>
      </c>
      <c r="D2" s="11" t="s">
        <v>5</v>
      </c>
    </row>
    <row r="3" spans="2:6" ht="30" customHeight="1" x14ac:dyDescent="0.3">
      <c r="B3" s="31" t="s">
        <v>16</v>
      </c>
      <c r="C3" s="35">
        <v>0.45833333333333331</v>
      </c>
      <c r="D3" s="31" t="s">
        <v>8</v>
      </c>
      <c r="F3" s="37"/>
    </row>
    <row r="4" spans="2:6" ht="30" customHeight="1" x14ac:dyDescent="0.3">
      <c r="C4" s="35">
        <v>0.58333333333333337</v>
      </c>
      <c r="D4" s="31" t="s">
        <v>6</v>
      </c>
      <c r="F4" s="37"/>
    </row>
    <row r="5" spans="2:6" ht="30" customHeight="1" x14ac:dyDescent="0.3">
      <c r="B5" s="31" t="s">
        <v>18</v>
      </c>
      <c r="C5" s="35">
        <v>0.41666666666666669</v>
      </c>
      <c r="D5" s="31" t="s">
        <v>7</v>
      </c>
      <c r="F5" s="37"/>
    </row>
    <row r="6" spans="2:6" ht="30" customHeight="1" x14ac:dyDescent="0.3">
      <c r="B6" s="31" t="s">
        <v>17</v>
      </c>
      <c r="C6" s="35">
        <v>0.45833333333333331</v>
      </c>
      <c r="D6" s="31" t="s">
        <v>8</v>
      </c>
      <c r="F6" s="37"/>
    </row>
    <row r="7" spans="2:6" ht="30" customHeight="1" x14ac:dyDescent="0.3">
      <c r="C7" s="35">
        <v>0.58333333333333337</v>
      </c>
      <c r="D7" s="31" t="s">
        <v>6</v>
      </c>
      <c r="F7" s="37"/>
    </row>
    <row r="8" spans="2:6" ht="30" customHeight="1" x14ac:dyDescent="0.3">
      <c r="B8" s="31" t="s">
        <v>19</v>
      </c>
      <c r="C8" s="35">
        <v>0.41666666666666669</v>
      </c>
      <c r="D8" s="31" t="s">
        <v>7</v>
      </c>
      <c r="F8" s="37"/>
    </row>
    <row r="9" spans="2:6" ht="30" customHeight="1" x14ac:dyDescent="0.3">
      <c r="B9" s="31" t="s">
        <v>20</v>
      </c>
      <c r="C9" s="35">
        <v>0.41666666666666669</v>
      </c>
      <c r="D9" s="31" t="s">
        <v>9</v>
      </c>
    </row>
    <row r="10" spans="2:6" ht="16.5" x14ac:dyDescent="0.3">
      <c r="C10"/>
    </row>
    <row r="11" spans="2:6" ht="16.5" x14ac:dyDescent="0.3">
      <c r="C11"/>
    </row>
    <row r="12" spans="2:6" ht="16.5" x14ac:dyDescent="0.3">
      <c r="C12"/>
    </row>
    <row r="13" spans="2:6" ht="16.5" x14ac:dyDescent="0.3">
      <c r="C13"/>
    </row>
    <row r="14" spans="2:6" ht="16.5" x14ac:dyDescent="0.3">
      <c r="C14"/>
    </row>
    <row r="15" spans="2:6" ht="16.5" x14ac:dyDescent="0.3">
      <c r="C15"/>
    </row>
    <row r="16" spans="2:6" ht="16.5" x14ac:dyDescent="0.3">
      <c r="C16"/>
    </row>
    <row r="17" spans="3:3" ht="16.5" x14ac:dyDescent="0.3">
      <c r="C17"/>
    </row>
    <row r="18" spans="3:3" ht="16.5" x14ac:dyDescent="0.3">
      <c r="C18"/>
    </row>
    <row r="19" spans="3:3" ht="16.5" x14ac:dyDescent="0.3">
      <c r="C19"/>
    </row>
    <row r="20" spans="3:3" ht="16.5" x14ac:dyDescent="0.3">
      <c r="C20"/>
    </row>
    <row r="21" spans="3:3" ht="16.5" x14ac:dyDescent="0.3">
      <c r="C21"/>
    </row>
  </sheetData>
  <mergeCells count="2">
    <mergeCell ref="B1:D1"/>
    <mergeCell ref="F3:F8"/>
  </mergeCells>
  <dataValidations count="3">
    <dataValidation allowBlank="1" showInputMessage="1" showErrorMessage="1" prompt="Opret en Ugeplan i dette regneark. Pivottabellen, som begynder i celle B2, opdateres automatisk" sqref="A1" xr:uid="{00000000-0002-0000-0200-000000000000}"/>
    <dataValidation allowBlank="1" showInputMessage="1" showErrorMessage="1" prompt="Titlen på dette regneark vises i denne celle" sqref="B1:D1" xr:uid="{00000000-0002-0000-0200-000001000000}"/>
    <dataValidation allowBlank="1" showInputMessage="1" showErrorMessage="1" prompt="UGEPLAN-TIP: _x000a__x000a_For at opdatere din ugeplan kan du forny tidsplanen" sqref="F3:F8" xr:uid="{00000000-0002-0000-0200-000002000000}"/>
  </dataValidations>
  <printOptions horizontalCentered="1"/>
  <pageMargins left="0.25" right="0.25" top="0.75" bottom="0.75" header="0.3" footer="0.3"/>
  <pageSetup paperSize="9" orientation="landscape" r:id="rId2"/>
  <headerFooter differentFirst="1">
    <oddFooter>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A1:S17"/>
  <sheetViews>
    <sheetView showGridLines="0" zoomScaleNormal="100" workbookViewId="0"/>
  </sheetViews>
  <sheetFormatPr defaultRowHeight="24.95" customHeight="1" x14ac:dyDescent="0.3"/>
  <cols>
    <col min="1" max="1" width="3.5" style="21" customWidth="1"/>
    <col min="2" max="8" width="7.625" style="21" customWidth="1"/>
    <col min="9" max="9" width="2.625" style="21" customWidth="1"/>
    <col min="10" max="16" width="7.625" style="21" customWidth="1"/>
    <col min="17" max="17" width="1.625" style="21" customWidth="1"/>
    <col min="18" max="18" width="16.375" style="21" customWidth="1"/>
    <col min="19" max="19" width="31.625" style="21" customWidth="1"/>
    <col min="20" max="16384" width="9" style="21"/>
  </cols>
  <sheetData>
    <row r="1" spans="1:19" ht="50.25" customHeight="1" x14ac:dyDescent="0.55000000000000004">
      <c r="A1"/>
      <c r="B1" s="39" t="s">
        <v>36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/>
      <c r="R1"/>
    </row>
    <row r="2" spans="1:19" ht="29.25" customHeight="1" x14ac:dyDescent="0.3">
      <c r="A2"/>
      <c r="B2" s="40" t="str">
        <f ca="1">UPPER(TEXT(ScheduleStart,"MMMM"))</f>
        <v>JANUAR</v>
      </c>
      <c r="C2" s="40"/>
      <c r="D2" s="30">
        <f ca="1">DAY(DATE(YEAR(ScheduleStart),MONTH(ScheduleStart)+1,1)-1)</f>
        <v>31</v>
      </c>
      <c r="E2" s="30">
        <f ca="1">WEEKDAY(DATE(YEAR(ScheduleStart),MONTH(ScheduleStart),1),2)</f>
        <v>2</v>
      </c>
      <c r="F2" s="1"/>
      <c r="G2" s="1"/>
      <c r="H2" s="1"/>
      <c r="I2"/>
      <c r="J2" s="40" t="str">
        <f ca="1">UPPER(TEXT(DATE(ScheduleYear,MONTH(ScheduleStart)+1,1),"MMMM"))</f>
        <v>FEBRUAR</v>
      </c>
      <c r="K2" s="40"/>
      <c r="L2" s="29">
        <f ca="1">DAY(DATE(YEAR(ScheduleStart),MONTH(ScheduleStart)+2,1)-1)</f>
        <v>28</v>
      </c>
      <c r="M2" s="29">
        <f ca="1">WEEKDAY(DATE(YEAR(ScheduleStart),MONTH(ScheduleStart)+1,1),2)</f>
        <v>5</v>
      </c>
      <c r="N2" s="1"/>
      <c r="O2" s="1"/>
      <c r="P2" s="1"/>
      <c r="Q2"/>
      <c r="R2" s="1"/>
    </row>
    <row r="3" spans="1:19" ht="29.25" customHeight="1" x14ac:dyDescent="0.3">
      <c r="A3"/>
      <c r="B3" s="7" t="s">
        <v>37</v>
      </c>
      <c r="C3" s="8" t="s">
        <v>38</v>
      </c>
      <c r="D3" s="8" t="s">
        <v>39</v>
      </c>
      <c r="E3" s="8" t="s">
        <v>40</v>
      </c>
      <c r="F3" s="8" t="s">
        <v>41</v>
      </c>
      <c r="G3" s="8" t="s">
        <v>42</v>
      </c>
      <c r="H3" s="9" t="s">
        <v>43</v>
      </c>
      <c r="I3"/>
      <c r="J3" s="7" t="s">
        <v>37</v>
      </c>
      <c r="K3" s="8" t="s">
        <v>38</v>
      </c>
      <c r="L3" s="8" t="s">
        <v>39</v>
      </c>
      <c r="M3" s="8" t="s">
        <v>40</v>
      </c>
      <c r="N3" s="8" t="s">
        <v>41</v>
      </c>
      <c r="O3" s="8" t="s">
        <v>42</v>
      </c>
      <c r="P3" s="9" t="s">
        <v>43</v>
      </c>
      <c r="Q3"/>
      <c r="R3" s="2" t="s">
        <v>21</v>
      </c>
    </row>
    <row r="4" spans="1:19" ht="29.25" customHeight="1" x14ac:dyDescent="0.3">
      <c r="A4"/>
      <c r="B4" s="12" t="str">
        <f ca="1">IF($E$2=COLUMN(A$2),1,IF(A4&gt;0,A4+1,""))</f>
        <v/>
      </c>
      <c r="C4" s="13">
        <f t="shared" ref="C4:H4" ca="1" si="0">IF($E$2=COLUMN(B$2),1,IF(AND(B4&gt;0,B4&lt;&gt;""),B4+1,""))</f>
        <v>1</v>
      </c>
      <c r="D4" s="13">
        <f t="shared" ca="1" si="0"/>
        <v>2</v>
      </c>
      <c r="E4" s="13">
        <f t="shared" ca="1" si="0"/>
        <v>3</v>
      </c>
      <c r="F4" s="13">
        <f t="shared" ca="1" si="0"/>
        <v>4</v>
      </c>
      <c r="G4" s="13">
        <f t="shared" ca="1" si="0"/>
        <v>5</v>
      </c>
      <c r="H4" s="14">
        <f t="shared" ca="1" si="0"/>
        <v>6</v>
      </c>
      <c r="I4"/>
      <c r="J4" s="12" t="str">
        <f ca="1">IF(M$2=COLUMN(A$2),1,IF(I4&gt;0,I4+1,""))</f>
        <v/>
      </c>
      <c r="K4" s="13" t="str">
        <f ca="1">IF(M$2=COLUMN(B$2),1,IF(AND(J4&gt;0,J4&lt;&gt;""),J4+1,""))</f>
        <v/>
      </c>
      <c r="L4" s="13" t="str">
        <f ca="1">IF(M$2=COLUMN(C$2),1,IF(AND(K4&gt;0,K4&lt;&gt;""),K4+1,""))</f>
        <v/>
      </c>
      <c r="M4" s="13" t="str">
        <f ca="1">IF(M$2=COLUMN(D$2),1,IF(AND(L4&gt;0,L4&lt;&gt;""),L4+1,""))</f>
        <v/>
      </c>
      <c r="N4" s="13">
        <f ca="1">IF(M$2=COLUMN(E$2),1,IF(AND(M4&gt;0,M4&lt;&gt;""),M4+1,""))</f>
        <v>1</v>
      </c>
      <c r="O4" s="13">
        <f ca="1">IF(M$2=COLUMN(F$2),1,IF(AND(N4&gt;0,N4&lt;&gt;""),N4+1,""))</f>
        <v>2</v>
      </c>
      <c r="P4" s="14">
        <f ca="1">IF(M$2=COLUMN(G$2),1,IF(AND(O4&gt;0,O4&lt;&gt;""),O4+1,""))</f>
        <v>3</v>
      </c>
      <c r="Q4"/>
      <c r="R4" s="3">
        <f ca="1">YEAR(TODAY())</f>
        <v>2019</v>
      </c>
      <c r="S4" s="38"/>
    </row>
    <row r="5" spans="1:19" ht="29.25" customHeight="1" x14ac:dyDescent="0.3">
      <c r="A5"/>
      <c r="B5" s="15">
        <f ca="1">H4+1</f>
        <v>7</v>
      </c>
      <c r="C5" s="16">
        <f ca="1">B5+1</f>
        <v>8</v>
      </c>
      <c r="D5" s="16">
        <f t="shared" ref="D5:H5" ca="1" si="1">C5+1</f>
        <v>9</v>
      </c>
      <c r="E5" s="16">
        <f t="shared" ca="1" si="1"/>
        <v>10</v>
      </c>
      <c r="F5" s="16">
        <f t="shared" ca="1" si="1"/>
        <v>11</v>
      </c>
      <c r="G5" s="16">
        <f t="shared" ca="1" si="1"/>
        <v>12</v>
      </c>
      <c r="H5" s="17">
        <f t="shared" ca="1" si="1"/>
        <v>13</v>
      </c>
      <c r="I5"/>
      <c r="J5" s="15">
        <f ca="1">P4+1</f>
        <v>4</v>
      </c>
      <c r="K5" s="16">
        <f t="shared" ref="K5:P7" ca="1" si="2">J5+1</f>
        <v>5</v>
      </c>
      <c r="L5" s="16">
        <f t="shared" ca="1" si="2"/>
        <v>6</v>
      </c>
      <c r="M5" s="16">
        <f t="shared" ca="1" si="2"/>
        <v>7</v>
      </c>
      <c r="N5" s="16">
        <f t="shared" ca="1" si="2"/>
        <v>8</v>
      </c>
      <c r="O5" s="16">
        <f t="shared" ca="1" si="2"/>
        <v>9</v>
      </c>
      <c r="P5" s="17">
        <f t="shared" ca="1" si="2"/>
        <v>10</v>
      </c>
      <c r="Q5"/>
      <c r="R5" s="2" t="s">
        <v>44</v>
      </c>
      <c r="S5" s="38"/>
    </row>
    <row r="6" spans="1:19" ht="29.25" customHeight="1" x14ac:dyDescent="0.3">
      <c r="A6"/>
      <c r="B6" s="15">
        <f t="shared" ref="B6:B7" ca="1" si="3">H5+1</f>
        <v>14</v>
      </c>
      <c r="C6" s="16">
        <f t="shared" ref="C6:H6" ca="1" si="4">B6+1</f>
        <v>15</v>
      </c>
      <c r="D6" s="16">
        <f t="shared" ca="1" si="4"/>
        <v>16</v>
      </c>
      <c r="E6" s="16">
        <f t="shared" ca="1" si="4"/>
        <v>17</v>
      </c>
      <c r="F6" s="16">
        <f t="shared" ca="1" si="4"/>
        <v>18</v>
      </c>
      <c r="G6" s="16">
        <f t="shared" ca="1" si="4"/>
        <v>19</v>
      </c>
      <c r="H6" s="17">
        <f t="shared" ca="1" si="4"/>
        <v>20</v>
      </c>
      <c r="I6"/>
      <c r="J6" s="15">
        <f ca="1">P5+1</f>
        <v>11</v>
      </c>
      <c r="K6" s="16">
        <f t="shared" ca="1" si="2"/>
        <v>12</v>
      </c>
      <c r="L6" s="16">
        <f t="shared" ca="1" si="2"/>
        <v>13</v>
      </c>
      <c r="M6" s="16">
        <f t="shared" ca="1" si="2"/>
        <v>14</v>
      </c>
      <c r="N6" s="16">
        <f t="shared" ca="1" si="2"/>
        <v>15</v>
      </c>
      <c r="O6" s="16">
        <f t="shared" ca="1" si="2"/>
        <v>16</v>
      </c>
      <c r="P6" s="17">
        <f t="shared" ca="1" si="2"/>
        <v>17</v>
      </c>
      <c r="Q6"/>
      <c r="R6" s="4">
        <f ca="1">DATE(YEAR(TODAY()),1,6)</f>
        <v>43471</v>
      </c>
      <c r="S6" s="38"/>
    </row>
    <row r="7" spans="1:19" ht="29.25" customHeight="1" x14ac:dyDescent="0.3">
      <c r="A7"/>
      <c r="B7" s="15">
        <f t="shared" ca="1" si="3"/>
        <v>21</v>
      </c>
      <c r="C7" s="16">
        <f t="shared" ref="C7:H7" ca="1" si="5">B7+1</f>
        <v>22</v>
      </c>
      <c r="D7" s="16">
        <f t="shared" ca="1" si="5"/>
        <v>23</v>
      </c>
      <c r="E7" s="16">
        <f t="shared" ca="1" si="5"/>
        <v>24</v>
      </c>
      <c r="F7" s="16">
        <f t="shared" ca="1" si="5"/>
        <v>25</v>
      </c>
      <c r="G7" s="16">
        <f t="shared" ca="1" si="5"/>
        <v>26</v>
      </c>
      <c r="H7" s="17">
        <f t="shared" ca="1" si="5"/>
        <v>27</v>
      </c>
      <c r="I7"/>
      <c r="J7" s="15">
        <f ca="1">P6+1</f>
        <v>18</v>
      </c>
      <c r="K7" s="16">
        <f t="shared" ca="1" si="2"/>
        <v>19</v>
      </c>
      <c r="L7" s="16">
        <f t="shared" ca="1" si="2"/>
        <v>20</v>
      </c>
      <c r="M7" s="16">
        <f t="shared" ca="1" si="2"/>
        <v>21</v>
      </c>
      <c r="N7" s="16">
        <f t="shared" ca="1" si="2"/>
        <v>22</v>
      </c>
      <c r="O7" s="16">
        <f t="shared" ca="1" si="2"/>
        <v>23</v>
      </c>
      <c r="P7" s="17">
        <f t="shared" ca="1" si="2"/>
        <v>24</v>
      </c>
      <c r="Q7"/>
      <c r="R7" s="2" t="s">
        <v>45</v>
      </c>
      <c r="S7" s="38"/>
    </row>
    <row r="8" spans="1:19" ht="29.25" customHeight="1" x14ac:dyDescent="0.3">
      <c r="A8"/>
      <c r="B8" s="15">
        <f ca="1">IFERROR(IF(H7+1&gt;$D$2,"",H7+1),"")</f>
        <v>28</v>
      </c>
      <c r="C8" s="16">
        <f t="shared" ref="C8:H9" ca="1" si="6">IFERROR(IF(B8+1&gt;$D$2,"",B8+1),"")</f>
        <v>29</v>
      </c>
      <c r="D8" s="16">
        <f t="shared" ca="1" si="6"/>
        <v>30</v>
      </c>
      <c r="E8" s="16">
        <f t="shared" ca="1" si="6"/>
        <v>31</v>
      </c>
      <c r="F8" s="16" t="str">
        <f t="shared" ca="1" si="6"/>
        <v/>
      </c>
      <c r="G8" s="16" t="str">
        <f t="shared" ca="1" si="6"/>
        <v/>
      </c>
      <c r="H8" s="17" t="str">
        <f t="shared" ca="1" si="6"/>
        <v/>
      </c>
      <c r="I8"/>
      <c r="J8" s="15">
        <f ca="1">IFERROR(IF(P7+1&gt;L$2,"",P7+1),"")</f>
        <v>25</v>
      </c>
      <c r="K8" s="16">
        <f ca="1">IFERROR(IF(J8+1&gt;L$2,"",J8+1),"")</f>
        <v>26</v>
      </c>
      <c r="L8" s="16">
        <f ca="1">IFERROR(IF(K8+1&gt;L$2,"",K8+1),"")</f>
        <v>27</v>
      </c>
      <c r="M8" s="16">
        <f ca="1">IFERROR(IF(L8+1&gt;L$2,"",L8+1),"")</f>
        <v>28</v>
      </c>
      <c r="N8" s="16" t="str">
        <f ca="1">IFERROR(IF(M8+1&gt;L$2,"",M8+1),"")</f>
        <v/>
      </c>
      <c r="O8" s="16" t="str">
        <f ca="1">IFERROR(IF(N8+1&gt;L$2,"",N8+1),"")</f>
        <v/>
      </c>
      <c r="P8" s="17" t="str">
        <f ca="1">IFERROR(IF(O8+1&gt;L$2,"",O8+1),"")</f>
        <v/>
      </c>
      <c r="Q8"/>
      <c r="R8" s="4">
        <f ca="1">DATE(YEAR(TODAY()),4,25)</f>
        <v>43580</v>
      </c>
      <c r="S8" s="38"/>
    </row>
    <row r="9" spans="1:19" ht="29.25" customHeight="1" x14ac:dyDescent="0.3">
      <c r="A9"/>
      <c r="B9" s="18" t="str">
        <f ca="1">IFERROR(IF(H8+1&gt;$D$2,"",H8+1),"")</f>
        <v/>
      </c>
      <c r="C9" s="19" t="str">
        <f t="shared" ca="1" si="6"/>
        <v/>
      </c>
      <c r="D9" s="19" t="str">
        <f t="shared" ca="1" si="6"/>
        <v/>
      </c>
      <c r="E9" s="19" t="str">
        <f t="shared" ca="1" si="6"/>
        <v/>
      </c>
      <c r="F9" s="19" t="str">
        <f t="shared" ca="1" si="6"/>
        <v/>
      </c>
      <c r="G9" s="19" t="str">
        <f t="shared" ca="1" si="6"/>
        <v/>
      </c>
      <c r="H9" s="20" t="str">
        <f t="shared" ca="1" si="6"/>
        <v/>
      </c>
      <c r="I9"/>
      <c r="J9" s="18" t="str">
        <f ca="1">IFERROR(IF(P8+1&gt;L$2,"",P8+1),"")</f>
        <v/>
      </c>
      <c r="K9" s="19" t="str">
        <f ca="1">IFERROR(IF(J9+1&gt;L$2,"",J9+1),"")</f>
        <v/>
      </c>
      <c r="L9" s="19" t="str">
        <f ca="1">IFERROR(IF(K9+1&gt;L$2,"",K9+1),"")</f>
        <v/>
      </c>
      <c r="M9" s="19" t="str">
        <f ca="1">IFERROR(IF(L9+1&gt;L$2,"",L9+1),"")</f>
        <v/>
      </c>
      <c r="N9" s="19" t="str">
        <f ca="1">IFERROR(IF(M9+1&gt;L$2,"",M9+1),"")</f>
        <v/>
      </c>
      <c r="O9" s="19" t="str">
        <f ca="1">IFERROR(IF(N9+1&gt;L$2,"",N9+1),"")</f>
        <v/>
      </c>
      <c r="P9" s="20" t="str">
        <f ca="1">IFERROR(IF(O9+1&gt;L$2,"",O9+1),"")</f>
        <v/>
      </c>
      <c r="Q9"/>
      <c r="R9"/>
      <c r="S9" s="38"/>
    </row>
    <row r="10" spans="1:19" ht="29.25" customHeight="1" x14ac:dyDescent="0.3">
      <c r="A10"/>
      <c r="B10" s="41" t="str">
        <f ca="1">UPPER(TEXT(DATE(ScheduleYear,MONTH(ScheduleStart)+2,1),"MMMM"))</f>
        <v>MARTS</v>
      </c>
      <c r="C10" s="41"/>
      <c r="D10" s="29">
        <f ca="1">DAY(DATE(YEAR(ScheduleStart),MONTH(ScheduleStart)+3,1)-1)</f>
        <v>31</v>
      </c>
      <c r="E10" s="29">
        <f ca="1">WEEKDAY(DATE(YEAR(ScheduleStart),MONTH(ScheduleStart)+2,1),2)</f>
        <v>5</v>
      </c>
      <c r="F10" s="23"/>
      <c r="G10" s="1"/>
      <c r="H10" s="1"/>
      <c r="I10"/>
      <c r="J10" s="41" t="str">
        <f ca="1">UPPER(TEXT(DATE(ScheduleYear,MONTH(ScheduleStart)+3,1),"MMMM"))</f>
        <v>APRIL</v>
      </c>
      <c r="K10" s="41"/>
      <c r="L10" s="26">
        <f ca="1">DAY(DATE(YEAR(ScheduleStart),MONTH(ScheduleStart)+4,1)-1)</f>
        <v>30</v>
      </c>
      <c r="M10" s="26">
        <f ca="1">WEEKDAY(DATE(YEAR(ScheduleStart),MONTH(ScheduleStart)+3,1),2)</f>
        <v>1</v>
      </c>
      <c r="N10" s="1"/>
      <c r="O10" s="1"/>
      <c r="P10" s="1"/>
      <c r="Q10"/>
      <c r="R10"/>
    </row>
    <row r="11" spans="1:19" ht="29.25" customHeight="1" x14ac:dyDescent="0.3">
      <c r="A11"/>
      <c r="B11" s="7" t="s">
        <v>37</v>
      </c>
      <c r="C11" s="8" t="s">
        <v>38</v>
      </c>
      <c r="D11" s="8" t="s">
        <v>39</v>
      </c>
      <c r="E11" s="8" t="s">
        <v>40</v>
      </c>
      <c r="F11" s="8" t="s">
        <v>41</v>
      </c>
      <c r="G11" s="8" t="s">
        <v>42</v>
      </c>
      <c r="H11" s="9" t="s">
        <v>43</v>
      </c>
      <c r="I11"/>
      <c r="J11" s="7" t="s">
        <v>37</v>
      </c>
      <c r="K11" s="8" t="s">
        <v>38</v>
      </c>
      <c r="L11" s="8" t="s">
        <v>39</v>
      </c>
      <c r="M11" s="8" t="s">
        <v>40</v>
      </c>
      <c r="N11" s="8" t="s">
        <v>41</v>
      </c>
      <c r="O11" s="8" t="s">
        <v>42</v>
      </c>
      <c r="P11" s="9" t="s">
        <v>43</v>
      </c>
      <c r="Q11"/>
      <c r="R11"/>
      <c r="S11" s="32"/>
    </row>
    <row r="12" spans="1:19" ht="29.25" customHeight="1" x14ac:dyDescent="0.3">
      <c r="A12"/>
      <c r="B12" s="12" t="str">
        <f ca="1">IF($E$10=COLUMN(A$2),1,IF(A12&gt;0,A12+1,""))</f>
        <v/>
      </c>
      <c r="C12" s="13" t="str">
        <f ca="1">IF($E$10=COLUMN(B$2),1,IF(AND(B12&gt;0,B12&lt;&gt;""),B12+1,""))</f>
        <v/>
      </c>
      <c r="D12" s="13" t="str">
        <f t="shared" ref="D12:H12" ca="1" si="7">IF($E$10=COLUMN(C$2),1,IF(AND(C12&gt;0,C12&lt;&gt;""),C12+1,""))</f>
        <v/>
      </c>
      <c r="E12" s="13" t="str">
        <f t="shared" ca="1" si="7"/>
        <v/>
      </c>
      <c r="F12" s="13">
        <f t="shared" ca="1" si="7"/>
        <v>1</v>
      </c>
      <c r="G12" s="13">
        <f t="shared" ca="1" si="7"/>
        <v>2</v>
      </c>
      <c r="H12" s="24">
        <f t="shared" ca="1" si="7"/>
        <v>3</v>
      </c>
      <c r="I12" s="25"/>
      <c r="J12" s="12">
        <f ca="1">IF($M$10=COLUMN(A$2),1,IF(I12&gt;0,I12+1,""))</f>
        <v>1</v>
      </c>
      <c r="K12" s="13">
        <f ca="1">IF($M$10=COLUMN(B$2),1,IF(AND(J12&gt;0,J12&lt;&gt;""),J12+1,""))</f>
        <v>2</v>
      </c>
      <c r="L12" s="13">
        <f t="shared" ref="L12:P12" ca="1" si="8">IF($M$10=COLUMN(C$2),1,IF(AND(K12&gt;0,K12&lt;&gt;""),K12+1,""))</f>
        <v>3</v>
      </c>
      <c r="M12" s="13">
        <f t="shared" ca="1" si="8"/>
        <v>4</v>
      </c>
      <c r="N12" s="13">
        <f t="shared" ca="1" si="8"/>
        <v>5</v>
      </c>
      <c r="O12" s="13">
        <f t="shared" ca="1" si="8"/>
        <v>6</v>
      </c>
      <c r="P12" s="14">
        <f t="shared" ca="1" si="8"/>
        <v>7</v>
      </c>
      <c r="Q12"/>
      <c r="R12"/>
    </row>
    <row r="13" spans="1:19" ht="29.25" customHeight="1" x14ac:dyDescent="0.3">
      <c r="A13"/>
      <c r="B13" s="15">
        <f ca="1">H12+1</f>
        <v>4</v>
      </c>
      <c r="C13" s="16">
        <f ca="1">B13+1</f>
        <v>5</v>
      </c>
      <c r="D13" s="16">
        <f t="shared" ref="D13:H13" ca="1" si="9">C13+1</f>
        <v>6</v>
      </c>
      <c r="E13" s="16">
        <f t="shared" ca="1" si="9"/>
        <v>7</v>
      </c>
      <c r="F13" s="16">
        <f t="shared" ca="1" si="9"/>
        <v>8</v>
      </c>
      <c r="G13" s="16">
        <f t="shared" ca="1" si="9"/>
        <v>9</v>
      </c>
      <c r="H13" s="17">
        <f t="shared" ca="1" si="9"/>
        <v>10</v>
      </c>
      <c r="I13"/>
      <c r="J13" s="15">
        <f ca="1">P12+1</f>
        <v>8</v>
      </c>
      <c r="K13" s="16">
        <f ca="1">J13+1</f>
        <v>9</v>
      </c>
      <c r="L13" s="16">
        <f t="shared" ref="L13:P13" ca="1" si="10">K13+1</f>
        <v>10</v>
      </c>
      <c r="M13" s="16">
        <f t="shared" ca="1" si="10"/>
        <v>11</v>
      </c>
      <c r="N13" s="16">
        <f t="shared" ca="1" si="10"/>
        <v>12</v>
      </c>
      <c r="O13" s="16">
        <f t="shared" ca="1" si="10"/>
        <v>13</v>
      </c>
      <c r="P13" s="17">
        <f t="shared" ca="1" si="10"/>
        <v>14</v>
      </c>
      <c r="Q13"/>
      <c r="R13"/>
    </row>
    <row r="14" spans="1:19" ht="29.25" customHeight="1" x14ac:dyDescent="0.3">
      <c r="A14"/>
      <c r="B14" s="15">
        <f t="shared" ref="B14:B15" ca="1" si="11">H13+1</f>
        <v>11</v>
      </c>
      <c r="C14" s="16">
        <f t="shared" ref="C14:H14" ca="1" si="12">B14+1</f>
        <v>12</v>
      </c>
      <c r="D14" s="16">
        <f t="shared" ca="1" si="12"/>
        <v>13</v>
      </c>
      <c r="E14" s="16">
        <f t="shared" ca="1" si="12"/>
        <v>14</v>
      </c>
      <c r="F14" s="16">
        <f t="shared" ca="1" si="12"/>
        <v>15</v>
      </c>
      <c r="G14" s="16">
        <f t="shared" ca="1" si="12"/>
        <v>16</v>
      </c>
      <c r="H14" s="17">
        <f t="shared" ca="1" si="12"/>
        <v>17</v>
      </c>
      <c r="I14"/>
      <c r="J14" s="15">
        <f t="shared" ref="J14:J15" ca="1" si="13">P13+1</f>
        <v>15</v>
      </c>
      <c r="K14" s="16">
        <f t="shared" ref="K14:P14" ca="1" si="14">J14+1</f>
        <v>16</v>
      </c>
      <c r="L14" s="16">
        <f t="shared" ca="1" si="14"/>
        <v>17</v>
      </c>
      <c r="M14" s="16">
        <f t="shared" ca="1" si="14"/>
        <v>18</v>
      </c>
      <c r="N14" s="16">
        <f t="shared" ca="1" si="14"/>
        <v>19</v>
      </c>
      <c r="O14" s="16">
        <f t="shared" ca="1" si="14"/>
        <v>20</v>
      </c>
      <c r="P14" s="17">
        <f t="shared" ca="1" si="14"/>
        <v>21</v>
      </c>
      <c r="Q14"/>
      <c r="R14"/>
    </row>
    <row r="15" spans="1:19" ht="29.25" customHeight="1" x14ac:dyDescent="0.3">
      <c r="A15"/>
      <c r="B15" s="15">
        <f t="shared" ca="1" si="11"/>
        <v>18</v>
      </c>
      <c r="C15" s="16">
        <f t="shared" ref="C15:H15" ca="1" si="15">B15+1</f>
        <v>19</v>
      </c>
      <c r="D15" s="16">
        <f t="shared" ca="1" si="15"/>
        <v>20</v>
      </c>
      <c r="E15" s="16">
        <f t="shared" ca="1" si="15"/>
        <v>21</v>
      </c>
      <c r="F15" s="16">
        <f t="shared" ca="1" si="15"/>
        <v>22</v>
      </c>
      <c r="G15" s="16">
        <f t="shared" ca="1" si="15"/>
        <v>23</v>
      </c>
      <c r="H15" s="17">
        <f t="shared" ca="1" si="15"/>
        <v>24</v>
      </c>
      <c r="I15"/>
      <c r="J15" s="15">
        <f t="shared" ca="1" si="13"/>
        <v>22</v>
      </c>
      <c r="K15" s="16">
        <f t="shared" ref="K15:P15" ca="1" si="16">J15+1</f>
        <v>23</v>
      </c>
      <c r="L15" s="16">
        <f t="shared" ca="1" si="16"/>
        <v>24</v>
      </c>
      <c r="M15" s="16">
        <f t="shared" ca="1" si="16"/>
        <v>25</v>
      </c>
      <c r="N15" s="16">
        <f t="shared" ca="1" si="16"/>
        <v>26</v>
      </c>
      <c r="O15" s="16">
        <f t="shared" ca="1" si="16"/>
        <v>27</v>
      </c>
      <c r="P15" s="17">
        <f t="shared" ca="1" si="16"/>
        <v>28</v>
      </c>
      <c r="Q15"/>
      <c r="R15"/>
    </row>
    <row r="16" spans="1:19" ht="29.25" customHeight="1" x14ac:dyDescent="0.3">
      <c r="A16"/>
      <c r="B16" s="15">
        <f ca="1">IFERROR(IF(H15+1&gt;$D$10,"",H15+1),"")</f>
        <v>25</v>
      </c>
      <c r="C16" s="16">
        <f ca="1">IFERROR(IF(B16+1&gt;$D$10,"",B16+1),"")</f>
        <v>26</v>
      </c>
      <c r="D16" s="16">
        <f t="shared" ref="D16:H16" ca="1" si="17">IFERROR(IF(C16+1&gt;$D$10,"",C16+1),"")</f>
        <v>27</v>
      </c>
      <c r="E16" s="16">
        <f t="shared" ca="1" si="17"/>
        <v>28</v>
      </c>
      <c r="F16" s="16">
        <f t="shared" ca="1" si="17"/>
        <v>29</v>
      </c>
      <c r="G16" s="16">
        <f t="shared" ca="1" si="17"/>
        <v>30</v>
      </c>
      <c r="H16" s="17">
        <f t="shared" ca="1" si="17"/>
        <v>31</v>
      </c>
      <c r="I16"/>
      <c r="J16" s="15">
        <f ca="1">IFERROR(IF(P15+1&gt;$L$10,"",P15+1),"")</f>
        <v>29</v>
      </c>
      <c r="K16" s="16">
        <f ca="1">IFERROR(IF(J16+1&gt;$L$10,"",J16+1),"")</f>
        <v>30</v>
      </c>
      <c r="L16" s="16" t="str">
        <f t="shared" ref="L16:P16" ca="1" si="18">IFERROR(IF(K16+1&gt;$L$10,"",K16+1),"")</f>
        <v/>
      </c>
      <c r="M16" s="16" t="str">
        <f t="shared" ca="1" si="18"/>
        <v/>
      </c>
      <c r="N16" s="16" t="str">
        <f t="shared" ca="1" si="18"/>
        <v/>
      </c>
      <c r="O16" s="16" t="str">
        <f t="shared" ca="1" si="18"/>
        <v/>
      </c>
      <c r="P16" s="17" t="str">
        <f t="shared" ca="1" si="18"/>
        <v/>
      </c>
      <c r="Q16"/>
      <c r="R16"/>
    </row>
    <row r="17" spans="1:18" ht="29.25" customHeight="1" x14ac:dyDescent="0.3">
      <c r="A17"/>
      <c r="B17" s="18" t="str">
        <f ca="1">IFERROR(IF(H16+1&gt;$D$10,"",H16+1),"")</f>
        <v/>
      </c>
      <c r="C17" s="19" t="str">
        <f ca="1">IFERROR(IF(B17+1&gt;$D$10,"",B17+1),"")</f>
        <v/>
      </c>
      <c r="D17" s="19" t="str">
        <f t="shared" ref="D17:H17" ca="1" si="19">IFERROR(IF(C17+1&gt;$D$10,"",C17+1),"")</f>
        <v/>
      </c>
      <c r="E17" s="19" t="str">
        <f t="shared" ca="1" si="19"/>
        <v/>
      </c>
      <c r="F17" s="19" t="str">
        <f t="shared" ca="1" si="19"/>
        <v/>
      </c>
      <c r="G17" s="19" t="str">
        <f t="shared" ca="1" si="19"/>
        <v/>
      </c>
      <c r="H17" s="20" t="str">
        <f t="shared" ca="1" si="19"/>
        <v/>
      </c>
      <c r="I17"/>
      <c r="J17" s="18" t="str">
        <f ca="1">IFERROR(IF(P16+1&gt;$L$10,"",P16+1),"")</f>
        <v/>
      </c>
      <c r="K17" s="19" t="str">
        <f ca="1">IFERROR(IF(J17+1&gt;$L$10,"",J17+1),"")</f>
        <v/>
      </c>
      <c r="L17" s="19" t="str">
        <f t="shared" ref="L17:P17" ca="1" si="20">IFERROR(IF(K17+1&gt;$L$10,"",K17+1),"")</f>
        <v/>
      </c>
      <c r="M17" s="19" t="str">
        <f t="shared" ca="1" si="20"/>
        <v/>
      </c>
      <c r="N17" s="19" t="str">
        <f t="shared" ca="1" si="20"/>
        <v/>
      </c>
      <c r="O17" s="19" t="str">
        <f t="shared" ca="1" si="20"/>
        <v/>
      </c>
      <c r="P17" s="20" t="str">
        <f t="shared" ca="1" si="20"/>
        <v/>
      </c>
      <c r="Q17"/>
      <c r="R17"/>
    </row>
  </sheetData>
  <mergeCells count="6">
    <mergeCell ref="S4:S9"/>
    <mergeCell ref="B1:P1"/>
    <mergeCell ref="B2:C2"/>
    <mergeCell ref="J2:K2"/>
    <mergeCell ref="B10:C10"/>
    <mergeCell ref="J10:K10"/>
  </mergeCells>
  <dataValidations xWindow="98" yWindow="315" count="20">
    <dataValidation allowBlank="1" showInputMessage="1" showErrorMessage="1" prompt="Opret en Semesterkalender i dette regneark. Angiv År i celle R4, Startdato i celle R6 og Slutdato i celle R8. En fire måneders-kalender opdateres automatisk" sqref="A1" xr:uid="{00000000-0002-0000-0300-000000000000}"/>
    <dataValidation allowBlank="1" showInputMessage="1" showErrorMessage="1" prompt="Angiv År i cellen nedenfor" sqref="R3" xr:uid="{00000000-0002-0000-0300-000001000000}"/>
    <dataValidation allowBlank="1" showInputMessage="1" showErrorMessage="1" prompt="Angiv År i denne celle" sqref="R4" xr:uid="{00000000-0002-0000-0300-000002000000}"/>
    <dataValidation allowBlank="1" showInputMessage="1" showErrorMessage="1" prompt="Angiv Startdato i cellen nedenfor" sqref="R5" xr:uid="{00000000-0002-0000-0300-000003000000}"/>
    <dataValidation allowBlank="1" showInputMessage="1" showErrorMessage="1" prompt="Angiv Startdato i denne celle" sqref="R6" xr:uid="{00000000-0002-0000-0300-000004000000}"/>
    <dataValidation allowBlank="1" showInputMessage="1" showErrorMessage="1" prompt="Angiv Slutdato i cellen nedenfor" sqref="R7" xr:uid="{00000000-0002-0000-0300-000005000000}"/>
    <dataValidation allowBlank="1" showInputMessage="1" showErrorMessage="1" prompt="Angiv Slutdato i denne celle" sqref="R8" xr:uid="{00000000-0002-0000-0300-000006000000}"/>
    <dataValidation allowBlank="1" showInputMessage="1" showErrorMessage="1" prompt="Kalender for denne måned er i cellerne B3 til og med H9 nedenfor. Næste måned er i cellerne J3 til og med P9. Tredje måned er i cellerne B11 til og med H17. Fjerde måned er i cellerne J11 til og med P17" sqref="B2:C2" xr:uid="{00000000-0002-0000-0300-000007000000}"/>
    <dataValidation allowBlank="1" showInputMessage="1" showErrorMessage="1" prompt="Cellerne B3 til og med H3 indeholder navne på ugedage for måneden ovenfor. Denne celle indeholder startugedag" sqref="B3 J3 B11 J11" xr:uid="{00000000-0002-0000-0300-000008000000}"/>
    <dataValidation allowBlank="1" showInputMessage="1" showErrorMessage="1" prompt="Månedens kalenderdage opdateres automatisk i cellerne B4 til og med H9. Datoer med deadlines fremhæves med RGB-farve R=222 G=56 B=0  " sqref="B4" xr:uid="{00000000-0002-0000-0300-000009000000}"/>
    <dataValidation allowBlank="1" showInputMessage="1" showErrorMessage="1" prompt="Kalender for denne måned er i cellerne nedenfor. Cellerne J3 til P3 indeholder navne på ugedage for denne kalender" sqref="J2:K2" xr:uid="{00000000-0002-0000-0300-00000A000000}"/>
    <dataValidation allowBlank="1" showInputMessage="1" showErrorMessage="1" prompt="Månedens kalenderdage opdateres automatisk i cellerne J4 til og med P9. Datoer med deadlines fremhæves med RGB-farve R=222 G=56 B=0  " sqref="J4" xr:uid="{00000000-0002-0000-0300-00000C000000}"/>
    <dataValidation allowBlank="1" showInputMessage="1" showErrorMessage="1" prompt="Kalender for denne måned er i cellerne nedenfor. Cellerne B11 til H11 indeholder navne på ugedage for denne kalender" sqref="B10:C10" xr:uid="{00000000-0002-0000-0300-00000D000000}"/>
    <dataValidation allowBlank="1" showInputMessage="1" showErrorMessage="1" prompt="Månedens kalenderdage opdateres automatisk i cellerne B12 til og med H17. Datoer med deadlines fremhæves med RGB-farve R=222 G=56 B=0  " sqref="B12" xr:uid="{00000000-0002-0000-0300-00000E000000}"/>
    <dataValidation allowBlank="1" showInputMessage="1" showErrorMessage="1" prompt="Kalender for denne måned er i cellerne nedenfor. Cellerne J11 til P11 indeholder navne på ugedage for denne kalender_x000a_" sqref="J10:K10" xr:uid="{00000000-0002-0000-0300-00000F000000}"/>
    <dataValidation allowBlank="1" showInputMessage="1" showErrorMessage="1" prompt="Månedens kalenderdage opdateres automatisk i cellerne J12 til og med P17. Datoer med deadlines fremhæves med RGB-farve R=222 G=56 B=0  " sqref="J12" xr:uid="{00000000-0002-0000-0300-000010000000}"/>
    <dataValidation allowBlank="1" showInputMessage="1" showErrorMessage="1" prompt="SEMESTERKALENDER-TIP: _x000a__x000a_Angiv År, Startdato og Slutdato for at få vist en fire måneders tidsplan._x000a__x000a_Dage med deadlines vises i R=222, G=56, B=0" sqref="S4:S9" xr:uid="{00000000-0002-0000-0300-000011000000}"/>
    <dataValidation allowBlank="1" showInputMessage="1" showErrorMessage="1" prompt="Formel til at oprette bestemte dage i en måned er i denne celle. Slet ikke indholdet" sqref="D2 L2 D10 L10" xr:uid="{00000000-0002-0000-0300-000012000000}"/>
    <dataValidation allowBlank="1" showInputMessage="1" showErrorMessage="1" prompt="Formel til at oprette bestemte uger i en måned er i denne celle. Slet ikke indholdet" sqref="E2 M2 E10 M10" xr:uid="{00000000-0002-0000-0300-000013000000}"/>
    <dataValidation allowBlank="1" showInputMessage="1" showErrorMessage="1" prompt="Titlen på dette regneark er i denne celle. En fire-måneders kalender er i cellerne nedenfor. Der er et tip i celle S4" sqref="B1:P1" xr:uid="{00000000-0002-0000-0300-000014000000}"/>
  </dataValidation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(B12&lt;&gt;"")*(DATEVALUE(B12&amp;"-"&amp;$B$10&amp;"-"&amp;$R$4)&gt;=$R$6)*(DATEVALUE(B12&amp;"-"&amp;$B$10&amp;"-"&amp;$R$4)&lt;=$R$8)*(MATCH(DATEVALUE(B12&amp;"-"&amp;$B$10&amp;"-"&amp;$R$4),Deadlines!$G:$G,0)&gt;0)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(J12&lt;&gt;"")*(DATEVALUE(J12&amp;"-"&amp;$J$10&amp;"-"&amp;$R$4)&gt;=$R$6)*(DATEVALUE(J12&amp;"-"&amp;$J$10&amp;"-"&amp;$R$4)&lt;=$R$8)*(MATCH(DATEVALUE(J12&amp;"-"&amp;$J$10&amp;"-"&amp;$R$4),Deadlines!$G:$G,0)&gt;0)</xm:f>
            <x14:dxf>
              <font>
                <b/>
                <i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(B4&lt;&gt;"")*(DATEVALUE(B4&amp;"-"&amp;$B$2&amp;"-"&amp;$R$4)&gt;=$R$6)*(DATEVALUE(B4&amp;"-"&amp;$B$2&amp;"-"&amp;$R$4)&lt;=$R$8)*(MATCH(DATEVALUE(B4&amp;"-"&amp;$B$2&amp;"-"&amp;$R$4),Deadlines!$G:$G,0))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(J4&lt;&gt;"")*(DATEVALUE(J4&amp;"-"&amp;$J$2&amp;"-"&amp;$R$4)&gt;=$R$6)*(DATEVALUE(J4&amp;"-"&amp;$J$2&amp;"-"&amp;$R$4)&lt;=$R$8)*(MATCH(DATEVALUE(J4&amp;"-"&amp;$J$2&amp;"-"&amp;$R$4),Deadlines!$G:$G,0)&gt;0)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13</vt:i4>
      </vt:variant>
    </vt:vector>
  </HeadingPairs>
  <TitlesOfParts>
    <vt:vector size="17" baseType="lpstr">
      <vt:lpstr>Oversigt over Lektioner</vt:lpstr>
      <vt:lpstr>Deadlines</vt:lpstr>
      <vt:lpstr>Ugeplan</vt:lpstr>
      <vt:lpstr>Semesterkalender</vt:lpstr>
      <vt:lpstr>LektionsOversigt</vt:lpstr>
      <vt:lpstr>ScheduleEnd</vt:lpstr>
      <vt:lpstr>ScheduleStart</vt:lpstr>
      <vt:lpstr>ScheduleYear</vt:lpstr>
      <vt:lpstr>TidsplanSemester</vt:lpstr>
      <vt:lpstr>Deadlines!Udskriftsområde</vt:lpstr>
      <vt:lpstr>'Oversigt over Lektioner'!Udskriftsområde</vt:lpstr>
      <vt:lpstr>Semesterkalender!Udskriftsområde</vt:lpstr>
      <vt:lpstr>Ugeplan!Udskriftsområde</vt:lpstr>
      <vt:lpstr>Deadlines!Udskriftstitler</vt:lpstr>
      <vt:lpstr>'Oversigt over Lektioner'!Udskriftstitler</vt:lpstr>
      <vt:lpstr>Ugeplan!Udskriftstitler</vt:lpstr>
      <vt:lpstr>UgeDage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>admin</cp:lastModifiedBy>
  <dcterms:created xsi:type="dcterms:W3CDTF">2018-02-18T21:40:39Z</dcterms:created>
  <dcterms:modified xsi:type="dcterms:W3CDTF">2019-07-18T08:11:06Z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2018-02-18T21:40:45.6617866Z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