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4FCF2083-3EA5-49C9-9891-5206EAD561C5}" xr6:coauthVersionLast="31" xr6:coauthVersionMax="40" xr10:uidLastSave="{00000000-0000-0000-0000-000000000000}"/>
  <bookViews>
    <workbookView xWindow="930" yWindow="0" windowWidth="28530" windowHeight="12510" tabRatio="478" xr2:uid="{00000000-000D-0000-FFFF-FFFF00000000}"/>
  </bookViews>
  <sheets>
    <sheet name="Čtrnáctidenní pracovní výkaz" sheetId="1" r:id="rId1"/>
  </sheets>
  <definedNames>
    <definedName name="Nadpis1">PracovníVýkaz[[#Headers],[Den]]</definedName>
    <definedName name="OblastNadpisuŘádku1..D5">'Čtrnáctidenní pracovní výkaz'!$B$3</definedName>
    <definedName name="OblastNadpisuŘádku2..G3">'Čtrnáctidenní pracovní výkaz'!$F$3</definedName>
    <definedName name="OblastNadpisuŘádku3..H5">'Čtrnáctidenní pracovní výkaz'!$F$4</definedName>
    <definedName name="OblastNadpisuŘádku4..G23">'Čtrnáctidenní pracovní výkaz'!$C$23</definedName>
    <definedName name="OblastNadpisuŘádku5..H24">'Čtrnáctidenní pracovní výkaz'!$C$24</definedName>
    <definedName name="_xlnm.Print_Titles" localSheetId="0">'Čtrnáctidenní pracovní výkaz'!$7:$7</definedName>
  </definedNames>
  <calcPr calcId="179017"/>
  <webPublishing codePage="1252"/>
</workbook>
</file>

<file path=xl/calcChain.xml><?xml version="1.0" encoding="utf-8"?>
<calcChain xmlns="http://schemas.openxmlformats.org/spreadsheetml/2006/main">
  <c r="G24" i="1" l="1"/>
  <c r="F24" i="1"/>
  <c r="E24" i="1"/>
  <c r="D24" i="1"/>
  <c r="H24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5" i="1" l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  <c r="H22" i="1"/>
  <c r="F22" i="1"/>
  <c r="D22" i="1"/>
  <c r="G22" i="1"/>
  <c r="E22" i="1"/>
</calcChain>
</file>

<file path=xl/sharedStrings.xml><?xml version="1.0" encoding="utf-8"?>
<sst xmlns="http://schemas.openxmlformats.org/spreadsheetml/2006/main" count="23" uniqueCount="20">
  <si>
    <t>Název společnosti</t>
  </si>
  <si>
    <t>Ulice a číslo domu, adresa 2, město a PSČ</t>
  </si>
  <si>
    <t>Zaměstnanec:</t>
  </si>
  <si>
    <t>E-mail zaměstnance:</t>
  </si>
  <si>
    <t>Nadřízený:</t>
  </si>
  <si>
    <t>Den</t>
  </si>
  <si>
    <t>Podpis zaměstnance</t>
  </si>
  <si>
    <t>Podpis nadřízeného</t>
  </si>
  <si>
    <t>Datum</t>
  </si>
  <si>
    <t>Celkem</t>
  </si>
  <si>
    <t>Hodinová sazba</t>
  </si>
  <si>
    <t>Celková mzda</t>
  </si>
  <si>
    <t>Normální pracovní doba</t>
  </si>
  <si>
    <t>Přesčasové hodiny</t>
  </si>
  <si>
    <t>Telefon zaměstnance:</t>
  </si>
  <si>
    <t>Začátek výplatního období:</t>
  </si>
  <si>
    <t>Konec výplatního období:</t>
  </si>
  <si>
    <t>Nemoc</t>
  </si>
  <si>
    <t>Týdenní pracovní výkaz s přestávkami</t>
  </si>
  <si>
    <t>Dovolená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</si>
</sst>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Kč&quot;;\-#,##0.00\ &quot;Kč&quot;"/>
    <numFmt numFmtId="165" formatCode="[&lt;=99999]###\ ##;##\ ##\ ##"/>
  </numFmts>
  <fonts count="10" x14ac:knownFonts="1">
    <font>
      <sz val="11"/>
      <color theme="1" tint="0.14996795556505021"/>
      <name val="Constantia"/>
      <family val="1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Protection="0">
      <alignment vertical="center"/>
    </xf>
    <xf numFmtId="0" fontId="6" fillId="0" borderId="0" applyNumberFormat="0" applyFill="0" applyProtection="0">
      <alignment horizontal="left" vertical="center" wrapText="1" indent="1"/>
    </xf>
    <xf numFmtId="0" fontId="6" fillId="0" borderId="0" applyNumberFormat="0" applyFill="0" applyProtection="0">
      <alignment horizontal="right" vertical="center" wrapText="1"/>
    </xf>
    <xf numFmtId="0" fontId="6" fillId="0" borderId="2" applyNumberFormat="0" applyFill="0" applyProtection="0">
      <alignment horizontal="left" vertical="center" indent="1"/>
    </xf>
    <xf numFmtId="0" fontId="6" fillId="0" borderId="3" applyNumberFormat="0" applyFill="0" applyProtection="0">
      <alignment horizontal="right" vertical="center" wrapText="1" indent="1"/>
    </xf>
    <xf numFmtId="0" fontId="6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9" fillId="3" borderId="6" applyNumberFormat="0" applyAlignment="0" applyProtection="0"/>
    <xf numFmtId="14" fontId="7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5" fontId="4" fillId="0" borderId="0" applyFont="0" applyFill="0" applyBorder="0">
      <alignment horizontal="right" vertical="center" indent="1"/>
    </xf>
    <xf numFmtId="2" fontId="7" fillId="0" borderId="0" applyFont="0" applyFill="0" applyBorder="0" applyProtection="0">
      <alignment horizontal="right" vertical="center" indent="2"/>
    </xf>
    <xf numFmtId="164" fontId="7" fillId="0" borderId="0" applyFont="0" applyFill="0" applyBorder="0" applyAlignment="0" applyProtection="0"/>
    <xf numFmtId="0" fontId="3" fillId="4" borderId="5" applyNumberFormat="0" applyAlignment="0" applyProtection="0"/>
  </cellStyleXfs>
  <cellXfs count="27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2">
      <alignment vertical="center"/>
    </xf>
    <xf numFmtId="0" fontId="6" fillId="0" borderId="2" xfId="5">
      <alignment horizontal="left" vertical="center" indent="1"/>
    </xf>
    <xf numFmtId="14" fontId="6" fillId="0" borderId="3" xfId="10" applyFont="1" applyBorder="1" applyAlignment="1">
      <alignment horizontal="right" vertical="center" wrapText="1" indent="1"/>
    </xf>
    <xf numFmtId="14" fontId="0" fillId="0" borderId="0" xfId="10" applyFont="1">
      <alignment horizontal="right" vertical="center" indent="1"/>
    </xf>
    <xf numFmtId="0" fontId="0" fillId="0" borderId="0" xfId="12" applyFont="1">
      <alignment horizontal="center" vertical="center"/>
    </xf>
    <xf numFmtId="0" fontId="6" fillId="0" borderId="4" xfId="7">
      <alignment horizontal="left" vertical="top" indent="1"/>
    </xf>
    <xf numFmtId="0" fontId="9" fillId="3" borderId="6" xfId="9" applyAlignment="1">
      <alignment horizontal="left" vertical="center" indent="1"/>
    </xf>
    <xf numFmtId="0" fontId="3" fillId="2" borderId="6" xfId="8" applyAlignment="1">
      <alignment horizontal="left" vertical="center" indent="1"/>
    </xf>
    <xf numFmtId="164" fontId="3" fillId="2" borderId="6" xfId="15" applyFont="1" applyFill="1" applyBorder="1" applyAlignment="1">
      <alignment horizontal="right" vertical="center" indent="1"/>
    </xf>
    <xf numFmtId="164" fontId="9" fillId="3" borderId="6" xfId="15" applyFont="1" applyFill="1" applyBorder="1" applyAlignment="1">
      <alignment horizontal="right" vertical="center" indent="1"/>
    </xf>
    <xf numFmtId="2" fontId="0" fillId="0" borderId="0" xfId="14" applyFont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0" fontId="6" fillId="0" borderId="4" xfId="7">
      <alignment horizontal="left" vertical="top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165" fontId="6" fillId="0" borderId="3" xfId="13" applyFont="1" applyBorder="1">
      <alignment horizontal="right" vertical="center" indent="1"/>
    </xf>
    <xf numFmtId="0" fontId="6" fillId="0" borderId="0" xfId="3" applyAlignment="1">
      <alignment horizontal="left" vertical="top" wrapText="1"/>
    </xf>
    <xf numFmtId="0" fontId="6" fillId="0" borderId="2" xfId="5">
      <alignment horizontal="left" vertical="center" indent="1"/>
    </xf>
    <xf numFmtId="0" fontId="6" fillId="0" borderId="3" xfId="6">
      <alignment horizontal="right" vertical="center" wrapText="1" indent="1"/>
    </xf>
    <xf numFmtId="0" fontId="8" fillId="0" borderId="3" xfId="1" applyBorder="1" applyAlignment="1" applyProtection="1">
      <alignment horizontal="right" vertical="center" wrapText="1" indent="1"/>
    </xf>
    <xf numFmtId="0" fontId="6" fillId="0" borderId="0" xfId="4" applyAlignment="1">
      <alignment horizontal="right" vertical="top" wrapText="1"/>
    </xf>
  </cellXfs>
  <cellStyles count="17">
    <cellStyle name="60% - Accent6" xfId="9" builtinId="52" customBuiltin="1"/>
    <cellStyle name="Accent4" xfId="8" builtinId="41" customBuiltin="1"/>
    <cellStyle name="Accent6" xfId="16" builtinId="49" customBuiltin="1"/>
    <cellStyle name="Comma" xfId="14" builtinId="3" customBuiltin="1"/>
    <cellStyle name="Currency" xfId="15" builtinId="4" customBuiltin="1"/>
    <cellStyle name="Datum" xfId="10" xr:uid="{00000000-0005-0000-0000-000005000000}"/>
    <cellStyle name="Explanatory Text" xfId="7" builtinId="53" customBuiltin="1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Normal" xfId="0" builtinId="0" customBuiltin="1"/>
    <cellStyle name="Telefon" xfId="13" xr:uid="{00000000-0005-0000-0000-00000E000000}"/>
    <cellStyle name="Title" xfId="2" builtinId="15" customBuiltin="1"/>
    <cellStyle name="Záhlaví tabulky" xfId="12" xr:uid="{00000000-0005-0000-0000-00000F000000}"/>
  </cellStyles>
  <dxfs count="18"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ČtrnÁCtidennÍ PracovnÍ Výkaz" defaultPivotStyle="PivotStyleLight16">
    <tableStyle name="ČtrnÁCtidennÍ PracovnÍ Výkaz" pivot="0" count="6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acovníVýkaz" displayName="PracovníVýkaz" ref="B7:H22" totalsRowCount="1">
  <autoFilter ref="B7:H21" xr:uid="{39165960-BBBD-4CD4-AAE5-87D88A487DC5}"/>
  <tableColumns count="7">
    <tableColumn id="1" xr3:uid="{00000000-0010-0000-0000-000001000000}" name="Den" dataDxfId="11">
      <calculatedColumnFormula>IFERROR(TEXT(PracovníVýkaz[[#This Row],[Datum]],"aaaa"), "")</calculatedColumnFormula>
    </tableColumn>
    <tableColumn id="3" xr3:uid="{00000000-0010-0000-0000-000003000000}" name="Datum" totalsRowLabel="Celkem" dataDxfId="10"/>
    <tableColumn id="4" xr3:uid="{00000000-0010-0000-0000-000004000000}" name="Normální pracovní doba" totalsRowFunction="sum" dataDxfId="9" totalsRowDxfId="8"/>
    <tableColumn id="5" xr3:uid="{00000000-0010-0000-0000-000005000000}" name="Přesčasové hodiny" totalsRowFunction="sum" dataDxfId="7" totalsRowDxfId="6"/>
    <tableColumn id="13" xr3:uid="{00000000-0010-0000-0000-00000D000000}" name="Nemoc" totalsRowFunction="sum" dataDxfId="5" totalsRowDxfId="4"/>
    <tableColumn id="12" xr3:uid="{00000000-0010-0000-0000-00000C000000}" name="Dovolená" totalsRowFunction="sum" dataDxfId="3" totalsRowDxfId="2"/>
    <tableColumn id="11" xr3:uid="{00000000-0010-0000-0000-00000B000000}" name="Celkem" totalsRowFunction="sum" dataDxfId="1" totalsRowDxfId="0">
      <calculatedColumnFormula>IFERROR(SUM(D8:G8), "")</calculatedColumnFormula>
    </tableColumn>
  </tableColumns>
  <tableStyleInfo name="ČtrnÁCtidennÍ PracovnÍ Výkaz" showFirstColumn="1" showLastColumn="0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and Total Pay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25"/>
  <cols>
    <col min="1" max="1" width="2.375" customWidth="1"/>
    <col min="2" max="2" width="21.125" customWidth="1"/>
    <col min="3" max="8" width="24.875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6" t="s">
        <v>0</v>
      </c>
      <c r="C1" s="6"/>
      <c r="D1" s="6"/>
      <c r="E1" s="6"/>
      <c r="F1" s="6"/>
      <c r="G1" s="6"/>
      <c r="H1" s="6"/>
    </row>
    <row r="2" spans="1:8" ht="72.75" customHeight="1" x14ac:dyDescent="0.25">
      <c r="A2" s="3"/>
      <c r="B2" s="22" t="s">
        <v>1</v>
      </c>
      <c r="C2" s="22"/>
      <c r="D2" s="22"/>
      <c r="E2" s="22"/>
      <c r="F2" s="22"/>
      <c r="G2" s="26" t="s">
        <v>18</v>
      </c>
      <c r="H2" s="26"/>
    </row>
    <row r="3" spans="1:8" ht="20.100000000000001" customHeight="1" x14ac:dyDescent="0.25">
      <c r="A3" s="2"/>
      <c r="B3" s="23" t="s">
        <v>2</v>
      </c>
      <c r="C3" s="23"/>
      <c r="D3" s="24"/>
      <c r="E3" s="24"/>
      <c r="F3" s="7" t="s">
        <v>14</v>
      </c>
      <c r="G3" s="21"/>
      <c r="H3" s="21"/>
    </row>
    <row r="4" spans="1:8" ht="20.100000000000001" customHeight="1" x14ac:dyDescent="0.25">
      <c r="A4" s="2"/>
      <c r="B4" s="23" t="s">
        <v>3</v>
      </c>
      <c r="C4" s="23"/>
      <c r="D4" s="25"/>
      <c r="E4" s="24"/>
      <c r="F4" s="23" t="s">
        <v>15</v>
      </c>
      <c r="G4" s="23"/>
      <c r="H4" s="8">
        <f ca="1">TODAY()</f>
        <v>43447</v>
      </c>
    </row>
    <row r="5" spans="1:8" ht="20.100000000000001" customHeight="1" x14ac:dyDescent="0.25">
      <c r="B5" s="23" t="s">
        <v>4</v>
      </c>
      <c r="C5" s="23"/>
      <c r="D5" s="24"/>
      <c r="E5" s="24"/>
      <c r="F5" s="23" t="s">
        <v>16</v>
      </c>
      <c r="G5" s="23"/>
      <c r="H5" s="8">
        <f ca="1">IF($H$4="","",$H$4+13)</f>
        <v>43460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s="10" t="s">
        <v>5</v>
      </c>
      <c r="C7" s="10" t="s">
        <v>8</v>
      </c>
      <c r="D7" s="10" t="s">
        <v>12</v>
      </c>
      <c r="E7" s="10" t="s">
        <v>13</v>
      </c>
      <c r="F7" s="10" t="s">
        <v>17</v>
      </c>
      <c r="G7" s="10" t="s">
        <v>19</v>
      </c>
      <c r="H7" s="10" t="s">
        <v>9</v>
      </c>
    </row>
    <row r="8" spans="1:8" ht="30" customHeight="1" x14ac:dyDescent="0.25">
      <c r="A8" s="2"/>
      <c r="B8" t="str">
        <f ca="1">IFERROR(TEXT(PracovníVýkaz[[#This Row],[Datum]],"aaaa"), "")</f>
        <v>Thursday</v>
      </c>
      <c r="C8" s="9">
        <f ca="1">H4</f>
        <v>43447</v>
      </c>
      <c r="D8" s="16">
        <v>8</v>
      </c>
      <c r="E8" s="16"/>
      <c r="F8" s="16"/>
      <c r="G8" s="16"/>
      <c r="H8" s="16">
        <f>IFERROR(SUM(D8:G8), "")</f>
        <v>8</v>
      </c>
    </row>
    <row r="9" spans="1:8" ht="30" customHeight="1" x14ac:dyDescent="0.25">
      <c r="A9" s="2"/>
      <c r="B9" t="str">
        <f ca="1">IFERROR(TEXT(PracovníVýkaz[[#This Row],[Datum]],"aaaa"), "")</f>
        <v>Friday</v>
      </c>
      <c r="C9" s="9">
        <f ca="1">IF($H$4="","",$H$4+1)</f>
        <v>43448</v>
      </c>
      <c r="D9" s="16">
        <v>8</v>
      </c>
      <c r="E9" s="16">
        <v>2</v>
      </c>
      <c r="F9" s="16"/>
      <c r="G9" s="16"/>
      <c r="H9" s="16">
        <f t="shared" ref="H9:H21" si="0">IFERROR(SUM(D9:G9), "")</f>
        <v>10</v>
      </c>
    </row>
    <row r="10" spans="1:8" ht="30" customHeight="1" x14ac:dyDescent="0.25">
      <c r="A10" s="2"/>
      <c r="B10" t="str">
        <f ca="1">IFERROR(TEXT(PracovníVýkaz[[#This Row],[Datum]],"aaaa"), "")</f>
        <v>Saturday</v>
      </c>
      <c r="C10" s="9">
        <f ca="1">IF($H$4="","",$H$4+2)</f>
        <v>43449</v>
      </c>
      <c r="D10" s="16"/>
      <c r="E10" s="16"/>
      <c r="F10" s="16">
        <v>8</v>
      </c>
      <c r="G10" s="16"/>
      <c r="H10" s="16">
        <f t="shared" si="0"/>
        <v>8</v>
      </c>
    </row>
    <row r="11" spans="1:8" ht="30" customHeight="1" x14ac:dyDescent="0.25">
      <c r="A11" s="2"/>
      <c r="B11" t="str">
        <f ca="1">IFERROR(TEXT(PracovníVýkaz[[#This Row],[Datum]],"aaaa"), "")</f>
        <v>Sunday</v>
      </c>
      <c r="C11" s="9">
        <f ca="1">IF($H$4="","",$H$4+3)</f>
        <v>43450</v>
      </c>
      <c r="D11" s="16"/>
      <c r="E11" s="16"/>
      <c r="F11" s="16"/>
      <c r="G11" s="16">
        <v>8</v>
      </c>
      <c r="H11" s="16">
        <f t="shared" si="0"/>
        <v>8</v>
      </c>
    </row>
    <row r="12" spans="1:8" ht="30" customHeight="1" x14ac:dyDescent="0.25">
      <c r="A12" s="2"/>
      <c r="B12" t="str">
        <f ca="1">IFERROR(TEXT(PracovníVýkaz[[#This Row],[Datum]],"aaaa"), "")</f>
        <v>Monday</v>
      </c>
      <c r="C12" s="9">
        <f ca="1">IF($H$4="","",$H$4+4)</f>
        <v>43451</v>
      </c>
      <c r="D12" s="16"/>
      <c r="E12" s="16"/>
      <c r="F12" s="16"/>
      <c r="G12" s="16"/>
      <c r="H12" s="16">
        <f t="shared" si="0"/>
        <v>0</v>
      </c>
    </row>
    <row r="13" spans="1:8" ht="30" customHeight="1" x14ac:dyDescent="0.25">
      <c r="A13" s="2"/>
      <c r="B13" t="str">
        <f ca="1">IFERROR(TEXT(PracovníVýkaz[[#This Row],[Datum]],"aaaa"), "")</f>
        <v>Tuesday</v>
      </c>
      <c r="C13" s="9">
        <f ca="1">IF($H$4="","",$H$4+5)</f>
        <v>43452</v>
      </c>
      <c r="D13" s="16"/>
      <c r="E13" s="16"/>
      <c r="F13" s="16"/>
      <c r="G13" s="16"/>
      <c r="H13" s="16">
        <f t="shared" si="0"/>
        <v>0</v>
      </c>
    </row>
    <row r="14" spans="1:8" ht="30" customHeight="1" x14ac:dyDescent="0.25">
      <c r="A14" s="2"/>
      <c r="B14" t="str">
        <f ca="1">IFERROR(TEXT(PracovníVýkaz[[#This Row],[Datum]],"aaaa"), "")</f>
        <v>Wednesday</v>
      </c>
      <c r="C14" s="9">
        <f ca="1">IF($H$4="","",$H$4+6)</f>
        <v>43453</v>
      </c>
      <c r="D14" s="16"/>
      <c r="E14" s="16"/>
      <c r="F14" s="16"/>
      <c r="G14" s="16"/>
      <c r="H14" s="16">
        <f t="shared" si="0"/>
        <v>0</v>
      </c>
    </row>
    <row r="15" spans="1:8" ht="30" customHeight="1" x14ac:dyDescent="0.25">
      <c r="A15" s="2"/>
      <c r="B15" t="str">
        <f ca="1">IFERROR(TEXT(PracovníVýkaz[[#This Row],[Datum]],"aaaa"), "")</f>
        <v>Thursday</v>
      </c>
      <c r="C15" s="9">
        <f ca="1">IF($H$4="","",$H$4+7)</f>
        <v>43454</v>
      </c>
      <c r="D15" s="16"/>
      <c r="E15" s="16"/>
      <c r="F15" s="16"/>
      <c r="G15" s="16"/>
      <c r="H15" s="16">
        <f t="shared" si="0"/>
        <v>0</v>
      </c>
    </row>
    <row r="16" spans="1:8" ht="30" customHeight="1" x14ac:dyDescent="0.25">
      <c r="A16" s="2"/>
      <c r="B16" t="str">
        <f ca="1">IFERROR(TEXT(PracovníVýkaz[[#This Row],[Datum]],"aaaa"), "")</f>
        <v>Friday</v>
      </c>
      <c r="C16" s="9">
        <f ca="1">IF($H$4="","",$H$4+8)</f>
        <v>43455</v>
      </c>
      <c r="D16" s="16"/>
      <c r="E16" s="16"/>
      <c r="F16" s="16"/>
      <c r="G16" s="16"/>
      <c r="H16" s="16">
        <f t="shared" si="0"/>
        <v>0</v>
      </c>
    </row>
    <row r="17" spans="1:8" ht="30" customHeight="1" x14ac:dyDescent="0.25">
      <c r="A17" s="2"/>
      <c r="B17" t="str">
        <f ca="1">IFERROR(TEXT(PracovníVýkaz[[#This Row],[Datum]],"aaaa"), "")</f>
        <v>Saturday</v>
      </c>
      <c r="C17" s="9">
        <f ca="1">IF($H$4="","",$H$4+9)</f>
        <v>43456</v>
      </c>
      <c r="D17" s="16"/>
      <c r="E17" s="16"/>
      <c r="F17" s="16"/>
      <c r="G17" s="16"/>
      <c r="H17" s="16">
        <f t="shared" si="0"/>
        <v>0</v>
      </c>
    </row>
    <row r="18" spans="1:8" ht="30" customHeight="1" x14ac:dyDescent="0.25">
      <c r="A18" s="2"/>
      <c r="B18" t="str">
        <f ca="1">IFERROR(TEXT(PracovníVýkaz[[#This Row],[Datum]],"aaaa"), "")</f>
        <v>Sunday</v>
      </c>
      <c r="C18" s="9">
        <f ca="1">IF($H$4="","",$H$4+10)</f>
        <v>43457</v>
      </c>
      <c r="D18" s="16"/>
      <c r="E18" s="16"/>
      <c r="F18" s="16"/>
      <c r="G18" s="16"/>
      <c r="H18" s="16">
        <f t="shared" si="0"/>
        <v>0</v>
      </c>
    </row>
    <row r="19" spans="1:8" ht="30" customHeight="1" x14ac:dyDescent="0.25">
      <c r="A19" s="2"/>
      <c r="B19" t="str">
        <f ca="1">IFERROR(TEXT(PracovníVýkaz[[#This Row],[Datum]],"aaaa"), "")</f>
        <v>Monday</v>
      </c>
      <c r="C19" s="9">
        <f ca="1">IF($H$4="","",$H$4+11)</f>
        <v>43458</v>
      </c>
      <c r="D19" s="16"/>
      <c r="E19" s="16"/>
      <c r="F19" s="16"/>
      <c r="G19" s="16"/>
      <c r="H19" s="16">
        <f t="shared" si="0"/>
        <v>0</v>
      </c>
    </row>
    <row r="20" spans="1:8" ht="30" customHeight="1" x14ac:dyDescent="0.25">
      <c r="A20" s="2"/>
      <c r="B20" t="str">
        <f ca="1">IFERROR(TEXT(PracovníVýkaz[[#This Row],[Datum]],"aaaa"), "")</f>
        <v>Tuesday</v>
      </c>
      <c r="C20" s="9">
        <f ca="1">IF($H$4="","",$H$4+12)</f>
        <v>43459</v>
      </c>
      <c r="D20" s="16"/>
      <c r="E20" s="16"/>
      <c r="F20" s="16"/>
      <c r="G20" s="16"/>
      <c r="H20" s="16">
        <f t="shared" si="0"/>
        <v>0</v>
      </c>
    </row>
    <row r="21" spans="1:8" ht="30" customHeight="1" x14ac:dyDescent="0.25">
      <c r="A21" s="2"/>
      <c r="B21" t="str">
        <f ca="1">IFERROR(TEXT(PracovníVýkaz[[#This Row],[Datum]],"aaaa"), "")</f>
        <v>Wednesday</v>
      </c>
      <c r="C21" s="9">
        <f ca="1">IF($H$4="","",$H$4+13)</f>
        <v>43460</v>
      </c>
      <c r="D21" s="16"/>
      <c r="E21" s="16"/>
      <c r="F21" s="16"/>
      <c r="G21" s="16"/>
      <c r="H21" s="16">
        <f t="shared" si="0"/>
        <v>0</v>
      </c>
    </row>
    <row r="22" spans="1:8" ht="30" customHeight="1" thickBot="1" x14ac:dyDescent="0.3">
      <c r="A22" s="2"/>
      <c r="C22" t="s">
        <v>9</v>
      </c>
      <c r="D22" s="17">
        <f>SUBTOTAL(109,PracovníVýkaz[Normální pracovní doba])</f>
        <v>16</v>
      </c>
      <c r="E22" s="17">
        <f>SUBTOTAL(109,PracovníVýkaz[Přesčasové hodiny])</f>
        <v>2</v>
      </c>
      <c r="F22" s="17">
        <f>SUBTOTAL(109,PracovníVýkaz[Nemoc])</f>
        <v>8</v>
      </c>
      <c r="G22" s="17">
        <f>SUBTOTAL(109,PracovníVýkaz[Dovolená])</f>
        <v>8</v>
      </c>
      <c r="H22" s="17">
        <f>SUBTOTAL(109,PracovníVýkaz[Celkem])</f>
        <v>34</v>
      </c>
    </row>
    <row r="23" spans="1:8" ht="30" customHeight="1" thickTop="1" thickBot="1" x14ac:dyDescent="0.3">
      <c r="B23" s="12"/>
      <c r="C23" s="12" t="s">
        <v>10</v>
      </c>
      <c r="D23" s="15">
        <v>10</v>
      </c>
      <c r="E23" s="15">
        <v>15</v>
      </c>
      <c r="F23" s="15">
        <v>10</v>
      </c>
      <c r="G23" s="15">
        <v>10</v>
      </c>
      <c r="H23" s="15"/>
    </row>
    <row r="24" spans="1:8" ht="30" customHeight="1" thickTop="1" thickBot="1" x14ac:dyDescent="0.3">
      <c r="A24" s="4"/>
      <c r="B24" s="13"/>
      <c r="C24" s="13" t="s">
        <v>11</v>
      </c>
      <c r="D24" s="14">
        <f>IFERROR(SUM(D23*PracovníVýkaz[[#Totals],[Normální pracovní doba]]), "")</f>
        <v>160</v>
      </c>
      <c r="E24" s="14">
        <f>IFERROR(SUM(E23*PracovníVýkaz[[#Totals],[Přesčasové hodiny]]), "")</f>
        <v>30</v>
      </c>
      <c r="F24" s="14">
        <f>IFERROR(SUM(F23*PracovníVýkaz[[#Totals],[Nemoc]]), "")</f>
        <v>80</v>
      </c>
      <c r="G24" s="14">
        <f>IFERROR(SUM(G23*PracovníVýkaz[[#Totals],[Dovolená]]), "")</f>
        <v>80</v>
      </c>
      <c r="H24" s="14">
        <f>IFERROR(SUM(D24:G24), "")</f>
        <v>350</v>
      </c>
    </row>
    <row r="25" spans="1:8" ht="30" customHeight="1" thickTop="1" x14ac:dyDescent="0.25">
      <c r="B25" s="19"/>
      <c r="C25" s="19"/>
      <c r="D25" s="19"/>
      <c r="E25" s="19"/>
      <c r="G25" s="20"/>
      <c r="H25" s="20"/>
    </row>
    <row r="26" spans="1:8" ht="30" customHeight="1" x14ac:dyDescent="0.25">
      <c r="A26" s="4"/>
      <c r="B26" s="18" t="s">
        <v>6</v>
      </c>
      <c r="C26" s="18"/>
      <c r="D26" s="18"/>
      <c r="E26" s="18"/>
      <c r="F26" s="5"/>
      <c r="G26" s="11" t="s">
        <v>8</v>
      </c>
      <c r="H26" s="11"/>
    </row>
    <row r="27" spans="1:8" ht="30" customHeight="1" x14ac:dyDescent="0.25">
      <c r="B27" s="19"/>
      <c r="C27" s="19"/>
      <c r="D27" s="19"/>
      <c r="E27" s="19"/>
      <c r="G27" s="20"/>
      <c r="H27" s="20"/>
    </row>
    <row r="28" spans="1:8" ht="30" customHeight="1" x14ac:dyDescent="0.25">
      <c r="B28" s="18" t="s">
        <v>7</v>
      </c>
      <c r="C28" s="18"/>
      <c r="D28" s="18"/>
      <c r="E28" s="18"/>
      <c r="F28" s="5"/>
      <c r="G28" s="11" t="s">
        <v>8</v>
      </c>
      <c r="H28" s="11"/>
    </row>
  </sheetData>
  <mergeCells count="17"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  <mergeCell ref="B28:E28"/>
    <mergeCell ref="B25:E25"/>
    <mergeCell ref="G25:H25"/>
    <mergeCell ref="G3:H3"/>
    <mergeCell ref="B27:E27"/>
    <mergeCell ref="G27:H27"/>
    <mergeCell ref="B26:E26"/>
  </mergeCells>
  <phoneticPr fontId="0" type="noConversion"/>
  <dataValidations count="27">
    <dataValidation allowBlank="1" showInputMessage="1" showErrorMessage="1" prompt="Na tomto listu můžete vytvořit čtrnáctidenní pracovní výkaz. Celkový počet hodin a celková mzda se vypočítají automaticky." sqref="A1" xr:uid="{00000000-0002-0000-0000-000000000000}"/>
    <dataValidation allowBlank="1" showInputMessage="1" showErrorMessage="1" prompt="V této buňce je název tohoto listu." sqref="G2:H2" xr:uid="{00000000-0002-0000-0000-000001000000}"/>
    <dataValidation allowBlank="1" showInputMessage="1" showErrorMessage="1" prompt="Do této buňky zadejte název společnosti. V buňce G2 je název tohoto listu. Do buňky níže zadejte adresu společnosti a do buněk B3 až H5 podrobnosti o zaměstnanci." sqref="B1" xr:uid="{00000000-0002-0000-0000-000002000000}"/>
    <dataValidation allowBlank="1" showInputMessage="1" showErrorMessage="1" prompt="Do této buňky zadejte adresu společnosti s uvedením ulice a čísla domu, města a PSČ a do buněk H4 a H5 zadejte počáteční a koncové datum výplatního období." sqref="B2:F2" xr:uid="{00000000-0002-0000-0000-000003000000}"/>
    <dataValidation allowBlank="1" showInputMessage="1" showErrorMessage="1" prompt="Do buňky vpravo zadejte jméno zaměstnance." sqref="B3:C3" xr:uid="{00000000-0002-0000-0000-000004000000}"/>
    <dataValidation allowBlank="1" showInputMessage="1" showErrorMessage="1" prompt="Do této buňky zadejte jméno zaměstnance." sqref="D3:E3" xr:uid="{00000000-0002-0000-0000-000005000000}"/>
    <dataValidation allowBlank="1" showInputMessage="1" showErrorMessage="1" prompt="Do buňky vpravo zadejte telefon zaměstnance.t" sqref="F3" xr:uid="{00000000-0002-0000-0000-000006000000}"/>
    <dataValidation allowBlank="1" showInputMessage="1" showErrorMessage="1" prompt="Do této buňky zadejte telefon zaměstnance." sqref="G3:H3" xr:uid="{00000000-0002-0000-0000-000007000000}"/>
    <dataValidation allowBlank="1" showInputMessage="1" showErrorMessage="1" prompt="Do buňky vpravo zadejte e-mailovou adresu zaměstnance." sqref="B4:C4" xr:uid="{00000000-0002-0000-0000-000008000000}"/>
    <dataValidation allowBlank="1" showInputMessage="1" showErrorMessage="1" prompt="Do této buňky zadejte e-mailovou adresu zaměstnance." sqref="D4:E4" xr:uid="{00000000-0002-0000-0000-000009000000}"/>
    <dataValidation allowBlank="1" showInputMessage="1" showErrorMessage="1" prompt="Do buňky vpravo zadejte jméno nadřízeného." sqref="B5:C5" xr:uid="{00000000-0002-0000-0000-00000A000000}"/>
    <dataValidation allowBlank="1" showInputMessage="1" showErrorMessage="1" prompt="Do této buňky zadejte jméno nadřízeného." sqref="D5:E5" xr:uid="{00000000-0002-0000-0000-00000B000000}"/>
    <dataValidation allowBlank="1" showInputMessage="1" showErrorMessage="1" prompt="Do buňky vpravo zadejte začátek výplatního období." sqref="F4:G4" xr:uid="{00000000-0002-0000-0000-00000C000000}"/>
    <dataValidation allowBlank="1" showInputMessage="1" showErrorMessage="1" prompt="Do této buňky zadejte začátek výplatního období." sqref="H4" xr:uid="{00000000-0002-0000-0000-00000D000000}"/>
    <dataValidation allowBlank="1" showInputMessage="1" showErrorMessage="1" prompt="Do buňky vpravo zadejte konec výplatního období." sqref="F5:G5" xr:uid="{00000000-0002-0000-0000-00000E000000}"/>
    <dataValidation allowBlank="1" showInputMessage="1" showErrorMessage="1" prompt="Do této buňky zadejte konec výplatního období." sqref="H5" xr:uid="{00000000-0002-0000-0000-00000F000000}"/>
    <dataValidation allowBlank="1" showInputMessage="1" showErrorMessage="1" prompt="Datum pod tímto záhlavím se ve sloupci aktualizuje automaticky podle začátku a konce výplatního období v buňkách H4 a H5." sqref="C7" xr:uid="{00000000-0002-0000-0000-000010000000}"/>
    <dataValidation allowBlank="1" showInputMessage="1" showErrorMessage="1" prompt="Do sloupce s tímto záhlavím zadejte normální pracovní dobu." sqref="D7" xr:uid="{00000000-0002-0000-0000-000011000000}"/>
    <dataValidation allowBlank="1" showInputMessage="1" showErrorMessage="1" prompt="Do sloupce s tímto záhlavím zadejte přesčasové hodiny." sqref="E7" xr:uid="{00000000-0002-0000-0000-000012000000}"/>
    <dataValidation allowBlank="1" showInputMessage="1" showErrorMessage="1" prompt="Do sloupce s tímto záhlavím zadejte, kolik hodin jste byli nemocní." sqref="F7" xr:uid="{00000000-0002-0000-0000-000013000000}"/>
    <dataValidation allowBlank="1" showInputMessage="1" showErrorMessage="1" prompt="Do sloupce s tímto záhlavím zadejte, kolik hodin jste měli dovolenou." sqref="G7" xr:uid="{00000000-0002-0000-0000-000014000000}"/>
    <dataValidation allowBlank="1" showInputMessage="1" showErrorMessage="1" prompt="Ve sloupci pod tímto záhlavím se automaticky počítají celkové počty hodin." sqref="H7" xr:uid="{00000000-0002-0000-0000-000015000000}"/>
    <dataValidation allowBlank="1" showInputMessage="1" showErrorMessage="1" prompt="Do této buňky zadejte podpis zaměstnance." sqref="B25:E25" xr:uid="{00000000-0002-0000-0000-000016000000}"/>
    <dataValidation allowBlank="1" showInputMessage="1" showErrorMessage="1" prompt="Do této buňky zadejte podpis nadřízeného." sqref="B27:E27" xr:uid="{00000000-0002-0000-0000-000017000000}"/>
    <dataValidation allowBlank="1" showInputMessage="1" showErrorMessage="1" prompt="Do této buňky zadejte datum." sqref="G27:H27 G25:H25" xr:uid="{00000000-0002-0000-0000-000018000000}"/>
    <dataValidation allowBlank="1" showInputMessage="1" showErrorMessage="1" prompt="Do buněk vpravo zadejte hodinovou sazbu." sqref="C23" xr:uid="{00000000-0002-0000-0000-000019000000}"/>
    <dataValidation allowBlank="1" showInputMessage="1" showErrorMessage="1" prompt="V buňkách vpravo se automaticky vypočítá celková mzda." sqref="C24" xr:uid="{00000000-0002-0000-0000-00001A000000}"/>
  </dataValidations>
  <printOptions horizontalCentered="1"/>
  <pageMargins left="0.5" right="0.5" top="0.75" bottom="0.75" header="0.5" footer="0.5"/>
  <pageSetup paperSize="9" scale="57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Čtrnáctidenní pracovní výkaz</vt:lpstr>
      <vt:lpstr>Nadpis1</vt:lpstr>
      <vt:lpstr>OblastNadpisuŘádku1..D5</vt:lpstr>
      <vt:lpstr>OblastNadpisuŘádku2..G3</vt:lpstr>
      <vt:lpstr>OblastNadpisuŘádku3..H5</vt:lpstr>
      <vt:lpstr>OblastNadpisuŘádku4..G23</vt:lpstr>
      <vt:lpstr>OblastNadpisuŘádku5..H24</vt:lpstr>
      <vt:lpstr>'Čtrnáctidenní pracovní výkaz'!Print_Titles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2018-12-13T12:57:24Z</dcterms:created>
  <dcterms:modified xsi:type="dcterms:W3CDTF">2018-12-13T12:57:24Z</dcterms:modified>
</cp:coreProperties>
</file>